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drew/Desktop/"/>
    </mc:Choice>
  </mc:AlternateContent>
  <bookViews>
    <workbookView xWindow="36620" yWindow="2380" windowWidth="25600" windowHeight="14480" tabRatio="875" firstSheet="5" activeTab="5"/>
  </bookViews>
  <sheets>
    <sheet name="Required Inputs" sheetId="13" state="hidden" r:id="rId1"/>
    <sheet name="Calculations" sheetId="22" state="hidden" r:id="rId2"/>
    <sheet name="Proposal Page" sheetId="5" state="hidden" r:id="rId3"/>
    <sheet name="Google Code Tool" sheetId="20" state="hidden" r:id="rId4"/>
    <sheet name="OnlineIO" sheetId="14" state="hidden" r:id="rId5"/>
    <sheet name="Expandable Info" sheetId="25" r:id="rId6"/>
    <sheet name="FGR Zip Codes" sheetId="26" state="hidden" r:id="rId7"/>
    <sheet name="Cox Media Zips and Cable Zones" sheetId="27" state="hidden" r:id="rId8"/>
    <sheet name="CDAN Solutions Zips" sheetId="28" state="hidden" r:id="rId9"/>
    <sheet name="IBV specs" sheetId="15" state="hidden" r:id="rId10"/>
    <sheet name="Data" sheetId="17" state="veryHidden" r:id="rId11"/>
    <sheet name="Zip Codes" sheetId="19" state="veryHidden" r:id="rId12"/>
    <sheet name="Junk" sheetId="21" state="veryHidden" r:id="rId13"/>
    <sheet name="Market" sheetId="23" state="veryHidden" r:id="rId14"/>
    <sheet name="SysCodes" sheetId="18" state="veryHidden" r:id="rId15"/>
    <sheet name="Inv Allocations" sheetId="24" state="hidden" r:id="rId16"/>
    <sheet name="dropdown data" sheetId="29" state="hidden" r:id="rId17"/>
    <sheet name="Sheet4" sheetId="30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10" hidden="1">Data!$A$7:$G$972</definedName>
    <definedName name="_xlnm._FilterDatabase" localSheetId="6" hidden="1">'FGR Zip Codes'!$A$1:$E$448</definedName>
    <definedName name="_xlnm._FilterDatabase" localSheetId="9" hidden="1">'IBV specs'!$D$13:$N$16</definedName>
    <definedName name="_xlnm._FilterDatabase" localSheetId="4" hidden="1">OnlineIO!$C$13:$M$18</definedName>
    <definedName name="AA">'Required Inputs'!$G$11</definedName>
    <definedName name="ads" localSheetId="8">#REF!</definedName>
    <definedName name="ads" localSheetId="7">#REF!</definedName>
    <definedName name="ads" localSheetId="6">#REF!</definedName>
    <definedName name="ads" localSheetId="3">#REF!</definedName>
    <definedName name="ads">#REF!</definedName>
    <definedName name="Agency" localSheetId="8">[1]Calculations!$B$32:$B$33</definedName>
    <definedName name="Agency" localSheetId="7">[1]Calculations!$B$32:$B$33</definedName>
    <definedName name="Agency" localSheetId="6">[2]Calculations!$B$32:$B$33</definedName>
    <definedName name="Agency">Calculations!$B$32:$B$33</definedName>
    <definedName name="AgencySelected" localSheetId="8">[1]Calculations!$B$34</definedName>
    <definedName name="AgencySelected" localSheetId="7">[1]Calculations!$B$34</definedName>
    <definedName name="AgencySelected" localSheetId="6">[2]Calculations!$B$34</definedName>
    <definedName name="AgencySelected">Calculations!$B$34</definedName>
    <definedName name="Arizona" localSheetId="6">[2]Market!#REF!</definedName>
    <definedName name="Arizona">Market!$B$3:$B$4</definedName>
    <definedName name="Arizona_PHX_DMA">SysCodes!$F$42:$F$43</definedName>
    <definedName name="Arizona_ROS">SysCodes!$C$42:$C$44</definedName>
    <definedName name="Arizona_TUC_DMA">SysCodes!$G$42:$G$43</definedName>
    <definedName name="Arkansas" localSheetId="6">[2]Market!#REF!</definedName>
    <definedName name="Arkansas">Market!$C$3:$C$8</definedName>
    <definedName name="Arkansas_">SysCodes!$H$42:$H$43</definedName>
    <definedName name="Baton_Rouge" localSheetId="6">[2]Market!#REF!</definedName>
    <definedName name="Baton_Rouge">Market!$D$3:$D$8</definedName>
    <definedName name="BT" localSheetId="6">[2]Calculations!$E$73:$E$74</definedName>
    <definedName name="BT">Calculations!$E$72:$E$73</definedName>
    <definedName name="BTPrem" localSheetId="6">[2]Calculations!$F$75</definedName>
    <definedName name="BTPrem">Calculations!$F$74</definedName>
    <definedName name="BTSelected" localSheetId="6">[2]Calculations!$E$75</definedName>
    <definedName name="BTSelected">Calculations!$E$74</definedName>
    <definedName name="campaign" localSheetId="8">'[1]DVX IO'!#REF!</definedName>
    <definedName name="campaign" localSheetId="7">'[1]DVX IO'!#REF!</definedName>
    <definedName name="campaign" localSheetId="6">[2]OnlineIO!$H$62:$M$62</definedName>
    <definedName name="campaign">OnlineIO!$H$60:$M$60</definedName>
    <definedName name="Cards" localSheetId="8">[3]OnlineIO!#REF!</definedName>
    <definedName name="Cards" localSheetId="7">[3]OnlineIO!#REF!</definedName>
    <definedName name="Cards" localSheetId="6">[2]OnlineIO!#REF!</definedName>
    <definedName name="Cards" localSheetId="9">'IBV specs'!#REF!</definedName>
    <definedName name="Cards">OnlineIO!#REF!</definedName>
    <definedName name="Category">[4]Sheet2!$A$2:$A$12</definedName>
    <definedName name="CDAN" localSheetId="6">[2]Calculations!$B$47:$B$48</definedName>
    <definedName name="CDAN">Calculations!$B$47:$B$48</definedName>
    <definedName name="CDANIBV" localSheetId="8">[1]Calculations!$B$68:$B$70</definedName>
    <definedName name="CDANIBV" localSheetId="7">[1]Calculations!$B$68:$B$70</definedName>
    <definedName name="CDANIBV" localSheetId="6">[2]Calculations!$B$67:$B$69</definedName>
    <definedName name="CDANIBV">Calculations!$B$67:$B$69</definedName>
    <definedName name="CDANIBVSelected" localSheetId="8">[1]Calculations!$B$71</definedName>
    <definedName name="CDANIBVSelected" localSheetId="7">[1]Calculations!$B$71</definedName>
    <definedName name="CDANIBVSelected" localSheetId="6">[2]Calculations!$B$70</definedName>
    <definedName name="CDANIBVSelected">Calculations!$B$70</definedName>
    <definedName name="CDANOnly" localSheetId="8">[1]Calculations!$B$79:$B$80</definedName>
    <definedName name="CDANOnly" localSheetId="7">[1]Calculations!$B$79:$B$80</definedName>
    <definedName name="CDANOnly" localSheetId="6">[2]Calculations!$B$78:$B$79</definedName>
    <definedName name="CDANOnly">Calculations!$B$78:$B$79</definedName>
    <definedName name="CDANOnlySelected" localSheetId="8">[1]Calculations!$B$81</definedName>
    <definedName name="CDANOnlySelected" localSheetId="7">[1]Calculations!$B$81</definedName>
    <definedName name="CDANOnlySelected" localSheetId="6">[2]Calculations!$B$80</definedName>
    <definedName name="CDANOnlySelected">Calculations!$B$80</definedName>
    <definedName name="CDANPRICING">[1]Calculations!$E$59:$E$62</definedName>
    <definedName name="CDANPRICINGSELECTED">[1]Calculations!$D$62</definedName>
    <definedName name="CDANSelected" localSheetId="6">[2]Calculations!$B$49</definedName>
    <definedName name="CDANSelected">Calculations!$B$49</definedName>
    <definedName name="Central_Florida">Market!$E$3:$E$6</definedName>
    <definedName name="Central_Florida_">SysCodes!$I$42:$I$43</definedName>
    <definedName name="CFCITY">OnlineIO!$E$238:$E$310</definedName>
    <definedName name="CFCounty">OnlineIO!$E$227:$E$234</definedName>
    <definedName name="CFZIP">OnlineIO!$E$314:$E$447</definedName>
    <definedName name="Channels" localSheetId="8">[3]OnlineIO!#REF!</definedName>
    <definedName name="Channels" localSheetId="7">[3]OnlineIO!#REF!</definedName>
    <definedName name="Channels" localSheetId="6">[2]OnlineIO!#REF!</definedName>
    <definedName name="Channels" localSheetId="9">'IBV specs'!#REF!</definedName>
    <definedName name="Channels">OnlineIO!#REF!</definedName>
    <definedName name="chtCats" localSheetId="8">OFFSET(#REF!,0,COUNTA(#REF!)-1,1,-MIN('CDAN Solutions Zips'!chtLen,COUNTA(#REF!)-1))</definedName>
    <definedName name="chtCats" localSheetId="7">OFFSET(#REF!,0,COUNTA(#REF!)-1,1,-MIN('Cox Media Zips and Cable Zones'!chtLen,COUNTA(#REF!)-1))</definedName>
    <definedName name="chtCats" localSheetId="6">OFFSET(#REF!,0,COUNTA(#REF!)-1,1,-MIN('FGR Zip Codes'!chtLen,COUNTA(#REF!)-1))</definedName>
    <definedName name="chtCats" localSheetId="9">OFFSET(#REF!,0,COUNTA(#REF!)-1,1,-MIN('IBV specs'!chtLen,COUNTA(#REF!)-1))</definedName>
    <definedName name="chtCats">OFFSET(#REF!,0,COUNTA(#REF!)-1,1,-MIN(chtLen,COUNTA(#REF!)-1))</definedName>
    <definedName name="chtCatsB" localSheetId="8">OFFSET(#REF!,0,COUNTA(#REF!)-1,1,-MIN('CDAN Solutions Zips'!chtLen,COUNTA(#REF!)-1))</definedName>
    <definedName name="chtCatsB" localSheetId="7">OFFSET(#REF!,0,COUNTA(#REF!)-1,1,-MIN('Cox Media Zips and Cable Zones'!chtLen,COUNTA(#REF!)-1))</definedName>
    <definedName name="chtCatsB" localSheetId="6">OFFSET(#REF!,0,COUNTA(#REF!)-1,1,-MIN('FGR Zip Codes'!chtLen,COUNTA(#REF!)-1))</definedName>
    <definedName name="chtCatsB" localSheetId="9">OFFSET(#REF!,0,COUNTA(#REF!)-1,1,-MIN('IBV specs'!chtLen,COUNTA(#REF!)-1))</definedName>
    <definedName name="chtCatsB">OFFSET(#REF!,0,COUNTA(#REF!)-1,1,-MIN(chtLen,COUNTA(#REF!)-1))</definedName>
    <definedName name="chtCatsBb" localSheetId="8">OFFSET(#REF!,0,COUNTA(#REF!)-1,1,-MIN('CDAN Solutions Zips'!chtLen,COUNTA(#REF!)-1))</definedName>
    <definedName name="chtCatsBb" localSheetId="7">OFFSET(#REF!,0,COUNTA(#REF!)-1,1,-MIN('Cox Media Zips and Cable Zones'!chtLen,COUNTA(#REF!)-1))</definedName>
    <definedName name="chtCatsBb" localSheetId="6">OFFSET(#REF!,0,COUNTA(#REF!)-1,1,-MIN('FGR Zip Codes'!chtLen,COUNTA(#REF!)-1))</definedName>
    <definedName name="chtCatsBb" localSheetId="9">OFFSET(#REF!,0,COUNTA(#REF!)-1,1,-MIN('IBV specs'!chtLen,COUNTA(#REF!)-1))</definedName>
    <definedName name="chtCatsBb">OFFSET(#REF!,0,COUNTA(#REF!)-1,1,-MIN(chtLen,COUNTA(#REF!)-1))</definedName>
    <definedName name="chtCatss" localSheetId="8">OFFSET(#REF!,0,COUNTA(#REF!)-1,1,-MIN('CDAN Solutions Zips'!chtLen,COUNTA(#REF!)-1))</definedName>
    <definedName name="chtCatss" localSheetId="7">OFFSET(#REF!,0,COUNTA(#REF!)-1,1,-MIN('Cox Media Zips and Cable Zones'!chtLen,COUNTA(#REF!)-1))</definedName>
    <definedName name="chtCatss" localSheetId="6">OFFSET(#REF!,0,COUNTA(#REF!)-1,1,-MIN('FGR Zip Codes'!chtLen,COUNTA(#REF!)-1))</definedName>
    <definedName name="chtCatss" localSheetId="9">OFFSET(#REF!,0,COUNTA(#REF!)-1,1,-MIN('IBV specs'!chtLen,COUNTA(#REF!)-1))</definedName>
    <definedName name="chtCatss">OFFSET(#REF!,0,COUNTA(#REF!)-1,1,-MIN(chtLen,COUNTA(#REF!)-1))</definedName>
    <definedName name="chtLen" localSheetId="8">#REF!</definedName>
    <definedName name="chtLen" localSheetId="7">#REF!</definedName>
    <definedName name="chtLen" localSheetId="6">#REF!</definedName>
    <definedName name="chtLen" localSheetId="9">#REF!</definedName>
    <definedName name="chtLen">#REF!</definedName>
    <definedName name="chtValA" localSheetId="8">OFFSET('CDAN Solutions Zips'!chtCats,1,0)</definedName>
    <definedName name="chtValA" localSheetId="7">OFFSET('Cox Media Zips and Cable Zones'!chtCats,1,0)</definedName>
    <definedName name="chtValA" localSheetId="6">OFFSET('FGR Zip Codes'!chtCats,1,0)</definedName>
    <definedName name="chtValA" localSheetId="9">OFFSET('IBV specs'!chtCats,1,0)</definedName>
    <definedName name="chtValA">OFFSET(chtCats,1,0)</definedName>
    <definedName name="chtValA2" localSheetId="8">OFFSET('CDAN Solutions Zips'!chtCatsB,1,0)</definedName>
    <definedName name="chtValA2" localSheetId="7">OFFSET('Cox Media Zips and Cable Zones'!chtCatsB,1,0)</definedName>
    <definedName name="chtValA2" localSheetId="6">OFFSET('FGR Zip Codes'!chtCatsB,1,0)</definedName>
    <definedName name="chtValA2" localSheetId="9">OFFSET('IBV specs'!chtCatsB,1,0)</definedName>
    <definedName name="chtValA2">OFFSET(chtCatsB,1,0)</definedName>
    <definedName name="chtValB" localSheetId="8">OFFSET('CDAN Solutions Zips'!chtCats,2,0)</definedName>
    <definedName name="chtValB" localSheetId="7">OFFSET('Cox Media Zips and Cable Zones'!chtCats,2,0)</definedName>
    <definedName name="chtValB" localSheetId="6">OFFSET('FGR Zip Codes'!chtCats,2,0)</definedName>
    <definedName name="chtValB" localSheetId="9">OFFSET('IBV specs'!chtCats,2,0)</definedName>
    <definedName name="chtValB">OFFSET(chtCats,2,0)</definedName>
    <definedName name="chtValB2" localSheetId="8">OFFSET('CDAN Solutions Zips'!chtCatsB,2,0)</definedName>
    <definedName name="chtValB2" localSheetId="7">OFFSET('Cox Media Zips and Cable Zones'!chtCatsB,2,0)</definedName>
    <definedName name="chtValB2" localSheetId="6">OFFSET('FGR Zip Codes'!chtCatsB,2,0)</definedName>
    <definedName name="chtValB2" localSheetId="9">OFFSET('IBV specs'!chtCatsB,2,0)</definedName>
    <definedName name="chtValB2">OFFSET(chtCatsB,2,0)</definedName>
    <definedName name="chtValC" localSheetId="8">OFFSET('CDAN Solutions Zips'!chtCats,3,0)</definedName>
    <definedName name="chtValC" localSheetId="7">OFFSET('Cox Media Zips and Cable Zones'!chtCats,3,0)</definedName>
    <definedName name="chtValC" localSheetId="6">OFFSET('FGR Zip Codes'!chtCats,3,0)</definedName>
    <definedName name="chtValC" localSheetId="9">OFFSET('IBV specs'!chtCats,3,0)</definedName>
    <definedName name="chtValC">OFFSET(chtCats,3,0)</definedName>
    <definedName name="chtValC2" localSheetId="8">OFFSET('CDAN Solutions Zips'!chtCatsB,3,0)</definedName>
    <definedName name="chtValC2" localSheetId="7">OFFSET('Cox Media Zips and Cable Zones'!chtCatsB,3,0)</definedName>
    <definedName name="chtValC2" localSheetId="6">OFFSET('FGR Zip Codes'!chtCatsB,3,0)</definedName>
    <definedName name="chtValC2" localSheetId="9">OFFSET('IBV specs'!chtCatsB,3,0)</definedName>
    <definedName name="chtValC2">OFFSET(chtCatsB,3,0)</definedName>
    <definedName name="Cleveland" localSheetId="6">[2]Market!#REF!</definedName>
    <definedName name="Cleveland">Market!$F$3:$F$5</definedName>
    <definedName name="Connecticut" localSheetId="6">[2]Market!#REF!</definedName>
    <definedName name="Connecticut">Market!$G$3:$G$8</definedName>
    <definedName name="Connecticut_">SysCodes!$J$42:$J$43</definedName>
    <definedName name="Content" localSheetId="6">[2]Calculations!$B$57:$B$58</definedName>
    <definedName name="Content">Calculations!$B$57:$B$58</definedName>
    <definedName name="ContentPrem" localSheetId="6">[2]Calculations!$C$59</definedName>
    <definedName name="ContentPrem">Calculations!$C$59</definedName>
    <definedName name="ContentSelected" localSheetId="6">[2]Calculations!$B$59</definedName>
    <definedName name="ContentSelected">Calculations!$B$59</definedName>
    <definedName name="Cost" localSheetId="8">'[1]DVX IO'!#REF!</definedName>
    <definedName name="Cost" localSheetId="7">'[1]DVX IO'!#REF!</definedName>
    <definedName name="Cost" localSheetId="6">[2]OnlineIO!$U$23:$X$23</definedName>
    <definedName name="Cost">OnlineIO!$U$21:$X$21</definedName>
    <definedName name="CTA_Actions">'dropdown data'!$A$5:$A$15</definedName>
    <definedName name="Currentmonth" localSheetId="8">#REF!</definedName>
    <definedName name="Currentmonth" localSheetId="7">#REF!</definedName>
    <definedName name="Currentmonth" localSheetId="6">#REF!</definedName>
    <definedName name="Currentmonth" localSheetId="9">#REF!</definedName>
    <definedName name="Currentmonth">#REF!</definedName>
    <definedName name="Demo" localSheetId="6">[2]Calculations!$B$62:$B$63</definedName>
    <definedName name="Demo">Calculations!$B$62:$B$63</definedName>
    <definedName name="DemoPrem" localSheetId="8">[1]Calculations!$C$65</definedName>
    <definedName name="DemoPrem" localSheetId="7">[1]Calculations!$C$65</definedName>
    <definedName name="DemoPrem" localSheetId="6">[2]Calculations!$C$64</definedName>
    <definedName name="DemoPrem">Calculations!$C$64</definedName>
    <definedName name="DEMOS" localSheetId="8">'[1]DVX IO'!#REF!</definedName>
    <definedName name="DEMOS" localSheetId="7">'[1]DVX IO'!#REF!</definedName>
    <definedName name="DEMOS" localSheetId="6">[2]OnlineIO!$T$124:$V$124</definedName>
    <definedName name="DEMOS">OnlineIO!#REF!</definedName>
    <definedName name="DemoSelected" localSheetId="8">[1]Calculations!$B$65</definedName>
    <definedName name="DemoSelected" localSheetId="7">[1]Calculations!$B$65</definedName>
    <definedName name="DemoSelected" localSheetId="6">[2]Calculations!$B$64</definedName>
    <definedName name="DemoSelected">Calculations!$B$64</definedName>
    <definedName name="Discounting" localSheetId="8">[1]Calculations!$E$17:$E$18</definedName>
    <definedName name="Discounting" localSheetId="7">[1]Calculations!$E$17:$E$18</definedName>
    <definedName name="Discounting" localSheetId="6">[2]Calculations!$E$17:$E$18</definedName>
    <definedName name="Discounting">Calculations!$E$17:$E$18</definedName>
    <definedName name="DiscountingSelected" localSheetId="8">[1]Calculations!$E$19</definedName>
    <definedName name="DiscountingSelected" localSheetId="7">[1]Calculations!$E$19</definedName>
    <definedName name="DiscountingSelected" localSheetId="6">[2]Calculations!$E$19</definedName>
    <definedName name="DiscountingSelected">Calculations!$E$19</definedName>
    <definedName name="DVXPreroll">[1]Calculations!$H$81</definedName>
    <definedName name="DVXPrerollPrem">[1]Calculations!$I$81</definedName>
    <definedName name="DVXSelected">[1]Calculations!$E$67</definedName>
    <definedName name="Entire_Footprint">SysCodes!$B$13:$B$16</definedName>
    <definedName name="fgdr" localSheetId="8">OFFSET('CDAN Solutions Zips'!chtCatsB,2,0)</definedName>
    <definedName name="fgdr" localSheetId="7">OFFSET('Cox Media Zips and Cable Zones'!chtCatsB,2,0)</definedName>
    <definedName name="fgdr" localSheetId="6">OFFSET('FGR Zip Codes'!chtCatsB,2,0)</definedName>
    <definedName name="fgdr" localSheetId="9">OFFSET('IBV specs'!chtCatsB,2,0)</definedName>
    <definedName name="fgdr">OFFSET(chtCatsB,2,0)</definedName>
    <definedName name="GCCITY">OnlineIO!$C$235:$C$311</definedName>
    <definedName name="GCCOUNTY">OnlineIO!$C$226:$C$232</definedName>
    <definedName name="GCZIP">OnlineIO!$C$314:$C$469</definedName>
    <definedName name="Geo" localSheetId="6">[2]Calculations!$B$52:$B$53</definedName>
    <definedName name="Geo">Calculations!$B$52:$B$53</definedName>
    <definedName name="GeoPremium" localSheetId="8">[1]Calculations!$C$55</definedName>
    <definedName name="GeoPremium" localSheetId="7">[1]Calculations!$C$55</definedName>
    <definedName name="GeoPremium" localSheetId="6">[2]Calculations!$C$54</definedName>
    <definedName name="GeoPremium">Calculations!$C$54</definedName>
    <definedName name="GeoSelected" localSheetId="8">[1]Calculations!$B$55</definedName>
    <definedName name="GeoSelected" localSheetId="7">[1]Calculations!$B$55</definedName>
    <definedName name="GeoSelected" localSheetId="6">[2]Calculations!$B$54</definedName>
    <definedName name="GeoSelected">Calculations!$B$54</definedName>
    <definedName name="GeoTarget" localSheetId="8">'[1]DVX IO'!#REF!</definedName>
    <definedName name="GeoTarget" localSheetId="7">'[1]DVX IO'!#REF!</definedName>
    <definedName name="GeoTarget">OnlineIO!$D$93:$I$93</definedName>
    <definedName name="goscout">'[5]SV Links &amp; Formulas'!$A$52:$J$71</definedName>
    <definedName name="Greater_Louisiana_BTR_DMA">SysCodes!$K$42:$K$43</definedName>
    <definedName name="Greater_Louisiana_LAF_DMA">SysCodes!$L$42:$L$43</definedName>
    <definedName name="Greater_Louisiana_ROS">SysCodes!$D$42:$D$45</definedName>
    <definedName name="Gulf_Coast">Market!$H$3:$H$7</definedName>
    <definedName name="Gulf_Coast_">SysCodes!$M$42:$M$43</definedName>
    <definedName name="GulfCoast">SysCodes!$C$6:$C$8</definedName>
    <definedName name="Hampton_Roads" localSheetId="6">[2]Market!#REF!</definedName>
    <definedName name="Hampton_Roads">Market!$I$3:$I$6</definedName>
    <definedName name="Hampton_Roads_">SysCodes!$N$42:$N$43</definedName>
    <definedName name="IBV" localSheetId="8">[1]Calculations!$E$42:$E$44</definedName>
    <definedName name="IBV" localSheetId="7">[1]Calculations!$E$42:$E$44</definedName>
    <definedName name="IBV" localSheetId="6">[2]Calculations!$E$42:$E$44</definedName>
    <definedName name="IBV">Calculations!$E$42:$E$43</definedName>
    <definedName name="IBVPrem" localSheetId="8">[1]Calculations!$C$76</definedName>
    <definedName name="IBVPrem" localSheetId="7">[1]Calculations!$C$76</definedName>
    <definedName name="IBVPrem" localSheetId="6">[2]Calculations!$C$75</definedName>
    <definedName name="IBVPrem">Calculations!$C$75</definedName>
    <definedName name="IBVSelected" localSheetId="8">[1]Calculations!$B$76</definedName>
    <definedName name="IBVSelected" localSheetId="7">[1]Calculations!$B$76</definedName>
    <definedName name="IBVSelected" localSheetId="6">[2]Calculations!$B$75</definedName>
    <definedName name="IBVSelected">Calculations!$B$75</definedName>
    <definedName name="Idaho" localSheetId="6">[2]Market!#REF!</definedName>
    <definedName name="Idaho">Market!$J$3:$J$5</definedName>
    <definedName name="Industry" localSheetId="8">[4]Sheet2!#REF!</definedName>
    <definedName name="Industry" localSheetId="7">[4]Sheet2!#REF!</definedName>
    <definedName name="Industry" localSheetId="6">[4]Sheet2!#REF!</definedName>
    <definedName name="Industry" localSheetId="9">[4]Sheet2!#REF!</definedName>
    <definedName name="Industry">[4]Sheet2!#REF!</definedName>
    <definedName name="InMarket">OnlineIO!$M$241:$M$251</definedName>
    <definedName name="Interactive" localSheetId="8">[1]Calculations!$E$22:$E$23</definedName>
    <definedName name="Interactive" localSheetId="7">[1]Calculations!$E$22:$E$23</definedName>
    <definedName name="Interactive" localSheetId="6">[2]Calculations!$E$22:$E$23</definedName>
    <definedName name="Interactive">Calculations!$E$22:$E$23</definedName>
    <definedName name="InteractivePrem" localSheetId="8">[1]Calculations!$F$24</definedName>
    <definedName name="InteractivePrem" localSheetId="7">[1]Calculations!$F$24</definedName>
    <definedName name="InteractivePrem" localSheetId="6">[2]Calculations!$F$24</definedName>
    <definedName name="InteractivePrem">Calculations!$F$24</definedName>
    <definedName name="InteractiveSelected" localSheetId="8">[1]Calculations!$E$24</definedName>
    <definedName name="InteractiveSelected" localSheetId="7">[1]Calculations!$E$24</definedName>
    <definedName name="InteractiveSelected" localSheetId="6">[2]Calculations!$E$24</definedName>
    <definedName name="InteractiveSelected">Calculations!$E$24</definedName>
    <definedName name="Kansas" localSheetId="6">[2]Market!#REF!</definedName>
    <definedName name="Kansas">Market!$K$3:$K$12</definedName>
    <definedName name="Kansas_ROS">SysCodes!$E$42:$E$44</definedName>
    <definedName name="Kansas_TOP_DMA">SysCodes!$P$42:$P$43</definedName>
    <definedName name="Kansas_WCH_DMA">SysCodes!$O$42:$O$43</definedName>
    <definedName name="Lafayette" localSheetId="6">[2]Market!#REF!</definedName>
    <definedName name="Lafayette">Market!$L$3:$L$7</definedName>
    <definedName name="Las_Vegas" localSheetId="6">[2]Market!#REF!</definedName>
    <definedName name="Las_Vegas">Market!$M$3:$M$8</definedName>
    <definedName name="Las_Vegas_">SysCodes!$Q$42:$Q$43</definedName>
    <definedName name="list" localSheetId="8">'[1]DVX IO'!#REF!</definedName>
    <definedName name="list" localSheetId="7">'[1]DVX IO'!#REF!</definedName>
    <definedName name="list">OnlineIO!$Q$22:$S$22</definedName>
    <definedName name="location" localSheetId="8">#REF!</definedName>
    <definedName name="location" localSheetId="7">#REF!</definedName>
    <definedName name="location" localSheetId="6">#REF!</definedName>
    <definedName name="location" localSheetId="3">#REF!</definedName>
    <definedName name="location">#REF!</definedName>
    <definedName name="Market">[4]Sheet3!$A$2:$A$22</definedName>
    <definedName name="Markets" localSheetId="8">#REF!</definedName>
    <definedName name="Markets" localSheetId="7">#REF!</definedName>
    <definedName name="Markets" localSheetId="6">[2]Market!$A$2:$D$2</definedName>
    <definedName name="Markets" localSheetId="9">#REF!</definedName>
    <definedName name="Markets">Market!$A$2:$AA$2</definedName>
    <definedName name="MGACITY">OnlineIO!$G$253:$G$344</definedName>
    <definedName name="MGAZIP">OnlineIO!$G$348:$G$507</definedName>
    <definedName name="Middle_Georgia">Market!$N$3:$N$6</definedName>
    <definedName name="Middle_Georgia_">SysCodes!$R$42:$R$43</definedName>
    <definedName name="MidGACounty">OnlineIO!$G$227:$G$250</definedName>
    <definedName name="Month" localSheetId="8">[3]OnlineIO!#REF!</definedName>
    <definedName name="Month" localSheetId="7">[3]OnlineIO!#REF!</definedName>
    <definedName name="Month" localSheetId="6">[2]OnlineIO!#REF!</definedName>
    <definedName name="Month" localSheetId="9">'IBV specs'!#REF!</definedName>
    <definedName name="Month">OnlineIO!#REF!</definedName>
    <definedName name="Months" localSheetId="8">[1]Calculations!$B$17:$B$28</definedName>
    <definedName name="Months" localSheetId="7">[1]Calculations!$B$17:$B$28</definedName>
    <definedName name="Months" localSheetId="6">[2]Calculations!$B$17:$B$28</definedName>
    <definedName name="Months">Calculations!$B$17:$B$28</definedName>
    <definedName name="MonthSelected" localSheetId="8">[1]Calculations!$B$29</definedName>
    <definedName name="MonthSelected" localSheetId="7">[1]Calculations!$B$29</definedName>
    <definedName name="MonthSelected" localSheetId="6">[2]Calculations!$B$29</definedName>
    <definedName name="MonthSelected">Calculations!$B$29</definedName>
    <definedName name="New_Orleans" localSheetId="6">[2]Market!#REF!</definedName>
    <definedName name="New_Orleans">Market!$O$3:$O$7</definedName>
    <definedName name="New_Orleans_">SysCodes!$S$42:$S$43</definedName>
    <definedName name="newbiz" localSheetId="8">[6]Sheet2!$A$1:$A$2</definedName>
    <definedName name="newbiz" localSheetId="7">[6]Sheet2!$A$1:$A$2</definedName>
    <definedName name="newbiz" localSheetId="6">[6]Sheet2!$A$1:$A$2</definedName>
    <definedName name="newbiz">[6]Sheet2!$A$1:$A$2</definedName>
    <definedName name="NewBiz2" localSheetId="8">#REF!</definedName>
    <definedName name="NewBiz2" localSheetId="7">#REF!</definedName>
    <definedName name="NewBiz2" localSheetId="6">#REF!</definedName>
    <definedName name="NewBiz2">#REF!</definedName>
    <definedName name="Northern_Virginia" localSheetId="6">[2]Market!#REF!</definedName>
    <definedName name="Northern_Virginia">Market!$P$3:$P$6</definedName>
    <definedName name="Northern_Virginia_">SysCodes!$T$42:$T$43</definedName>
    <definedName name="Oklahoma_City" localSheetId="6">[2]Market!#REF!</definedName>
    <definedName name="Oklahoma_City">Market!$Q$3:$Q$5</definedName>
    <definedName name="Oklahoma_City_">SysCodes!$U$42:$U$43</definedName>
    <definedName name="Omaha" localSheetId="6">[2]Market!#REF!</definedName>
    <definedName name="Omaha">Market!$R$3:$R$5</definedName>
    <definedName name="Omaha_">SysCodes!$V$42:$V$43</definedName>
    <definedName name="Palos_Verdes" localSheetId="6">[2]Market!#REF!</definedName>
    <definedName name="Palos_Verdes">Market!$S$3:$S$5</definedName>
    <definedName name="Phoenix">Market!$T$3:$T$12</definedName>
    <definedName name="_xlnm.Print_Area" localSheetId="9">'IBV specs'!$D:$O</definedName>
    <definedName name="_xlnm.Print_Area" localSheetId="4">OnlineIO!$A$1:$X$514</definedName>
    <definedName name="_xlnm.Print_Area" localSheetId="2">'Proposal Page'!$A$1:$L$48</definedName>
    <definedName name="_xlnm.Print_Titles" localSheetId="10">Data!$7:$7</definedName>
    <definedName name="Product_Type" localSheetId="8">#REF!</definedName>
    <definedName name="Product_Type" localSheetId="7">#REF!</definedName>
    <definedName name="Product_Type" localSheetId="6">#REF!</definedName>
    <definedName name="Product_Type" localSheetId="9">#REF!</definedName>
    <definedName name="Product_Type">#REF!</definedName>
    <definedName name="production" localSheetId="8">'[1]DVX IO'!#REF!</definedName>
    <definedName name="production" localSheetId="7">'[1]DVX IO'!#REF!</definedName>
    <definedName name="production">OnlineIO!$Q$21:$U$21</definedName>
    <definedName name="production1" localSheetId="8">'[1]DVX IO'!#REF!</definedName>
    <definedName name="production1" localSheetId="7">'[1]DVX IO'!#REF!</definedName>
    <definedName name="production1">OnlineIO!$Q$21:$T$21</definedName>
    <definedName name="Production2" localSheetId="8">'[1]DVX IO'!#REF!</definedName>
    <definedName name="Production2" localSheetId="7">'[1]DVX IO'!#REF!</definedName>
    <definedName name="Production2" localSheetId="6">[2]OnlineIO!$R$23:$T$23</definedName>
    <definedName name="Production2">OnlineIO!$R$21:$T$21</definedName>
    <definedName name="ProductType" localSheetId="8">[3]OnlineIO!#REF!</definedName>
    <definedName name="ProductType" localSheetId="7">[3]OnlineIO!#REF!</definedName>
    <definedName name="ProductType" localSheetId="6">[2]OnlineIO!#REF!</definedName>
    <definedName name="ProductType" localSheetId="9">'IBV specs'!#REF!</definedName>
    <definedName name="ProductType">OnlineIO!#REF!</definedName>
    <definedName name="PT" localSheetId="6">[2]Calculations!$E$78:$E$79</definedName>
    <definedName name="PT">Calculations!$E$77:$E$78</definedName>
    <definedName name="PTList">OnlineIO!$M$253:$M$257</definedName>
    <definedName name="PTPrem" localSheetId="6">[2]Calculations!$F$80</definedName>
    <definedName name="PTPrem">Calculations!$F$79</definedName>
    <definedName name="PTSelected" localSheetId="6">[2]Calculations!$E$80</definedName>
    <definedName name="PTSelected">Calculations!$E$79</definedName>
    <definedName name="Reporting" localSheetId="8">'[1]DVX IO'!#REF!</definedName>
    <definedName name="Reporting" localSheetId="7">'[1]DVX IO'!#REF!</definedName>
    <definedName name="Reporting" localSheetId="6">[2]OnlineIO!$AA$24:$AA$26</definedName>
    <definedName name="Reporting">OnlineIO!$AA$22:$AA$24</definedName>
    <definedName name="Rhode_Island">Market!$U$3:$U$9</definedName>
    <definedName name="Rhode_Island_">SysCodes!$W$42:$W$43</definedName>
    <definedName name="RichMedia" localSheetId="8">[1]Calculations!$B$42:$B$43</definedName>
    <definedName name="RichMedia" localSheetId="7">[1]Calculations!$B$42:$B$43</definedName>
    <definedName name="RichMedia" localSheetId="6">[2]Calculations!$B$42:$B$43</definedName>
    <definedName name="RichMedia">Calculations!$B$42:$B$43</definedName>
    <definedName name="RichMediaSelected" localSheetId="8">[1]Calculations!$B$44</definedName>
    <definedName name="RichMediaSelected" localSheetId="7">[1]Calculations!$B$44</definedName>
    <definedName name="RichMediaSelected" localSheetId="6">[2]Calculations!$B$44</definedName>
    <definedName name="RichMediaSelected">Calculations!$B$44</definedName>
    <definedName name="Roanoke" localSheetId="6">[2]Market!#REF!</definedName>
    <definedName name="Roanoke">Market!$V$3:$V$5</definedName>
    <definedName name="San_Diego" localSheetId="6">[2]Market!#REF!</definedName>
    <definedName name="San_Diego">Market!$W$3:$W$7</definedName>
    <definedName name="San_Diego_">SysCodes!$X$42:$X$43</definedName>
    <definedName name="Santa_Barbara" localSheetId="6">[2]Market!#REF!</definedName>
    <definedName name="Santa_Barbara">Market!$X$3:$X$5</definedName>
    <definedName name="Santa_Barbara_">SysCodes!$Y$42:$Y$43</definedName>
    <definedName name="Sites" localSheetId="8">[3]OnlineIO!#REF!</definedName>
    <definedName name="Sites" localSheetId="7">[3]OnlineIO!#REF!</definedName>
    <definedName name="Sites" localSheetId="6">[2]OnlineIO!#REF!</definedName>
    <definedName name="Sites" localSheetId="9">'IBV specs'!#REF!</definedName>
    <definedName name="Sites">OnlineIO!#REF!</definedName>
    <definedName name="Size" localSheetId="8">[3]OnlineIO!#REF!</definedName>
    <definedName name="Size" localSheetId="7">[3]OnlineIO!#REF!</definedName>
    <definedName name="Size" localSheetId="6">[2]OnlineIO!#REF!</definedName>
    <definedName name="size" localSheetId="3">#REF!</definedName>
    <definedName name="Size" localSheetId="9">'IBV specs'!#REF!</definedName>
    <definedName name="Size">OnlineIO!#REF!</definedName>
    <definedName name="sizes" localSheetId="8">#REF!</definedName>
    <definedName name="sizes" localSheetId="7">#REF!</definedName>
    <definedName name="sizes" localSheetId="6">#REF!</definedName>
    <definedName name="sizes" localSheetId="3">#REF!</definedName>
    <definedName name="sizes">#REF!</definedName>
    <definedName name="Takeover" localSheetId="8">[1]Calculations!$B$37:$B$38</definedName>
    <definedName name="Takeover" localSheetId="7">[1]Calculations!$B$37:$B$38</definedName>
    <definedName name="Takeover" localSheetId="6">[2]Calculations!$B$37:$B$38</definedName>
    <definedName name="Takeover">Calculations!$B$37:$B$38</definedName>
    <definedName name="TakeoverPremium" localSheetId="8">[1]Calculations!$C$39</definedName>
    <definedName name="TakeoverPremium" localSheetId="7">[1]Calculations!$C$39</definedName>
    <definedName name="TakeoverPremium" localSheetId="6">[2]Calculations!$C$39</definedName>
    <definedName name="TakeoverPremium">Calculations!$C$39</definedName>
    <definedName name="TakeoverSelected" localSheetId="8">[1]Calculations!$B$39</definedName>
    <definedName name="TakeoverSelected" localSheetId="7">[1]Calculations!$B$39</definedName>
    <definedName name="TakeoverSelected" localSheetId="6">[2]Calculations!$B$39</definedName>
    <definedName name="TakeoverSelected">Calculations!$B$39</definedName>
    <definedName name="Target_by_Zone">SysCodes!$C$13:$C$34</definedName>
    <definedName name="Tear" localSheetId="8">'[1]DVX IO'!#REF!</definedName>
    <definedName name="Tear" localSheetId="7">'[1]DVX IO'!#REF!</definedName>
    <definedName name="Tear" localSheetId="6">[2]OnlineIO!$AB$24:$AB$26</definedName>
    <definedName name="Tear">OnlineIO!$AB$22:$AB$24</definedName>
    <definedName name="test" localSheetId="8">OFFSET('CDAN Solutions Zips'!chtCatsBb,1,0)</definedName>
    <definedName name="test" localSheetId="7">OFFSET('Cox Media Zips and Cable Zones'!chtCatsBb,1,0)</definedName>
    <definedName name="test" localSheetId="6">OFFSET('FGR Zip Codes'!chtCatsBb,1,0)</definedName>
    <definedName name="test" localSheetId="9">OFFSET('IBV specs'!chtCatsBb,1,0)</definedName>
    <definedName name="test">OFFSET(chtCatsBb,1,0)</definedName>
    <definedName name="test2" localSheetId="8">OFFSET('CDAN Solutions Zips'!chtCatss,2,0)</definedName>
    <definedName name="test2" localSheetId="7">OFFSET('Cox Media Zips and Cable Zones'!chtCatss,2,0)</definedName>
    <definedName name="test2" localSheetId="6">OFFSET('FGR Zip Codes'!chtCatss,2,0)</definedName>
    <definedName name="test2" localSheetId="9">OFFSET('IBV specs'!chtCatss,2,0)</definedName>
    <definedName name="test2">OFFSET(chtCatss,2,0)</definedName>
    <definedName name="test3" localSheetId="8">OFFSET('CDAN Solutions Zips'!chtCatsBb,2,0)</definedName>
    <definedName name="test3" localSheetId="7">OFFSET('Cox Media Zips and Cable Zones'!chtCatsBb,2,0)</definedName>
    <definedName name="test3" localSheetId="6">OFFSET('FGR Zip Codes'!chtCatsBb,2,0)</definedName>
    <definedName name="test3" localSheetId="9">OFFSET('IBV specs'!chtCatsBb,2,0)</definedName>
    <definedName name="test3">OFFSET(chtCatsBb,2,0)</definedName>
    <definedName name="test4" localSheetId="8">OFFSET('CDAN Solutions Zips'!chtCatss,3,0)</definedName>
    <definedName name="test4" localSheetId="7">OFFSET('Cox Media Zips and Cable Zones'!chtCatss,3,0)</definedName>
    <definedName name="test4" localSheetId="6">OFFSET('FGR Zip Codes'!chtCatss,3,0)</definedName>
    <definedName name="test4" localSheetId="9">OFFSET('IBV specs'!chtCatss,3,0)</definedName>
    <definedName name="test4">OFFSET(chtCatss,3,0)</definedName>
    <definedName name="test5" localSheetId="8">OFFSET('CDAN Solutions Zips'!chtCatsBb,3,0)</definedName>
    <definedName name="test5" localSheetId="7">OFFSET('Cox Media Zips and Cable Zones'!chtCatsBb,3,0)</definedName>
    <definedName name="test5" localSheetId="6">OFFSET('FGR Zip Codes'!chtCatsBb,3,0)</definedName>
    <definedName name="test5" localSheetId="9">OFFSET('IBV specs'!chtCatsBb,3,0)</definedName>
    <definedName name="test5">OFFSET(chtCatsBb,3,0)</definedName>
    <definedName name="Time" localSheetId="8">[3]OnlineIO!#REF!</definedName>
    <definedName name="Time" localSheetId="7">[3]OnlineIO!#REF!</definedName>
    <definedName name="Time" localSheetId="6">[2]OnlineIO!#REF!</definedName>
    <definedName name="Time" localSheetId="9">'IBV specs'!#REF!</definedName>
    <definedName name="Time">OnlineIO!#REF!</definedName>
    <definedName name="Tucson" localSheetId="6">[2]Market!#REF!</definedName>
    <definedName name="Tucson">Market!$Y$3:$Y$7</definedName>
    <definedName name="Tulsa" localSheetId="6">[2]Market!#REF!</definedName>
    <definedName name="Tulsa">Market!$Z$3:$Z$6</definedName>
    <definedName name="Tulsa_">SysCodes!$Z$42:$Z$43</definedName>
    <definedName name="Twin_Falls" localSheetId="6">[2]Market!#REF!</definedName>
    <definedName name="Twin_Falls">Market!$AA$3:$AA$5</definedName>
    <definedName name="Type" localSheetId="8">[3]OnlineIO!#REF!</definedName>
    <definedName name="Type" localSheetId="7">[3]OnlineIO!#REF!</definedName>
    <definedName name="Type" localSheetId="6">[2]OnlineIO!#REF!</definedName>
    <definedName name="Type" localSheetId="9">'IBV specs'!#REF!</definedName>
    <definedName name="Type">OnlineIO!#REF!</definedName>
    <definedName name="Verticals" localSheetId="8">'[1]DVX IO'!#REF!</definedName>
    <definedName name="Verticals" localSheetId="7">'[1]DVX IO'!#REF!</definedName>
    <definedName name="Verticals" localSheetId="6">[2]OnlineIO!$D$120:$I$120</definedName>
    <definedName name="Verticals">OnlineIO!#REF!</definedName>
    <definedName name="vod" localSheetId="8">#REF!</definedName>
    <definedName name="vod" localSheetId="7">#REF!</definedName>
    <definedName name="vod" localSheetId="6">#REF!</definedName>
    <definedName name="vod" localSheetId="9">#REF!</definedName>
    <definedName name="vod">#REF!</definedName>
    <definedName name="Year" localSheetId="8">[3]OnlineIO!#REF!</definedName>
    <definedName name="Year" localSheetId="7">[3]OnlineIO!#REF!</definedName>
    <definedName name="Year" localSheetId="6">[2]OnlineIO!#REF!</definedName>
    <definedName name="Year" localSheetId="9">'IBV specs'!#REF!</definedName>
    <definedName name="Year">OnlineIO!#REF!</definedName>
    <definedName name="Zoning" localSheetId="8">[1]Calculations!$E$37:$E$38</definedName>
    <definedName name="Zoning" localSheetId="7">[1]Calculations!$E$37:$E$38</definedName>
    <definedName name="Zoning" localSheetId="6">[2]Calculations!$E$37:$E$38</definedName>
    <definedName name="Zoning">Calculations!$E$37:$E$38</definedName>
    <definedName name="ZoningSelected" localSheetId="8">[1]Calculations!$E$39</definedName>
    <definedName name="ZoningSelected" localSheetId="7">[1]Calculations!$E$39</definedName>
    <definedName name="ZoningSelected" localSheetId="6">[2]Calculations!$E$39</definedName>
    <definedName name="ZoningSelected">Calculations!$E$39</definedName>
  </definedNames>
  <calcPr calcId="150001" concurrentCalc="0"/>
  <pivotCaches>
    <pivotCache cacheId="0" r:id="rId25"/>
    <pivotCache cacheId="1" r:id="rId2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6" i="22" l="1"/>
  <c r="F88" i="22"/>
  <c r="H94" i="22"/>
  <c r="H95" i="22"/>
  <c r="F8" i="5"/>
  <c r="C96" i="22"/>
  <c r="G95" i="22"/>
  <c r="I96" i="22"/>
  <c r="B83" i="22"/>
  <c r="G46" i="22"/>
  <c r="D83" i="22"/>
  <c r="C94" i="22"/>
  <c r="G93" i="22"/>
  <c r="I94" i="22"/>
  <c r="C95" i="22"/>
  <c r="G94" i="22"/>
  <c r="I95" i="22"/>
  <c r="A35" i="5"/>
  <c r="AC8" i="14"/>
  <c r="AC7" i="14"/>
  <c r="C90" i="22"/>
  <c r="C88" i="22"/>
  <c r="C89" i="22"/>
  <c r="C8" i="20"/>
  <c r="C14" i="20"/>
  <c r="X66" i="14"/>
  <c r="M75" i="14"/>
  <c r="M78" i="14"/>
  <c r="M81" i="14"/>
  <c r="C19" i="20"/>
  <c r="C18" i="20"/>
  <c r="C10" i="20"/>
  <c r="X34" i="14"/>
  <c r="C9" i="20"/>
  <c r="X33" i="14"/>
  <c r="Q4" i="14"/>
  <c r="G2" i="20"/>
  <c r="J2" i="5"/>
  <c r="Q238" i="14"/>
  <c r="K100" i="22"/>
  <c r="J100" i="22"/>
  <c r="L100" i="22"/>
  <c r="G37" i="22"/>
  <c r="C32" i="22"/>
  <c r="O81" i="14"/>
  <c r="O78" i="14"/>
  <c r="O75" i="14"/>
  <c r="F82" i="22"/>
  <c r="D16" i="13"/>
  <c r="D12" i="13"/>
  <c r="A47" i="5"/>
  <c r="B52" i="5"/>
  <c r="A41" i="5"/>
  <c r="L105" i="22"/>
  <c r="O69" i="14"/>
  <c r="I105" i="22"/>
  <c r="G104" i="22"/>
  <c r="C105" i="22"/>
  <c r="E104" i="22"/>
  <c r="C100" i="22"/>
  <c r="C32" i="5"/>
  <c r="C33" i="5"/>
  <c r="C31" i="5"/>
  <c r="D105" i="22"/>
  <c r="G47" i="22"/>
  <c r="I100" i="22"/>
  <c r="H100" i="22"/>
  <c r="G99" i="22"/>
  <c r="D17" i="5"/>
  <c r="D33" i="5"/>
  <c r="E31" i="5"/>
  <c r="D31" i="5"/>
  <c r="E32" i="5"/>
  <c r="D32" i="5"/>
  <c r="E33" i="5"/>
  <c r="E82" i="22"/>
  <c r="D107" i="22"/>
  <c r="G38" i="22"/>
  <c r="G39" i="22"/>
  <c r="S68" i="14"/>
  <c r="F33" i="15"/>
  <c r="F104" i="22"/>
  <c r="M105" i="22"/>
  <c r="A45" i="5"/>
  <c r="S66" i="14"/>
  <c r="G63" i="14"/>
  <c r="G66" i="14"/>
  <c r="E63" i="14"/>
  <c r="K33" i="14"/>
  <c r="K48" i="14"/>
  <c r="H45" i="5"/>
  <c r="N105" i="22"/>
  <c r="X48" i="14"/>
  <c r="E48" i="14"/>
  <c r="K36" i="14"/>
  <c r="E36" i="14"/>
  <c r="K45" i="14"/>
  <c r="K39" i="14"/>
  <c r="E39" i="14"/>
  <c r="K42" i="14"/>
  <c r="I45" i="5"/>
  <c r="J45" i="5"/>
  <c r="K47" i="14"/>
  <c r="X47" i="14"/>
  <c r="S67" i="14"/>
  <c r="X45" i="14"/>
  <c r="E45" i="14"/>
  <c r="X42" i="14"/>
  <c r="E42" i="14"/>
  <c r="K38" i="14"/>
  <c r="E38" i="14"/>
  <c r="K35" i="14"/>
  <c r="E35" i="14"/>
  <c r="K41" i="14"/>
  <c r="X41" i="14"/>
  <c r="K44" i="14"/>
  <c r="E44" i="14"/>
  <c r="H46" i="5"/>
  <c r="H47" i="5"/>
  <c r="Y31" i="14"/>
  <c r="Y64" i="14"/>
  <c r="F14" i="15"/>
  <c r="F13" i="15"/>
  <c r="H30" i="15"/>
  <c r="F30" i="15"/>
  <c r="F27" i="15"/>
  <c r="F45" i="15"/>
  <c r="F26" i="15"/>
  <c r="X38" i="14"/>
  <c r="E12" i="14"/>
  <c r="F12" i="15"/>
  <c r="F20" i="15"/>
  <c r="F16" i="15"/>
  <c r="L14" i="15"/>
  <c r="L13" i="15"/>
  <c r="L12" i="15"/>
  <c r="I228" i="14"/>
  <c r="I227" i="14"/>
  <c r="I226" i="14"/>
  <c r="O72" i="14"/>
  <c r="M72" i="14"/>
  <c r="M69" i="14"/>
  <c r="E66" i="14"/>
  <c r="M48" i="14"/>
  <c r="Q48" i="14"/>
  <c r="X36" i="14"/>
  <c r="X39" i="14"/>
  <c r="O48" i="14"/>
  <c r="G9" i="5"/>
  <c r="H9" i="5"/>
  <c r="I46" i="5"/>
  <c r="I47" i="5"/>
  <c r="J46" i="5"/>
  <c r="J47" i="5"/>
  <c r="M35" i="14"/>
  <c r="Q35" i="14"/>
  <c r="M38" i="14"/>
  <c r="O38" i="14"/>
  <c r="Q34" i="14"/>
  <c r="K34" i="14"/>
  <c r="K49" i="14"/>
  <c r="E49" i="14"/>
  <c r="Q33" i="14"/>
  <c r="M42" i="14"/>
  <c r="M39" i="14"/>
  <c r="M36" i="14"/>
  <c r="M45" i="14"/>
  <c r="X49" i="14"/>
  <c r="M49" i="14"/>
  <c r="Q49" i="14"/>
  <c r="K46" i="14"/>
  <c r="E46" i="14"/>
  <c r="K43" i="14"/>
  <c r="E43" i="14"/>
  <c r="K40" i="14"/>
  <c r="K37" i="14"/>
  <c r="E37" i="14"/>
  <c r="O33" i="14"/>
  <c r="O34" i="14"/>
  <c r="X40" i="14"/>
  <c r="E40" i="14"/>
  <c r="Q45" i="14"/>
  <c r="O45" i="14"/>
  <c r="Q42" i="14"/>
  <c r="O42" i="14"/>
  <c r="Q36" i="14"/>
  <c r="O36" i="14"/>
  <c r="Q39" i="14"/>
  <c r="O39" i="14"/>
  <c r="O49" i="14"/>
  <c r="M40" i="14"/>
  <c r="Q40" i="14"/>
  <c r="X43" i="14"/>
  <c r="M43" i="14"/>
  <c r="Q43" i="14"/>
  <c r="X46" i="14"/>
  <c r="M46" i="14"/>
  <c r="Q46" i="14"/>
  <c r="X37" i="14"/>
  <c r="M37" i="14"/>
  <c r="O40" i="14"/>
  <c r="O46" i="14"/>
  <c r="O43" i="14"/>
  <c r="O37" i="14"/>
  <c r="Q37" i="14"/>
  <c r="D96" i="22"/>
  <c r="D94" i="22"/>
  <c r="D95" i="22"/>
  <c r="D100" i="22"/>
  <c r="D102" i="22"/>
  <c r="Q38" i="14"/>
  <c r="E47" i="14"/>
  <c r="M47" i="14"/>
  <c r="E41" i="14"/>
  <c r="M44" i="14"/>
  <c r="Q44" i="14"/>
  <c r="X44" i="14"/>
  <c r="O35" i="14"/>
  <c r="M41" i="14"/>
  <c r="X35" i="14"/>
  <c r="D97" i="22"/>
  <c r="F87" i="22"/>
  <c r="O44" i="14"/>
  <c r="O47" i="14"/>
  <c r="Q47" i="14"/>
  <c r="O41" i="14"/>
  <c r="Q41" i="14"/>
  <c r="E99" i="22"/>
  <c r="F99" i="22"/>
  <c r="D16" i="5"/>
  <c r="E95" i="22"/>
  <c r="F95" i="22"/>
  <c r="E93" i="22"/>
  <c r="F93" i="22"/>
  <c r="E94" i="22"/>
  <c r="F94" i="22"/>
  <c r="B33" i="5"/>
  <c r="L95" i="22"/>
  <c r="A39" i="5"/>
  <c r="H39" i="5"/>
  <c r="H40" i="5"/>
  <c r="M100" i="22"/>
  <c r="N100" i="22"/>
  <c r="I39" i="5"/>
  <c r="B32" i="5"/>
  <c r="L94" i="22"/>
  <c r="L96" i="22"/>
  <c r="B31" i="5"/>
  <c r="Q63" i="14"/>
  <c r="I40" i="5"/>
  <c r="I41" i="5"/>
  <c r="J39" i="5"/>
  <c r="J40" i="5"/>
  <c r="J41" i="5"/>
  <c r="H31" i="5"/>
  <c r="M96" i="22"/>
  <c r="I31" i="5"/>
  <c r="K66" i="14"/>
  <c r="O66" i="14"/>
  <c r="H41" i="5"/>
  <c r="H32" i="5"/>
  <c r="M94" i="22"/>
  <c r="I32" i="5"/>
  <c r="H33" i="5"/>
  <c r="M95" i="22"/>
  <c r="I33" i="5"/>
  <c r="J33" i="5"/>
  <c r="J32" i="5"/>
  <c r="I34" i="5"/>
  <c r="J31" i="5"/>
  <c r="J34" i="5"/>
  <c r="I66" i="14"/>
  <c r="M66" i="14"/>
  <c r="M84" i="14"/>
  <c r="I35" i="5"/>
  <c r="I51" i="5"/>
  <c r="G13" i="5"/>
  <c r="H34" i="5"/>
  <c r="J51" i="5"/>
  <c r="H7" i="5"/>
  <c r="J35" i="5"/>
  <c r="G7" i="5"/>
  <c r="I84" i="14"/>
  <c r="H51" i="5"/>
  <c r="I52" i="5"/>
  <c r="L33" i="15"/>
  <c r="K26" i="14"/>
  <c r="K32" i="14"/>
  <c r="H17" i="5"/>
  <c r="H35" i="5"/>
  <c r="Q84" i="14"/>
  <c r="Q69" i="14"/>
  <c r="Q81" i="14"/>
  <c r="Q78" i="14"/>
  <c r="Q72" i="14"/>
  <c r="Q75" i="14"/>
  <c r="H8" i="5"/>
  <c r="H10" i="5"/>
  <c r="J52" i="5"/>
  <c r="H52" i="5"/>
  <c r="G8" i="5"/>
  <c r="F3" i="5"/>
  <c r="G14" i="5"/>
  <c r="I27" i="14"/>
  <c r="Q66" i="14"/>
  <c r="K50" i="14"/>
  <c r="K52" i="14"/>
  <c r="G10" i="5"/>
  <c r="G17" i="5"/>
  <c r="M32" i="14"/>
  <c r="Q32" i="14"/>
  <c r="O32" i="14"/>
  <c r="O50" i="14"/>
  <c r="M50" i="14"/>
  <c r="S50" i="14"/>
  <c r="Q50" i="14"/>
  <c r="S38" i="14"/>
  <c r="S39" i="14"/>
  <c r="S41" i="14"/>
  <c r="S42" i="14"/>
  <c r="S36" i="14"/>
  <c r="S48" i="14"/>
  <c r="S37" i="14"/>
  <c r="S43" i="14"/>
  <c r="S35" i="14"/>
  <c r="S49" i="14"/>
  <c r="S47" i="14"/>
  <c r="S45" i="14"/>
  <c r="S33" i="14"/>
  <c r="S32" i="14"/>
  <c r="S40" i="14"/>
  <c r="S34" i="14"/>
  <c r="S44" i="14"/>
  <c r="S46" i="14"/>
</calcChain>
</file>

<file path=xl/sharedStrings.xml><?xml version="1.0" encoding="utf-8"?>
<sst xmlns="http://schemas.openxmlformats.org/spreadsheetml/2006/main" count="33055" uniqueCount="3555">
  <si>
    <t>CPM</t>
  </si>
  <si>
    <t>Cox.com</t>
  </si>
  <si>
    <t>No</t>
  </si>
  <si>
    <t>728x90</t>
  </si>
  <si>
    <t>300x250</t>
  </si>
  <si>
    <t>160x600</t>
  </si>
  <si>
    <t>Ad Network</t>
  </si>
  <si>
    <t>***REQUIRED FIELDS***</t>
  </si>
  <si>
    <t>Yes</t>
  </si>
  <si>
    <t># of Months</t>
  </si>
  <si>
    <t>Total (Net)</t>
  </si>
  <si>
    <t>IBV Premium</t>
  </si>
  <si>
    <t xml:space="preserve">  Total CPM</t>
  </si>
  <si>
    <t>n/a</t>
  </si>
  <si>
    <t>Base CPM
(All Units)</t>
  </si>
  <si>
    <t>Total Campaign Impressions</t>
  </si>
  <si>
    <t>Overall Revenue Mix for Combo</t>
  </si>
  <si>
    <t>Version Info</t>
  </si>
  <si>
    <t>1. Use &lt;Tab&gt; key to navigate editable cells</t>
  </si>
  <si>
    <t xml:space="preserve">2. Make desired edits and then right-click on sheet tab to hide "Required Inputs" </t>
  </si>
  <si>
    <t xml:space="preserve">3. Go to &lt;File&gt; tab, click &lt;Protect Workbook&gt; </t>
  </si>
  <si>
    <t xml:space="preserve">4. Click &lt;Protect Workbook Structure&gt; and assign password if desired </t>
  </si>
  <si>
    <t>5. Distribute to consultants as desired</t>
  </si>
  <si>
    <t>NOTES FOR DIGITAL MEDIA SALES LEADERS</t>
  </si>
  <si>
    <t>Ad Unit</t>
  </si>
  <si>
    <t>n/a (ROS)</t>
  </si>
  <si>
    <t>Total Campaign Investment</t>
  </si>
  <si>
    <t>NOTE: Figures reflect maximum potential incentive; actual incentive applied may vary</t>
  </si>
  <si>
    <t>Campaign Summary</t>
  </si>
  <si>
    <t>Impressions</t>
  </si>
  <si>
    <t>Summary Prepared for</t>
  </si>
  <si>
    <t>Net</t>
  </si>
  <si>
    <t>Gross</t>
  </si>
  <si>
    <t>Per Month</t>
  </si>
  <si>
    <t>Campaign</t>
  </si>
  <si>
    <t>Net Investment</t>
  </si>
  <si>
    <t>Volume Incentive (Max.)</t>
  </si>
  <si>
    <t>Term-Based Incentive (Max.)</t>
  </si>
  <si>
    <t>Pre Roll</t>
  </si>
  <si>
    <t>Pre Roll (Net)</t>
  </si>
  <si>
    <t>Pre roll Investment (Gross)</t>
  </si>
  <si>
    <t>Pre Roll Campaign Detail (Net)</t>
  </si>
  <si>
    <t>Cox Media, LLC • 1001 Summit Blvd., Suite 1200 • Atlanta, GA  30319 • www.coxmedia.com</t>
  </si>
  <si>
    <r>
      <t xml:space="preserve">× </t>
    </r>
    <r>
      <rPr>
        <b/>
        <sz val="12"/>
        <color indexed="63"/>
        <rFont val="Arial"/>
        <family val="2"/>
      </rPr>
      <t>= Required field; incomplete insertion orders will be returned</t>
    </r>
  </si>
  <si>
    <t>IMPORTANT: Select &lt;Save As&gt; from File menu above to save new version of file before making edits</t>
  </si>
  <si>
    <t>SECTION 1 - CLIENT &amp; AGENCY INFORMATION</t>
  </si>
  <si>
    <t xml:space="preserve">
Name</t>
  </si>
  <si>
    <r>
      <t>×</t>
    </r>
    <r>
      <rPr>
        <b/>
        <sz val="12"/>
        <color indexed="63"/>
        <rFont val="Arial"/>
        <family val="2"/>
      </rPr>
      <t>Client Name</t>
    </r>
  </si>
  <si>
    <t>Agency Name</t>
  </si>
  <si>
    <r>
      <t>×</t>
    </r>
    <r>
      <rPr>
        <b/>
        <sz val="12"/>
        <color indexed="63"/>
        <rFont val="Arial"/>
        <family val="2"/>
      </rPr>
      <t>Product Type</t>
    </r>
  </si>
  <si>
    <t>&lt;Pick from list&gt;</t>
  </si>
  <si>
    <t>Agency ID #</t>
  </si>
  <si>
    <r>
      <t>×</t>
    </r>
    <r>
      <rPr>
        <b/>
        <sz val="12"/>
        <color indexed="63"/>
        <rFont val="Arial"/>
        <family val="2"/>
      </rPr>
      <t>Sales Consultant(s)</t>
    </r>
  </si>
  <si>
    <t xml:space="preserve">Client ID </t>
  </si>
  <si>
    <r>
      <t>×</t>
    </r>
    <r>
      <rPr>
        <b/>
        <sz val="12"/>
        <rFont val="Arial"/>
        <family val="2"/>
      </rPr>
      <t>Revision/Extension</t>
    </r>
  </si>
  <si>
    <t>Enter % or leave blank if n/a</t>
  </si>
  <si>
    <r>
      <t>×</t>
    </r>
    <r>
      <rPr>
        <b/>
        <sz val="12"/>
        <rFont val="Arial"/>
        <family val="2"/>
      </rPr>
      <t>Make Good</t>
    </r>
  </si>
  <si>
    <r>
      <t>×</t>
    </r>
    <r>
      <rPr>
        <b/>
        <sz val="12"/>
        <color indexed="63"/>
        <rFont val="Arial"/>
        <family val="2"/>
      </rPr>
      <t xml:space="preserve"> Contract Dates</t>
    </r>
  </si>
  <si>
    <r>
      <t>×</t>
    </r>
    <r>
      <rPr>
        <b/>
        <sz val="12"/>
        <color indexed="63"/>
        <rFont val="Arial"/>
        <family val="2"/>
      </rPr>
      <t xml:space="preserve"> Market/DMA</t>
    </r>
  </si>
  <si>
    <t xml:space="preserve">Creative**:  </t>
  </si>
  <si>
    <t>Start (mm/dd/yyyy)</t>
  </si>
  <si>
    <t>End (mm/dd/yyyy)</t>
  </si>
  <si>
    <t>Production</t>
  </si>
  <si>
    <r>
      <t>×</t>
    </r>
    <r>
      <rPr>
        <b/>
        <sz val="12"/>
        <color indexed="63"/>
        <rFont val="Arial"/>
        <family val="2"/>
      </rPr>
      <t xml:space="preserve"> Campaign Impressions</t>
    </r>
  </si>
  <si>
    <t>Select from dropdown</t>
  </si>
  <si>
    <r>
      <t>×</t>
    </r>
    <r>
      <rPr>
        <b/>
        <sz val="12"/>
        <color indexed="63"/>
        <rFont val="Arial"/>
        <family val="2"/>
      </rPr>
      <t xml:space="preserve">  ROS or Zone(s)</t>
    </r>
  </si>
  <si>
    <r>
      <rPr>
        <sz val="16"/>
        <color indexed="56"/>
        <rFont val="Arial"/>
        <family val="2"/>
      </rPr>
      <t>*</t>
    </r>
    <r>
      <rPr>
        <sz val="12"/>
        <color indexed="56"/>
        <rFont val="Arial"/>
        <family val="2"/>
      </rPr>
      <t xml:space="preserve"> </t>
    </r>
    <r>
      <rPr>
        <b/>
        <sz val="12"/>
        <rFont val="Arial"/>
        <family val="2"/>
      </rPr>
      <t>Ad Unit Size</t>
    </r>
  </si>
  <si>
    <r>
      <t>×</t>
    </r>
    <r>
      <rPr>
        <b/>
        <sz val="12"/>
        <color indexed="63"/>
        <rFont val="Arial"/>
        <family val="2"/>
      </rPr>
      <t>Ad Flight 
Start Date</t>
    </r>
  </si>
  <si>
    <r>
      <t>×</t>
    </r>
    <r>
      <rPr>
        <b/>
        <sz val="12"/>
        <color indexed="63"/>
        <rFont val="Arial"/>
        <family val="2"/>
      </rPr>
      <t>Ad Flight 
End Date</t>
    </r>
  </si>
  <si>
    <r>
      <t>×</t>
    </r>
    <r>
      <rPr>
        <b/>
        <sz val="12"/>
        <color indexed="63"/>
        <rFont val="Arial"/>
        <family val="2"/>
      </rPr>
      <t>Total Impressions by Line</t>
    </r>
  </si>
  <si>
    <r>
      <t>×</t>
    </r>
    <r>
      <rPr>
        <b/>
        <sz val="12"/>
        <color indexed="63"/>
        <rFont val="Arial"/>
        <family val="2"/>
      </rPr>
      <t>CPM (Net)</t>
    </r>
  </si>
  <si>
    <t>Est. Total Investment (Net)</t>
  </si>
  <si>
    <t>CPM (Gross)</t>
  </si>
  <si>
    <t>Est. Total Investment (Gross)</t>
  </si>
  <si>
    <r>
      <t>×</t>
    </r>
    <r>
      <rPr>
        <b/>
        <sz val="12"/>
        <color indexed="63"/>
        <rFont val="Arial"/>
        <family val="2"/>
      </rPr>
      <t>Creative Name / Version</t>
    </r>
  </si>
  <si>
    <r>
      <t>×</t>
    </r>
    <r>
      <rPr>
        <b/>
        <sz val="12"/>
        <color indexed="63"/>
        <rFont val="Arial"/>
        <family val="2"/>
      </rPr>
      <t>Click-Through URL</t>
    </r>
  </si>
  <si>
    <t>728x90 WebMail</t>
  </si>
  <si>
    <t>Remaining Impressions to be Allocated</t>
  </si>
  <si>
    <t>Trafficking Comments:</t>
  </si>
  <si>
    <r>
      <t>×</t>
    </r>
    <r>
      <rPr>
        <b/>
        <sz val="12"/>
        <color indexed="63"/>
        <rFont val="Arial"/>
        <family val="2"/>
      </rPr>
      <t xml:space="preserve"> Total Campaign Impressions</t>
    </r>
  </si>
  <si>
    <r>
      <t>×</t>
    </r>
    <r>
      <rPr>
        <b/>
        <sz val="12"/>
        <color indexed="63"/>
        <rFont val="Arial"/>
        <family val="2"/>
      </rPr>
      <t>Ad Flight Starts</t>
    </r>
  </si>
  <si>
    <r>
      <t>×</t>
    </r>
    <r>
      <rPr>
        <b/>
        <sz val="12"/>
        <color indexed="63"/>
        <rFont val="Arial"/>
        <family val="2"/>
      </rPr>
      <t>Ad Flight Ends</t>
    </r>
  </si>
  <si>
    <t>ADNET Size</t>
  </si>
  <si>
    <r>
      <t>×</t>
    </r>
    <r>
      <rPr>
        <b/>
        <sz val="12"/>
        <color indexed="63"/>
        <rFont val="Arial"/>
        <family val="2"/>
      </rPr>
      <t xml:space="preserve"> Campaign Flight Dates</t>
    </r>
  </si>
  <si>
    <t>Gulf_Coast</t>
  </si>
  <si>
    <t>County</t>
  </si>
  <si>
    <t>Santa Rosa</t>
  </si>
  <si>
    <t>Zone</t>
  </si>
  <si>
    <t>Zip</t>
  </si>
  <si>
    <t>City</t>
  </si>
  <si>
    <t xml:space="preserve">NOTE: If Radius and Demographics are targeted together, actual ZIPs within desired radius must be provided.  </t>
  </si>
  <si>
    <t>Arts &amp; Entertainment</t>
  </si>
  <si>
    <t>Sports</t>
  </si>
  <si>
    <t>Automotive</t>
  </si>
  <si>
    <t>Finance</t>
  </si>
  <si>
    <t>Sciences</t>
  </si>
  <si>
    <t>News</t>
  </si>
  <si>
    <t>Business</t>
  </si>
  <si>
    <t>Food &amp; Drink</t>
  </si>
  <si>
    <t>Pets</t>
  </si>
  <si>
    <t>Shopping</t>
  </si>
  <si>
    <t>Society</t>
  </si>
  <si>
    <t>Careers</t>
  </si>
  <si>
    <t>Health &amp; Fitness</t>
  </si>
  <si>
    <t>Real Estate</t>
  </si>
  <si>
    <t>Education</t>
  </si>
  <si>
    <t>Hobbies &amp; Interests</t>
  </si>
  <si>
    <t>Religion &amp; Spirituality</t>
  </si>
  <si>
    <t>Family &amp; Parenting</t>
  </si>
  <si>
    <t>Home &amp; Garden</t>
  </si>
  <si>
    <t>Avg HHI</t>
  </si>
  <si>
    <t>Trafficking Comments / Targeting Details</t>
  </si>
  <si>
    <t>Sites</t>
  </si>
  <si>
    <t>Size</t>
  </si>
  <si>
    <t>Product Type</t>
  </si>
  <si>
    <t>Geo-Targeting Specs</t>
  </si>
  <si>
    <t>Cox.com Zones</t>
  </si>
  <si>
    <t>Arizona (ROS)</t>
  </si>
  <si>
    <t>Amusement &amp; Recreation</t>
  </si>
  <si>
    <t>Entire Footprint</t>
  </si>
  <si>
    <t>Arizona (PHX DMA)</t>
  </si>
  <si>
    <t>Apparel</t>
  </si>
  <si>
    <t>Target by Zone</t>
  </si>
  <si>
    <t>PRODUCTION</t>
  </si>
  <si>
    <t>Arizona (TUC DMA)</t>
  </si>
  <si>
    <t>Auto - Dealer Group</t>
  </si>
  <si>
    <t>Arkansas</t>
  </si>
  <si>
    <t>Video Player/Companion</t>
  </si>
  <si>
    <t>Auto - Local Dealer</t>
  </si>
  <si>
    <t>Central Florida</t>
  </si>
  <si>
    <t>Auto - Manufacturer</t>
  </si>
  <si>
    <t>Connecticut</t>
  </si>
  <si>
    <t>Auto - Motorcycles</t>
  </si>
  <si>
    <t>Greater Louisiana (ROS)</t>
  </si>
  <si>
    <t>Auto - Other</t>
  </si>
  <si>
    <t>Greater Louisiana (BTR DMA)</t>
  </si>
  <si>
    <t>Auto - RVs</t>
  </si>
  <si>
    <t>Greater Louisiana (LAF DMA)</t>
  </si>
  <si>
    <t>Auto - Service &amp; Supplies</t>
  </si>
  <si>
    <t>Gulf Coast</t>
  </si>
  <si>
    <t>Communications</t>
  </si>
  <si>
    <t>Niche Vertical Targets</t>
  </si>
  <si>
    <t>Hampton Roads</t>
  </si>
  <si>
    <t>Dining</t>
  </si>
  <si>
    <t>Kansas (ROS)</t>
  </si>
  <si>
    <t>Direct Response</t>
  </si>
  <si>
    <t>Kansas (WCH DMA)</t>
  </si>
  <si>
    <t>Kansas (TOP DMA)</t>
  </si>
  <si>
    <t>Entertainment &amp; Arts</t>
  </si>
  <si>
    <t>Las Vegas</t>
  </si>
  <si>
    <t>Financial</t>
  </si>
  <si>
    <t>Middle Georgia</t>
  </si>
  <si>
    <t>Furniture</t>
  </si>
  <si>
    <t>New Orleans</t>
  </si>
  <si>
    <t>Gambling</t>
  </si>
  <si>
    <t>Northern Virginia</t>
  </si>
  <si>
    <t>Grocery</t>
  </si>
  <si>
    <t>Oklahoma City</t>
  </si>
  <si>
    <t>Health &amp; Beauty - Other</t>
  </si>
  <si>
    <t>Omaha</t>
  </si>
  <si>
    <t>Home - Other</t>
  </si>
  <si>
    <t>Demograhic Targets</t>
  </si>
  <si>
    <t>Primary Vertical Targets</t>
  </si>
  <si>
    <t>Orange County</t>
  </si>
  <si>
    <t>Home Improvement</t>
  </si>
  <si>
    <t>Palos Verdes</t>
  </si>
  <si>
    <t>Home Services</t>
  </si>
  <si>
    <t>Rhode Island</t>
  </si>
  <si>
    <t>Hospitality</t>
  </si>
  <si>
    <t>Law, Gov't &amp; Politics</t>
  </si>
  <si>
    <t>Roanoke</t>
  </si>
  <si>
    <t>Insurance</t>
  </si>
  <si>
    <t>Ethnicity</t>
  </si>
  <si>
    <t>San Diego</t>
  </si>
  <si>
    <t>Legal</t>
  </si>
  <si>
    <t>Home Ownership</t>
  </si>
  <si>
    <t>Santa Barbara</t>
  </si>
  <si>
    <t>Leisure - Other</t>
  </si>
  <si>
    <t>Tulsa</t>
  </si>
  <si>
    <t>Media - Broadcast</t>
  </si>
  <si>
    <t>Marital Status</t>
  </si>
  <si>
    <t>Technology &amp; Computing</t>
  </si>
  <si>
    <t>Media - Cox Communications</t>
  </si>
  <si>
    <t>Children in HH</t>
  </si>
  <si>
    <t>Media - Internet</t>
  </si>
  <si>
    <t>Age</t>
  </si>
  <si>
    <t>Style &amp; Fashion</t>
  </si>
  <si>
    <t>Media - Network Advertising</t>
  </si>
  <si>
    <t>Travel</t>
  </si>
  <si>
    <t>Media - Other</t>
  </si>
  <si>
    <t>Media - Print</t>
  </si>
  <si>
    <t>Medical Care</t>
  </si>
  <si>
    <t>Organizations &amp; Government</t>
  </si>
  <si>
    <t>Personal Care</t>
  </si>
  <si>
    <t>Political Advocacy Groups</t>
  </si>
  <si>
    <t>Political Candidates - Democratic</t>
  </si>
  <si>
    <t>Political Candidates - Independent</t>
  </si>
  <si>
    <t>Political Candidates - Republican</t>
  </si>
  <si>
    <t>Political Propositions</t>
  </si>
  <si>
    <t>Professional &amp; Services - Other</t>
  </si>
  <si>
    <t>Recruitment</t>
  </si>
  <si>
    <t>Retail - Other</t>
  </si>
  <si>
    <t>Retail - Specialty</t>
  </si>
  <si>
    <t>Sporting Teams &amp; Events</t>
  </si>
  <si>
    <t>Vanity</t>
  </si>
  <si>
    <t>GCCOUNTY</t>
  </si>
  <si>
    <t>CFCounty</t>
  </si>
  <si>
    <t>MidGACounty</t>
  </si>
  <si>
    <t>Baldwin</t>
  </si>
  <si>
    <t>Dixie</t>
  </si>
  <si>
    <t>Monroe</t>
  </si>
  <si>
    <t>Mobile</t>
  </si>
  <si>
    <t>Gilchrist</t>
  </si>
  <si>
    <t>Crawford</t>
  </si>
  <si>
    <t>Escambia</t>
  </si>
  <si>
    <t>Levy</t>
  </si>
  <si>
    <t>Taylor</t>
  </si>
  <si>
    <t>Alachua</t>
  </si>
  <si>
    <t>Macon</t>
  </si>
  <si>
    <t>Okaloosa</t>
  </si>
  <si>
    <t>Citrus</t>
  </si>
  <si>
    <t>Dooly</t>
  </si>
  <si>
    <t>Walton</t>
  </si>
  <si>
    <t>Marion</t>
  </si>
  <si>
    <t>Houston</t>
  </si>
  <si>
    <t>Sumter</t>
  </si>
  <si>
    <t>Peach</t>
  </si>
  <si>
    <t>GCCITY</t>
  </si>
  <si>
    <t>Bibb</t>
  </si>
  <si>
    <t>Jones</t>
  </si>
  <si>
    <t>ARGYLE</t>
  </si>
  <si>
    <t>CFCITY</t>
  </si>
  <si>
    <t>Twiggs</t>
  </si>
  <si>
    <t>AXIS</t>
  </si>
  <si>
    <t>Bleckley</t>
  </si>
  <si>
    <t>BAGDAD</t>
  </si>
  <si>
    <t>ALACHUA</t>
  </si>
  <si>
    <t>Pulaski</t>
  </si>
  <si>
    <t>BAKER</t>
  </si>
  <si>
    <t>ALTOONA</t>
  </si>
  <si>
    <t>Wilcox</t>
  </si>
  <si>
    <t>BAY MINETTE</t>
  </si>
  <si>
    <t>ANTHONY</t>
  </si>
  <si>
    <t>Dodge</t>
  </si>
  <si>
    <t>BAYOU LA BATRE</t>
  </si>
  <si>
    <t>ARCHER</t>
  </si>
  <si>
    <t>Wilkinson</t>
  </si>
  <si>
    <t>BON SECOUR</t>
  </si>
  <si>
    <t>BELL</t>
  </si>
  <si>
    <t>Laurens</t>
  </si>
  <si>
    <t>BUCKS</t>
  </si>
  <si>
    <t>BELLEVIEW</t>
  </si>
  <si>
    <t>Telfair</t>
  </si>
  <si>
    <t>CANTONMENT</t>
  </si>
  <si>
    <t>BEVERLY HILLS</t>
  </si>
  <si>
    <t>Wheeler</t>
  </si>
  <si>
    <t>CENTURY</t>
  </si>
  <si>
    <t>BRANFORD</t>
  </si>
  <si>
    <t>Treutlen</t>
  </si>
  <si>
    <t>CHUNCHULA</t>
  </si>
  <si>
    <t>BRONSON</t>
  </si>
  <si>
    <t>Johnson</t>
  </si>
  <si>
    <t>CITRONELLE</t>
  </si>
  <si>
    <t>BROOKER</t>
  </si>
  <si>
    <t>Washington</t>
  </si>
  <si>
    <t>CODEN</t>
  </si>
  <si>
    <t>BUSHNELL</t>
  </si>
  <si>
    <t>Hancock</t>
  </si>
  <si>
    <t>CREOLA</t>
  </si>
  <si>
    <t>CANDLER</t>
  </si>
  <si>
    <t>CRESTVIEW</t>
  </si>
  <si>
    <t>CEDAR KEY</t>
  </si>
  <si>
    <t>MGACity</t>
  </si>
  <si>
    <t>DAPHNE</t>
  </si>
  <si>
    <t>CENTER HILL</t>
  </si>
  <si>
    <t>DAUPHIN ISLAND</t>
  </si>
  <si>
    <t>CHIEFLAND</t>
  </si>
  <si>
    <t>ABBEVILLE</t>
  </si>
  <si>
    <t>DEFUNIAK SPRINGS</t>
  </si>
  <si>
    <t>CITRA</t>
  </si>
  <si>
    <t>ADRIAN</t>
  </si>
  <si>
    <t>DESTIN</t>
  </si>
  <si>
    <t>COLEMAN</t>
  </si>
  <si>
    <t>ALAMO</t>
  </si>
  <si>
    <t>EGLIN AFB</t>
  </si>
  <si>
    <t>CROSS CITY</t>
  </si>
  <si>
    <t>ALLENTOWN</t>
  </si>
  <si>
    <t>EIGHT MILE</t>
  </si>
  <si>
    <t>CRYSTAL RIVER</t>
  </si>
  <si>
    <t>ANDERSONVILLE</t>
  </si>
  <si>
    <t>ELBERTA</t>
  </si>
  <si>
    <t>DUNNELLON</t>
  </si>
  <si>
    <t>BARTOW</t>
  </si>
  <si>
    <t>FAIRHOPE</t>
  </si>
  <si>
    <t>EARLETON</t>
  </si>
  <si>
    <t>BOLINGBROKE</t>
  </si>
  <si>
    <t>FOLEY</t>
  </si>
  <si>
    <t>EASTLAKE WEIR</t>
  </si>
  <si>
    <t>BONAIRE</t>
  </si>
  <si>
    <t>FORT WALTON BEACH</t>
  </si>
  <si>
    <t>EVINSTON</t>
  </si>
  <si>
    <t>BUTLER</t>
  </si>
  <si>
    <t>FREEPORT</t>
  </si>
  <si>
    <t>FAIRFIELD</t>
  </si>
  <si>
    <t>BYROMVILLE</t>
  </si>
  <si>
    <t>GONZALEZ</t>
  </si>
  <si>
    <t>FLORAL CITY</t>
  </si>
  <si>
    <t>BYRON</t>
  </si>
  <si>
    <t>GRAND BAY</t>
  </si>
  <si>
    <t>FORT MC COY</t>
  </si>
  <si>
    <t>CADWELL</t>
  </si>
  <si>
    <t>GULF BREEZE</t>
  </si>
  <si>
    <t>GAINESVILLE</t>
  </si>
  <si>
    <t>CENTERVILLE</t>
  </si>
  <si>
    <t>GULF SHORES</t>
  </si>
  <si>
    <t>GULF HAMMOCK</t>
  </si>
  <si>
    <t>CHAUNCEY</t>
  </si>
  <si>
    <t>HOLT</t>
  </si>
  <si>
    <t>HAWTHORNE</t>
  </si>
  <si>
    <t>CHESTER</t>
  </si>
  <si>
    <t>HURLBURT FIELD</t>
  </si>
  <si>
    <t>HERNANDO</t>
  </si>
  <si>
    <t>CLINCHFIELD</t>
  </si>
  <si>
    <t>IRVINGTON</t>
  </si>
  <si>
    <t>HIGH SPRINGS</t>
  </si>
  <si>
    <t>COCHRAN</t>
  </si>
  <si>
    <t>JAY</t>
  </si>
  <si>
    <t>HOLDER</t>
  </si>
  <si>
    <t>CULLODEN</t>
  </si>
  <si>
    <t>LAUREL HILL</t>
  </si>
  <si>
    <t>HOMOSASSA</t>
  </si>
  <si>
    <t>DANVILLE</t>
  </si>
  <si>
    <t>LILLIAN</t>
  </si>
  <si>
    <t>HOMOSASSA SPRINGS</t>
  </si>
  <si>
    <t>DAVISBORO</t>
  </si>
  <si>
    <t>LITTLE RIVER</t>
  </si>
  <si>
    <t>HORSESHOE BEACH</t>
  </si>
  <si>
    <t>DEXTER</t>
  </si>
  <si>
    <t>LOXLEY</t>
  </si>
  <si>
    <t>INGLIS</t>
  </si>
  <si>
    <t>DRY BRANCH</t>
  </si>
  <si>
    <t>MAGNOLIA SPRINGS</t>
  </si>
  <si>
    <t>INVERNESS</t>
  </si>
  <si>
    <t>DUBLIN</t>
  </si>
  <si>
    <t>MARY ESTHER</t>
  </si>
  <si>
    <t>ISLAND GROVE</t>
  </si>
  <si>
    <t>DUDLEY</t>
  </si>
  <si>
    <t>MC DAVID</t>
  </si>
  <si>
    <t>LA CROSSE</t>
  </si>
  <si>
    <t>EAST DUBLIN</t>
  </si>
  <si>
    <t>MILLIGAN</t>
  </si>
  <si>
    <t>LADY LAKE</t>
  </si>
  <si>
    <t>EASTMAN</t>
  </si>
  <si>
    <t>MILTON</t>
  </si>
  <si>
    <t>LAKE PANASOFFKEE</t>
  </si>
  <si>
    <t>ELKO</t>
  </si>
  <si>
    <t>MIRAMAR BEACH</t>
  </si>
  <si>
    <t>LECANTO</t>
  </si>
  <si>
    <t>FORSYTH</t>
  </si>
  <si>
    <t>MOBILE</t>
  </si>
  <si>
    <t>LOCHLOOSA</t>
  </si>
  <si>
    <t>FORT VALLEY</t>
  </si>
  <si>
    <t>MOLINO</t>
  </si>
  <si>
    <t>LOWELL</t>
  </si>
  <si>
    <t>GLENWOOD</t>
  </si>
  <si>
    <t>MONTROSE</t>
  </si>
  <si>
    <t>MC INTOSH</t>
  </si>
  <si>
    <t>GORDON</t>
  </si>
  <si>
    <t>MOSSY HEAD</t>
  </si>
  <si>
    <t>MELROSE</t>
  </si>
  <si>
    <t>GRAY</t>
  </si>
  <si>
    <t>MOUNT VERNON</t>
  </si>
  <si>
    <t>MICANOPY</t>
  </si>
  <si>
    <t>HADDOCK</t>
  </si>
  <si>
    <t>NAVARRE</t>
  </si>
  <si>
    <t>MORRISTON</t>
  </si>
  <si>
    <t>HARDWICK</t>
  </si>
  <si>
    <t>NICEVILLE</t>
  </si>
  <si>
    <t>NEWBERRY</t>
  </si>
  <si>
    <t>HARRISON</t>
  </si>
  <si>
    <t>ORANGE BEACH</t>
  </si>
  <si>
    <t>OCALA</t>
  </si>
  <si>
    <t>HAWKINSVILLE</t>
  </si>
  <si>
    <t>PANAMA CITY BEACH</t>
  </si>
  <si>
    <t>OCKLAWAHA</t>
  </si>
  <si>
    <t>HELENA</t>
  </si>
  <si>
    <t>PAXTON</t>
  </si>
  <si>
    <t>OLD TOWN</t>
  </si>
  <si>
    <t>HILLSBORO</t>
  </si>
  <si>
    <t>PENSACOLA</t>
  </si>
  <si>
    <t>ORANGE LAKE</t>
  </si>
  <si>
    <t>HOWARD</t>
  </si>
  <si>
    <t>PERDIDO</t>
  </si>
  <si>
    <t>ORANGE SPRINGS</t>
  </si>
  <si>
    <t>IDEAL</t>
  </si>
  <si>
    <t>POINT CLEAR</t>
  </si>
  <si>
    <t>OTTER CREEK</t>
  </si>
  <si>
    <t>IRWINTON</t>
  </si>
  <si>
    <t>PONCE DE LEON</t>
  </si>
  <si>
    <t>OXFORD</t>
  </si>
  <si>
    <t>JACKSON</t>
  </si>
  <si>
    <t>ROBERTSDALE</t>
  </si>
  <si>
    <t>REDDICK</t>
  </si>
  <si>
    <t>JACKSONVILLE</t>
  </si>
  <si>
    <t>SAINT ELMO</t>
  </si>
  <si>
    <t>SILVER SPRINGS</t>
  </si>
  <si>
    <t>JEFFERSONVILLE</t>
  </si>
  <si>
    <t>SANTA ROSA BEACH</t>
  </si>
  <si>
    <t>SPARR</t>
  </si>
  <si>
    <t>JULIETTE</t>
  </si>
  <si>
    <t>SARALAND</t>
  </si>
  <si>
    <t>STEINHATCHEE</t>
  </si>
  <si>
    <t>JUNCTION CITY</t>
  </si>
  <si>
    <t>SATSUMA</t>
  </si>
  <si>
    <t>SUMMERFIELD</t>
  </si>
  <si>
    <t>KATHLEEN</t>
  </si>
  <si>
    <t>SEMINOLE</t>
  </si>
  <si>
    <t>SUMTERVILLE</t>
  </si>
  <si>
    <t>KITE</t>
  </si>
  <si>
    <t>SEMMES</t>
  </si>
  <si>
    <t>SUWANNEE</t>
  </si>
  <si>
    <t>KNOXVILLE</t>
  </si>
  <si>
    <t>SHALIMAR</t>
  </si>
  <si>
    <t>THE VILLAGES</t>
  </si>
  <si>
    <t>LILLY</t>
  </si>
  <si>
    <t>SILVERHILL</t>
  </si>
  <si>
    <t>TRENTON</t>
  </si>
  <si>
    <t>LIZELLA</t>
  </si>
  <si>
    <t>SPANISH FORT</t>
  </si>
  <si>
    <t>UMATILLA</t>
  </si>
  <si>
    <t>LUMBER CITY</t>
  </si>
  <si>
    <t>STAPLETON</t>
  </si>
  <si>
    <t>WALDO</t>
  </si>
  <si>
    <t>MACON</t>
  </si>
  <si>
    <t>STOCKTON</t>
  </si>
  <si>
    <t>WEBSTER</t>
  </si>
  <si>
    <t>MARSHALLVILLE</t>
  </si>
  <si>
    <t>SUMMERDALE</t>
  </si>
  <si>
    <t>WEIRSDALE</t>
  </si>
  <si>
    <t>MAUK</t>
  </si>
  <si>
    <t>THEODORE</t>
  </si>
  <si>
    <t>WILDWOOD</t>
  </si>
  <si>
    <t>MC INTYRE</t>
  </si>
  <si>
    <t>VALPARAISO</t>
  </si>
  <si>
    <t>WILLISTON</t>
  </si>
  <si>
    <t>MC RAE</t>
  </si>
  <si>
    <t>VERNON</t>
  </si>
  <si>
    <t>YANKEETOWN</t>
  </si>
  <si>
    <t>MILAN</t>
  </si>
  <si>
    <t>WESTVILLE</t>
  </si>
  <si>
    <t>MILLEDGEVILLE</t>
  </si>
  <si>
    <t>WILMER</t>
  </si>
  <si>
    <t>MITCHELL</t>
  </si>
  <si>
    <t>CFZIP</t>
  </si>
  <si>
    <t>MONTEZUMA</t>
  </si>
  <si>
    <t>MUSELLA</t>
  </si>
  <si>
    <t>OCONEE</t>
  </si>
  <si>
    <t>OGLETHORPE</t>
  </si>
  <si>
    <t>PERRY</t>
  </si>
  <si>
    <t>PINEHURST</t>
  </si>
  <si>
    <t>PINEVIEW</t>
  </si>
  <si>
    <t>PITTS</t>
  </si>
  <si>
    <t>RENTZ</t>
  </si>
  <si>
    <t>REYNOLDS</t>
  </si>
  <si>
    <t>RHINE</t>
  </si>
  <si>
    <t>ROBERTA</t>
  </si>
  <si>
    <t>ROCHELLE</t>
  </si>
  <si>
    <t>ROCKLEDGE</t>
  </si>
  <si>
    <t>RUPERT</t>
  </si>
  <si>
    <t>SANDERSVILLE</t>
  </si>
  <si>
    <t>SCOTLAND</t>
  </si>
  <si>
    <t>SEVILLE</t>
  </si>
  <si>
    <t>SMARR</t>
  </si>
  <si>
    <t>SOPERTON</t>
  </si>
  <si>
    <t>SPARTA</t>
  </si>
  <si>
    <t>TARRYTOWN</t>
  </si>
  <si>
    <t>TENNILLE</t>
  </si>
  <si>
    <t>TOOMSBORO</t>
  </si>
  <si>
    <t>UNADILLA</t>
  </si>
  <si>
    <t>VIENNA</t>
  </si>
  <si>
    <t>WARNER ROBINS</t>
  </si>
  <si>
    <t>WARTHEN</t>
  </si>
  <si>
    <t>WHITE PLAINS</t>
  </si>
  <si>
    <t>WRIGHTSVILLE</t>
  </si>
  <si>
    <t>MGAZIP</t>
  </si>
  <si>
    <t>Cox IBV</t>
  </si>
  <si>
    <t>Agency  Name</t>
  </si>
  <si>
    <t xml:space="preserve">Agency ID </t>
  </si>
  <si>
    <r>
      <t>×</t>
    </r>
    <r>
      <rPr>
        <b/>
        <sz val="12"/>
        <color indexed="63"/>
        <rFont val="Arial"/>
        <family val="2"/>
      </rPr>
      <t>Agency Discount</t>
    </r>
  </si>
  <si>
    <t>SECTION 2 - Basic Information</t>
  </si>
  <si>
    <r>
      <t>×</t>
    </r>
    <r>
      <rPr>
        <b/>
        <sz val="12"/>
        <color indexed="63"/>
        <rFont val="Arial"/>
        <family val="2"/>
      </rPr>
      <t>Company Name</t>
    </r>
  </si>
  <si>
    <r>
      <t>×</t>
    </r>
    <r>
      <rPr>
        <b/>
        <sz val="12"/>
        <color indexed="63"/>
        <rFont val="Arial"/>
        <family val="2"/>
      </rPr>
      <t>Advertiser Name</t>
    </r>
  </si>
  <si>
    <r>
      <t>×</t>
    </r>
    <r>
      <rPr>
        <b/>
        <sz val="12"/>
        <color indexed="63"/>
        <rFont val="Arial"/>
        <family val="2"/>
      </rPr>
      <t>Contact Name</t>
    </r>
  </si>
  <si>
    <r>
      <t>×</t>
    </r>
    <r>
      <rPr>
        <b/>
        <sz val="12"/>
        <color indexed="63"/>
        <rFont val="Arial"/>
        <family val="2"/>
      </rPr>
      <t>Contact Email Address</t>
    </r>
  </si>
  <si>
    <t>SECTION 2 - Campaign Information</t>
  </si>
  <si>
    <r>
      <t>×</t>
    </r>
    <r>
      <rPr>
        <b/>
        <sz val="12"/>
        <color indexed="63"/>
        <rFont val="Arial"/>
        <family val="2"/>
      </rPr>
      <t>Campaign Name</t>
    </r>
  </si>
  <si>
    <r>
      <t>×</t>
    </r>
    <r>
      <rPr>
        <b/>
        <sz val="12"/>
        <color indexed="63"/>
        <rFont val="Arial"/>
        <family val="2"/>
      </rPr>
      <t>Primary Campaign Objective</t>
    </r>
  </si>
  <si>
    <r>
      <t>×</t>
    </r>
    <r>
      <rPr>
        <b/>
        <sz val="12"/>
        <color indexed="63"/>
        <rFont val="Arial"/>
        <family val="2"/>
      </rPr>
      <t>Clickthrough URL</t>
    </r>
  </si>
  <si>
    <r>
      <t>×</t>
    </r>
    <r>
      <rPr>
        <b/>
        <sz val="12"/>
        <color indexed="63"/>
        <rFont val="Arial"/>
        <family val="2"/>
      </rPr>
      <t>Video Ad Category</t>
    </r>
  </si>
  <si>
    <r>
      <t>×</t>
    </r>
    <r>
      <rPr>
        <b/>
        <sz val="12"/>
        <color indexed="63"/>
        <rFont val="Arial"/>
        <family val="2"/>
      </rPr>
      <t xml:space="preserve"> Target Impressions</t>
    </r>
  </si>
  <si>
    <t>Info Menu</t>
  </si>
  <si>
    <t>Menu Options:</t>
  </si>
  <si>
    <t>Website URL #1</t>
  </si>
  <si>
    <t>URL Text:</t>
  </si>
  <si>
    <t>Website URL #2</t>
  </si>
  <si>
    <t>Overlay Text #1</t>
  </si>
  <si>
    <t>URL #1:</t>
  </si>
  <si>
    <t>Overlay Text #2</t>
  </si>
  <si>
    <t>URL #2:</t>
  </si>
  <si>
    <t>Overlay Text #3</t>
  </si>
  <si>
    <t>URL #3:</t>
  </si>
  <si>
    <t>Overlay Text #4</t>
  </si>
  <si>
    <t>URL #4:</t>
  </si>
  <si>
    <t>Overlay Text:</t>
  </si>
  <si>
    <r>
      <t xml:space="preserve">Map Directions - </t>
    </r>
    <r>
      <rPr>
        <sz val="12"/>
        <color indexed="63"/>
        <rFont val="Arial"/>
        <family val="2"/>
      </rPr>
      <t>Provides Direction to a Physical Address When a Viewer Clicks on an Overlay</t>
    </r>
  </si>
  <si>
    <r>
      <t xml:space="preserve">Print - </t>
    </r>
    <r>
      <rPr>
        <sz val="12"/>
        <color indexed="63"/>
        <rFont val="Arial"/>
        <family val="2"/>
      </rPr>
      <t>Allow Viewers to Print a Coupon or Other Graphic Directly from a Video Ad</t>
    </r>
  </si>
  <si>
    <t>Be sure to include coupon (or other graphic) with your uploaded assets</t>
  </si>
  <si>
    <r>
      <t xml:space="preserve">Lead Capture - </t>
    </r>
    <r>
      <rPr>
        <sz val="12"/>
        <color indexed="63"/>
        <rFont val="Arial"/>
        <family val="2"/>
      </rPr>
      <t>Set Up a Custom Form That Opens When a Viewer Clicks the Overlay in the Live Video Ad</t>
    </r>
  </si>
  <si>
    <t>Email Address:</t>
  </si>
  <si>
    <t>Form Title:</t>
  </si>
  <si>
    <r>
      <t xml:space="preserve">Survey - </t>
    </r>
    <r>
      <rPr>
        <sz val="12"/>
        <color indexed="63"/>
        <rFont val="Arial"/>
        <family val="2"/>
      </rPr>
      <t>Set Up a Custom Survey or Poll That Opens When a Viewer Clicks the Overlay in the Live Video Ad</t>
    </r>
  </si>
  <si>
    <t>Survey Title:</t>
  </si>
  <si>
    <t>Question:</t>
  </si>
  <si>
    <t>Answer #1</t>
  </si>
  <si>
    <t>#2</t>
  </si>
  <si>
    <t>#3</t>
  </si>
  <si>
    <t>#4</t>
  </si>
  <si>
    <r>
      <t xml:space="preserve">Widgets - </t>
    </r>
    <r>
      <rPr>
        <sz val="12"/>
        <color indexed="63"/>
        <rFont val="Arial"/>
        <family val="2"/>
      </rPr>
      <t>Allow Viewers to See Live Twitter Feeds and Conduct Searches</t>
    </r>
  </si>
  <si>
    <t>Parameters:</t>
  </si>
  <si>
    <r>
      <t xml:space="preserve">More Video - </t>
    </r>
    <r>
      <rPr>
        <sz val="12"/>
        <color indexed="63"/>
        <rFont val="Arial"/>
        <family val="2"/>
      </rPr>
      <t>An Overlay That Redirects the Viewer to a Second Video Without Leaving the Player</t>
    </r>
  </si>
  <si>
    <t>Video File Name:</t>
  </si>
  <si>
    <t>Call to Action:</t>
  </si>
  <si>
    <t>Additional Messaging</t>
  </si>
  <si>
    <t>92064</t>
  </si>
  <si>
    <t>92065</t>
  </si>
  <si>
    <t xml:space="preserve">0021      </t>
  </si>
  <si>
    <t>70739</t>
  </si>
  <si>
    <t>70801</t>
  </si>
  <si>
    <t>70802</t>
  </si>
  <si>
    <t>70803</t>
  </si>
  <si>
    <t>70805</t>
  </si>
  <si>
    <t>70806</t>
  </si>
  <si>
    <t>70807</t>
  </si>
  <si>
    <t>70808</t>
  </si>
  <si>
    <t>70809</t>
  </si>
  <si>
    <t>70810</t>
  </si>
  <si>
    <t>70811</t>
  </si>
  <si>
    <t>70812</t>
  </si>
  <si>
    <t>70813</t>
  </si>
  <si>
    <t>70814</t>
  </si>
  <si>
    <t>70815</t>
  </si>
  <si>
    <t>70816</t>
  </si>
  <si>
    <t>70817</t>
  </si>
  <si>
    <t>70818</t>
  </si>
  <si>
    <t>70819</t>
  </si>
  <si>
    <t>70820</t>
  </si>
  <si>
    <t xml:space="preserve">0130      </t>
  </si>
  <si>
    <t>32601</t>
  </si>
  <si>
    <t>32603</t>
  </si>
  <si>
    <t>32605</t>
  </si>
  <si>
    <t>32606</t>
  </si>
  <si>
    <t>32607</t>
  </si>
  <si>
    <t>32608</t>
  </si>
  <si>
    <t>32609</t>
  </si>
  <si>
    <t>32611</t>
  </si>
  <si>
    <t>32615</t>
  </si>
  <si>
    <t>32618</t>
  </si>
  <si>
    <t>32641</t>
  </si>
  <si>
    <t>32653</t>
  </si>
  <si>
    <t>32669</t>
  </si>
  <si>
    <t xml:space="preserve">0149      </t>
  </si>
  <si>
    <t>06033</t>
  </si>
  <si>
    <t>06040</t>
  </si>
  <si>
    <t>06042</t>
  </si>
  <si>
    <t>06067</t>
  </si>
  <si>
    <t>06073</t>
  </si>
  <si>
    <t>06074</t>
  </si>
  <si>
    <t>06109</t>
  </si>
  <si>
    <t>06111</t>
  </si>
  <si>
    <t xml:space="preserve">0200      </t>
  </si>
  <si>
    <t>31020</t>
  </si>
  <si>
    <t>31052</t>
  </si>
  <si>
    <t>31201</t>
  </si>
  <si>
    <t>31204</t>
  </si>
  <si>
    <t>31206</t>
  </si>
  <si>
    <t>31210</t>
  </si>
  <si>
    <t>31211</t>
  </si>
  <si>
    <t>31216</t>
  </si>
  <si>
    <t>31217</t>
  </si>
  <si>
    <t>31220</t>
  </si>
  <si>
    <t xml:space="preserve">0222      </t>
  </si>
  <si>
    <t>70001</t>
  </si>
  <si>
    <t>70002</t>
  </si>
  <si>
    <t>70003</t>
  </si>
  <si>
    <t>70005</t>
  </si>
  <si>
    <t>70006</t>
  </si>
  <si>
    <t>70030</t>
  </si>
  <si>
    <t>70031</t>
  </si>
  <si>
    <t>70032</t>
  </si>
  <si>
    <t>70036</t>
  </si>
  <si>
    <t>70037</t>
  </si>
  <si>
    <t>70039</t>
  </si>
  <si>
    <t>70040</t>
  </si>
  <si>
    <t>70043</t>
  </si>
  <si>
    <t>70047</t>
  </si>
  <si>
    <t>70053</t>
  </si>
  <si>
    <t>70056</t>
  </si>
  <si>
    <t>70057</t>
  </si>
  <si>
    <t>70058</t>
  </si>
  <si>
    <t>70062</t>
  </si>
  <si>
    <t>70065</t>
  </si>
  <si>
    <t>70067</t>
  </si>
  <si>
    <t>70068</t>
  </si>
  <si>
    <t>70070</t>
  </si>
  <si>
    <t>70072</t>
  </si>
  <si>
    <t>70075</t>
  </si>
  <si>
    <t>70079</t>
  </si>
  <si>
    <t>70080</t>
  </si>
  <si>
    <t>70085</t>
  </si>
  <si>
    <t>70087</t>
  </si>
  <si>
    <t>70092</t>
  </si>
  <si>
    <t>70094</t>
  </si>
  <si>
    <t>70112</t>
  </si>
  <si>
    <t>70113</t>
  </si>
  <si>
    <t>70114</t>
  </si>
  <si>
    <t>70115</t>
  </si>
  <si>
    <t>70116</t>
  </si>
  <si>
    <t>70117</t>
  </si>
  <si>
    <t>70118</t>
  </si>
  <si>
    <t>70119</t>
  </si>
  <si>
    <t>70121</t>
  </si>
  <si>
    <t>70122</t>
  </si>
  <si>
    <t>70123</t>
  </si>
  <si>
    <t>70124</t>
  </si>
  <si>
    <t>70125</t>
  </si>
  <si>
    <t>70126</t>
  </si>
  <si>
    <t>70127</t>
  </si>
  <si>
    <t>70128</t>
  </si>
  <si>
    <t>70129</t>
  </si>
  <si>
    <t>70130</t>
  </si>
  <si>
    <t>70131</t>
  </si>
  <si>
    <t xml:space="preserve">0228      </t>
  </si>
  <si>
    <t>73003</t>
  </si>
  <si>
    <t>73008</t>
  </si>
  <si>
    <t>73012</t>
  </si>
  <si>
    <t>73013</t>
  </si>
  <si>
    <t>73020</t>
  </si>
  <si>
    <t>73025</t>
  </si>
  <si>
    <t>73026</t>
  </si>
  <si>
    <t>73034</t>
  </si>
  <si>
    <t>73036</t>
  </si>
  <si>
    <t>73044</t>
  </si>
  <si>
    <t>73045</t>
  </si>
  <si>
    <t>73064</t>
  </si>
  <si>
    <t>73069</t>
  </si>
  <si>
    <t>73071</t>
  </si>
  <si>
    <t>73072</t>
  </si>
  <si>
    <t>73084</t>
  </si>
  <si>
    <t>73099</t>
  </si>
  <si>
    <t>73102</t>
  </si>
  <si>
    <t>73103</t>
  </si>
  <si>
    <t>73104</t>
  </si>
  <si>
    <t>73105</t>
  </si>
  <si>
    <t>73106</t>
  </si>
  <si>
    <t>73107</t>
  </si>
  <si>
    <t>73108</t>
  </si>
  <si>
    <t>73109</t>
  </si>
  <si>
    <t>73110</t>
  </si>
  <si>
    <t>73111</t>
  </si>
  <si>
    <t>73112</t>
  </si>
  <si>
    <t>73114</t>
  </si>
  <si>
    <t>73115</t>
  </si>
  <si>
    <t>73116</t>
  </si>
  <si>
    <t>73117</t>
  </si>
  <si>
    <t>73118</t>
  </si>
  <si>
    <t>73119</t>
  </si>
  <si>
    <t>73120</t>
  </si>
  <si>
    <t>73121</t>
  </si>
  <si>
    <t>73122</t>
  </si>
  <si>
    <t>73127</t>
  </si>
  <si>
    <t>73128</t>
  </si>
  <si>
    <t>73129</t>
  </si>
  <si>
    <t>73130</t>
  </si>
  <si>
    <t>73131</t>
  </si>
  <si>
    <t>73132</t>
  </si>
  <si>
    <t>73134</t>
  </si>
  <si>
    <t>73135</t>
  </si>
  <si>
    <t>73139</t>
  </si>
  <si>
    <t>73141</t>
  </si>
  <si>
    <t>73142</t>
  </si>
  <si>
    <t>73145</t>
  </si>
  <si>
    <t>73149</t>
  </si>
  <si>
    <t>73150</t>
  </si>
  <si>
    <t>73151</t>
  </si>
  <si>
    <t>73159</t>
  </si>
  <si>
    <t>73160</t>
  </si>
  <si>
    <t>73162</t>
  </si>
  <si>
    <t>73165</t>
  </si>
  <si>
    <t>73169</t>
  </si>
  <si>
    <t>73170</t>
  </si>
  <si>
    <t>73173</t>
  </si>
  <si>
    <t>73179</t>
  </si>
  <si>
    <t xml:space="preserve">0268      </t>
  </si>
  <si>
    <t>85003</t>
  </si>
  <si>
    <t>85004</t>
  </si>
  <si>
    <t>85006</t>
  </si>
  <si>
    <t>85007</t>
  </si>
  <si>
    <t>85008</t>
  </si>
  <si>
    <t>85009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</si>
  <si>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</si>
  <si>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</si>
  <si>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</si>
  <si>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</si>
  <si>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</si>
  <si>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</si>
  <si>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</si>
  <si>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</si>
  <si>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85031</t>
  </si>
  <si>
    <t>85033</t>
  </si>
  <si>
    <t>85034</t>
  </si>
  <si>
    <t>85035</t>
  </si>
  <si>
    <t>85037</t>
  </si>
  <si>
    <t>85040</t>
  </si>
  <si>
    <t>85041</t>
  </si>
  <si>
    <t>85042</t>
  </si>
  <si>
    <t>85043</t>
  </si>
  <si>
    <t>85322</t>
  </si>
  <si>
    <t>85323</t>
  </si>
  <si>
    <t>85326</t>
  </si>
  <si>
    <t>85338</t>
  </si>
  <si>
    <t>85339</t>
  </si>
  <si>
    <t>85340</t>
  </si>
  <si>
    <t>85343</t>
  </si>
  <si>
    <t>85353</t>
  </si>
  <si>
    <t>85354</t>
  </si>
  <si>
    <t>85392</t>
  </si>
  <si>
    <t>85395</t>
  </si>
  <si>
    <t>85396</t>
  </si>
  <si>
    <t xml:space="preserve">0295      </t>
  </si>
  <si>
    <t>93013</t>
  </si>
  <si>
    <t>93067</t>
  </si>
  <si>
    <t>93101</t>
  </si>
  <si>
    <t>93103</t>
  </si>
  <si>
    <t>93105</t>
  </si>
  <si>
    <t>93108</t>
  </si>
  <si>
    <t>93109</t>
  </si>
  <si>
    <t>93110</t>
  </si>
  <si>
    <t>93111</t>
  </si>
  <si>
    <t>93117</t>
  </si>
  <si>
    <t xml:space="preserve">0334      </t>
  </si>
  <si>
    <t>85614</t>
  </si>
  <si>
    <t>85622</t>
  </si>
  <si>
    <t>85624</t>
  </si>
  <si>
    <t>85629</t>
  </si>
  <si>
    <t>85641</t>
  </si>
  <si>
    <t>85701</t>
  </si>
  <si>
    <t>85704</t>
  </si>
  <si>
    <t>85705</t>
  </si>
  <si>
    <t>85706</t>
  </si>
  <si>
    <t>85707</t>
  </si>
  <si>
    <t>85708</t>
  </si>
  <si>
    <t>85710</t>
  </si>
  <si>
    <t>85711</t>
  </si>
  <si>
    <t>85712</t>
  </si>
  <si>
    <t>85713</t>
  </si>
  <si>
    <t>85714</t>
  </si>
  <si>
    <t>85715</t>
  </si>
  <si>
    <t>85716</t>
  </si>
  <si>
    <t>85718</t>
  </si>
  <si>
    <t>85719</t>
  </si>
  <si>
    <t>85730</t>
  </si>
  <si>
    <t>85745</t>
  </si>
  <si>
    <t>85746</t>
  </si>
  <si>
    <t>85747</t>
  </si>
  <si>
    <t>85748</t>
  </si>
  <si>
    <t>85749</t>
  </si>
  <si>
    <t>85750</t>
  </si>
  <si>
    <t>85756</t>
  </si>
  <si>
    <t xml:space="preserve">0335      </t>
  </si>
  <si>
    <t>74008</t>
  </si>
  <si>
    <t>74011</t>
  </si>
  <si>
    <t>74012</t>
  </si>
  <si>
    <t>74014</t>
  </si>
  <si>
    <t>74015</t>
  </si>
  <si>
    <t>74017</t>
  </si>
  <si>
    <t>74019</t>
  </si>
  <si>
    <t>74021</t>
  </si>
  <si>
    <t>74033</t>
  </si>
  <si>
    <t>74037</t>
  </si>
  <si>
    <t>74055</t>
  </si>
  <si>
    <t>74063</t>
  </si>
  <si>
    <t>74066</t>
  </si>
  <si>
    <t>74103</t>
  </si>
  <si>
    <t>74104</t>
  </si>
  <si>
    <t>74105</t>
  </si>
  <si>
    <t>74106</t>
  </si>
  <si>
    <t>74107</t>
  </si>
  <si>
    <t>74108</t>
  </si>
  <si>
    <t>74110</t>
  </si>
  <si>
    <t>74112</t>
  </si>
  <si>
    <t>74114</t>
  </si>
  <si>
    <t>74115</t>
  </si>
  <si>
    <t>74116</t>
  </si>
  <si>
    <t>74117</t>
  </si>
  <si>
    <t>74119</t>
  </si>
  <si>
    <t>74120</t>
  </si>
  <si>
    <t>74126</t>
  </si>
  <si>
    <t>74127</t>
  </si>
  <si>
    <t>74128</t>
  </si>
  <si>
    <t>74129</t>
  </si>
  <si>
    <t>74130</t>
  </si>
  <si>
    <t>74131</t>
  </si>
  <si>
    <t>74132</t>
  </si>
  <si>
    <t>74133</t>
  </si>
  <si>
    <t>74134</t>
  </si>
  <si>
    <t>74135</t>
  </si>
  <si>
    <t>74136</t>
  </si>
  <si>
    <t>74137</t>
  </si>
  <si>
    <t>74145</t>
  </si>
  <si>
    <t>74146</t>
  </si>
  <si>
    <t>74171</t>
  </si>
  <si>
    <t>74429</t>
  </si>
  <si>
    <t xml:space="preserve">0350      </t>
  </si>
  <si>
    <t>67052</t>
  </si>
  <si>
    <t>67067</t>
  </si>
  <si>
    <t>67101</t>
  </si>
  <si>
    <t>67147</t>
  </si>
  <si>
    <t>67202</t>
  </si>
  <si>
    <t>67203</t>
  </si>
  <si>
    <t>67204</t>
  </si>
  <si>
    <t>67205</t>
  </si>
  <si>
    <t>67206</t>
  </si>
  <si>
    <t>67207</t>
  </si>
  <si>
    <t>67208</t>
  </si>
  <si>
    <t>67209</t>
  </si>
  <si>
    <t>67210</t>
  </si>
  <si>
    <t>67211</t>
  </si>
  <si>
    <t>67212</t>
  </si>
  <si>
    <t>67213</t>
  </si>
  <si>
    <t>67214</t>
  </si>
  <si>
    <t>67215</t>
  </si>
  <si>
    <t>67216</t>
  </si>
  <si>
    <t>67217</t>
  </si>
  <si>
    <t>67218</t>
  </si>
  <si>
    <t>67219</t>
  </si>
  <si>
    <t>67220</t>
  </si>
  <si>
    <t>67223</t>
  </si>
  <si>
    <t>67226</t>
  </si>
  <si>
    <t>67230</t>
  </si>
  <si>
    <t>67235</t>
  </si>
  <si>
    <t>67260</t>
  </si>
  <si>
    <t xml:space="preserve">0362      </t>
  </si>
  <si>
    <t>06410</t>
  </si>
  <si>
    <t>06450</t>
  </si>
  <si>
    <t>06451</t>
  </si>
  <si>
    <t>06479</t>
  </si>
  <si>
    <t>06489</t>
  </si>
  <si>
    <t xml:space="preserve">0363      </t>
  </si>
  <si>
    <t>02804</t>
  </si>
  <si>
    <t>02808</t>
  </si>
  <si>
    <t>02812</t>
  </si>
  <si>
    <t>02813</t>
  </si>
  <si>
    <t>02832</t>
  </si>
  <si>
    <t>02833</t>
  </si>
  <si>
    <t>02836</t>
  </si>
  <si>
    <t>02891</t>
  </si>
  <si>
    <t>02894</t>
  </si>
  <si>
    <t>02898</t>
  </si>
  <si>
    <t xml:space="preserve">0427      </t>
  </si>
  <si>
    <t>34470</t>
  </si>
  <si>
    <t>34471</t>
  </si>
  <si>
    <t>34472</t>
  </si>
  <si>
    <t>34474</t>
  </si>
  <si>
    <t>34475</t>
  </si>
  <si>
    <t>34476</t>
  </si>
  <si>
    <t>34479</t>
  </si>
  <si>
    <t>34480</t>
  </si>
  <si>
    <t>34482</t>
  </si>
  <si>
    <t>34488</t>
  </si>
  <si>
    <t xml:space="preserve">0691      </t>
  </si>
  <si>
    <t>31005</t>
  </si>
  <si>
    <t>31008</t>
  </si>
  <si>
    <t>31028</t>
  </si>
  <si>
    <t>31047</t>
  </si>
  <si>
    <t>31088</t>
  </si>
  <si>
    <t>31093</t>
  </si>
  <si>
    <t>31098</t>
  </si>
  <si>
    <t xml:space="preserve">1131      </t>
  </si>
  <si>
    <t>02814</t>
  </si>
  <si>
    <t>02828</t>
  </si>
  <si>
    <t>02830</t>
  </si>
  <si>
    <t>02838</t>
  </si>
  <si>
    <t>02839</t>
  </si>
  <si>
    <t>02858</t>
  </si>
  <si>
    <t>02859</t>
  </si>
  <si>
    <t>02864</t>
  </si>
  <si>
    <t>02865</t>
  </si>
  <si>
    <t>02895</t>
  </si>
  <si>
    <t>02896</t>
  </si>
  <si>
    <t>02917</t>
  </si>
  <si>
    <t xml:space="preserve">1190      </t>
  </si>
  <si>
    <t>72901</t>
  </si>
  <si>
    <t>72903</t>
  </si>
  <si>
    <t>72904</t>
  </si>
  <si>
    <t>72908</t>
  </si>
  <si>
    <t>72916</t>
  </si>
  <si>
    <t>72921</t>
  </si>
  <si>
    <t>72923</t>
  </si>
  <si>
    <t>72932</t>
  </si>
  <si>
    <t>72933</t>
  </si>
  <si>
    <t>72934</t>
  </si>
  <si>
    <t>72936</t>
  </si>
  <si>
    <t>72937</t>
  </si>
  <si>
    <t>72938</t>
  </si>
  <si>
    <t>72940</t>
  </si>
  <si>
    <t>72941</t>
  </si>
  <si>
    <t>72946</t>
  </si>
  <si>
    <t>72947</t>
  </si>
  <si>
    <t>72952</t>
  </si>
  <si>
    <t>72956</t>
  </si>
  <si>
    <t>74901</t>
  </si>
  <si>
    <t>74902</t>
  </si>
  <si>
    <t>74932</t>
  </si>
  <si>
    <t>74948</t>
  </si>
  <si>
    <t>74954</t>
  </si>
  <si>
    <t xml:space="preserve">1315      </t>
  </si>
  <si>
    <t>85250</t>
  </si>
  <si>
    <t>85251</t>
  </si>
  <si>
    <t>85253</t>
  </si>
  <si>
    <t>85255</t>
  </si>
  <si>
    <t>85256</t>
  </si>
  <si>
    <t>85257</t>
  </si>
  <si>
    <t>85258</t>
  </si>
  <si>
    <t>85259</t>
  </si>
  <si>
    <t>85260</t>
  </si>
  <si>
    <t>85262</t>
  </si>
  <si>
    <t>85263</t>
  </si>
  <si>
    <t>85266</t>
  </si>
  <si>
    <t>85268</t>
  </si>
  <si>
    <t xml:space="preserve">1639      </t>
  </si>
  <si>
    <t>85301</t>
  </si>
  <si>
    <t>85302</t>
  </si>
  <si>
    <t>85303</t>
  </si>
  <si>
    <t>85304</t>
  </si>
  <si>
    <t>85305</t>
  </si>
  <si>
    <t>85306</t>
  </si>
  <si>
    <t>85307</t>
  </si>
  <si>
    <t>85308</t>
  </si>
  <si>
    <t>85309</t>
  </si>
  <si>
    <t>85335</t>
  </si>
  <si>
    <t>85345</t>
  </si>
  <si>
    <t>85351</t>
  </si>
  <si>
    <t>85355</t>
  </si>
  <si>
    <t>85363</t>
  </si>
  <si>
    <t>85373</t>
  </si>
  <si>
    <t>85374</t>
  </si>
  <si>
    <t>85375</t>
  </si>
  <si>
    <t>85379</t>
  </si>
  <si>
    <t>85381</t>
  </si>
  <si>
    <t>85382</t>
  </si>
  <si>
    <t>85383</t>
  </si>
  <si>
    <t>85387</t>
  </si>
  <si>
    <t>85388</t>
  </si>
  <si>
    <t xml:space="preserve">1983      </t>
  </si>
  <si>
    <t>70380</t>
  </si>
  <si>
    <t>70392</t>
  </si>
  <si>
    <t>70512</t>
  </si>
  <si>
    <t>70514</t>
  </si>
  <si>
    <t>70517</t>
  </si>
  <si>
    <t>70538</t>
  </si>
  <si>
    <t>70544</t>
  </si>
  <si>
    <t>70552</t>
  </si>
  <si>
    <t>70560</t>
  </si>
  <si>
    <t>70563</t>
  </si>
  <si>
    <t>70582</t>
  </si>
  <si>
    <t xml:space="preserve">1984      </t>
  </si>
  <si>
    <t>70501</t>
  </si>
  <si>
    <t>70503</t>
  </si>
  <si>
    <t>70504</t>
  </si>
  <si>
    <t>70506</t>
  </si>
  <si>
    <t>70507</t>
  </si>
  <si>
    <t>70508</t>
  </si>
  <si>
    <t>70518</t>
  </si>
  <si>
    <t>70520</t>
  </si>
  <si>
    <t>70529</t>
  </si>
  <si>
    <t>70555</t>
  </si>
  <si>
    <t>70583</t>
  </si>
  <si>
    <t>70592</t>
  </si>
  <si>
    <t xml:space="preserve">1993      </t>
  </si>
  <si>
    <t>66402</t>
  </si>
  <si>
    <t>66409</t>
  </si>
  <si>
    <t>66542</t>
  </si>
  <si>
    <t>66603</t>
  </si>
  <si>
    <t>66604</t>
  </si>
  <si>
    <t>66605</t>
  </si>
  <si>
    <t>66606</t>
  </si>
  <si>
    <t>66607</t>
  </si>
  <si>
    <t>66608</t>
  </si>
  <si>
    <t>66609</t>
  </si>
  <si>
    <t>66610</t>
  </si>
  <si>
    <t>66611</t>
  </si>
  <si>
    <t>66612</t>
  </si>
  <si>
    <t>66614</t>
  </si>
  <si>
    <t>66615</t>
  </si>
  <si>
    <t>66616</t>
  </si>
  <si>
    <t>66617</t>
  </si>
  <si>
    <t>66618</t>
  </si>
  <si>
    <t>66619</t>
  </si>
  <si>
    <t xml:space="preserve">1995      </t>
  </si>
  <si>
    <t>70510</t>
  </si>
  <si>
    <t>70526</t>
  </si>
  <si>
    <t>70528</t>
  </si>
  <si>
    <t>70533</t>
  </si>
  <si>
    <t>70548</t>
  </si>
  <si>
    <t>70578</t>
  </si>
  <si>
    <t xml:space="preserve">2351      </t>
  </si>
  <si>
    <t>70086</t>
  </si>
  <si>
    <t>70346</t>
  </si>
  <si>
    <t>70710</t>
  </si>
  <si>
    <t>70714</t>
  </si>
  <si>
    <t>70719</t>
  </si>
  <si>
    <t>70722</t>
  </si>
  <si>
    <t>70729</t>
  </si>
  <si>
    <t>70740</t>
  </si>
  <si>
    <t>70748</t>
  </si>
  <si>
    <t>70757</t>
  </si>
  <si>
    <t>70764</t>
  </si>
  <si>
    <t>70767</t>
  </si>
  <si>
    <t>70772</t>
  </si>
  <si>
    <t>70777</t>
  </si>
  <si>
    <t>70788</t>
  </si>
  <si>
    <t>70791</t>
  </si>
  <si>
    <t xml:space="preserve">2641      </t>
  </si>
  <si>
    <t>85120</t>
  </si>
  <si>
    <t>85128</t>
  </si>
  <si>
    <t>85132</t>
  </si>
  <si>
    <t>85140</t>
  </si>
  <si>
    <t>85142</t>
  </si>
  <si>
    <t>85143</t>
  </si>
  <si>
    <t>85201</t>
  </si>
  <si>
    <t>85202</t>
  </si>
  <si>
    <t>85203</t>
  </si>
  <si>
    <t>85204</t>
  </si>
  <si>
    <t>85205</t>
  </si>
  <si>
    <t>85206</t>
  </si>
  <si>
    <t>85207</t>
  </si>
  <si>
    <t>85208</t>
  </si>
  <si>
    <t>85209</t>
  </si>
  <si>
    <t>85210</t>
  </si>
  <si>
    <t>85212</t>
  </si>
  <si>
    <t>85213</t>
  </si>
  <si>
    <t>85215</t>
  </si>
  <si>
    <t>85233</t>
  </si>
  <si>
    <t>85234</t>
  </si>
  <si>
    <t>85236</t>
  </si>
  <si>
    <t>85295</t>
  </si>
  <si>
    <t>85296</t>
  </si>
  <si>
    <t>85297</t>
  </si>
  <si>
    <t>85298</t>
  </si>
  <si>
    <t xml:space="preserve">2657      </t>
  </si>
  <si>
    <t>85602</t>
  </si>
  <si>
    <t>85613</t>
  </si>
  <si>
    <t>85615</t>
  </si>
  <si>
    <t>85616</t>
  </si>
  <si>
    <t>85625</t>
  </si>
  <si>
    <t>85630</t>
  </si>
  <si>
    <t>85635</t>
  </si>
  <si>
    <t>85638</t>
  </si>
  <si>
    <t>85643</t>
  </si>
  <si>
    <t>85650</t>
  </si>
  <si>
    <t xml:space="preserve">2764      </t>
  </si>
  <si>
    <t>67801</t>
  </si>
  <si>
    <t>67846</t>
  </si>
  <si>
    <t xml:space="preserve">2775      </t>
  </si>
  <si>
    <t>72712</t>
  </si>
  <si>
    <t>72714</t>
  </si>
  <si>
    <t>72715</t>
  </si>
  <si>
    <t>72718</t>
  </si>
  <si>
    <t>72719</t>
  </si>
  <si>
    <t>72722</t>
  </si>
  <si>
    <t>72734</t>
  </si>
  <si>
    <t>72736</t>
  </si>
  <si>
    <t>72739</t>
  </si>
  <si>
    <t>72745</t>
  </si>
  <si>
    <t>72751</t>
  </si>
  <si>
    <t>72753</t>
  </si>
  <si>
    <t>72756</t>
  </si>
  <si>
    <t>72758</t>
  </si>
  <si>
    <t>72761</t>
  </si>
  <si>
    <t>74338</t>
  </si>
  <si>
    <t>74964</t>
  </si>
  <si>
    <t xml:space="preserve">3173      </t>
  </si>
  <si>
    <t>70052</t>
  </si>
  <si>
    <t>70071</t>
  </si>
  <si>
    <t>70725</t>
  </si>
  <si>
    <t>70734</t>
  </si>
  <si>
    <t>70737</t>
  </si>
  <si>
    <t>70769</t>
  </si>
  <si>
    <t>70774</t>
  </si>
  <si>
    <t>70778</t>
  </si>
  <si>
    <t xml:space="preserve">3174      </t>
  </si>
  <si>
    <t>70706</t>
  </si>
  <si>
    <t>70726</t>
  </si>
  <si>
    <t>70785</t>
  </si>
  <si>
    <t xml:space="preserve">3316      </t>
  </si>
  <si>
    <t>66441</t>
  </si>
  <si>
    <t>66502</t>
  </si>
  <si>
    <t>66503</t>
  </si>
  <si>
    <t>66506</t>
  </si>
  <si>
    <t>66514</t>
  </si>
  <si>
    <t>66517</t>
  </si>
  <si>
    <t xml:space="preserve">3374      </t>
  </si>
  <si>
    <t>02809</t>
  </si>
  <si>
    <t>02822</t>
  </si>
  <si>
    <t>02835</t>
  </si>
  <si>
    <t>02837</t>
  </si>
  <si>
    <t>02840</t>
  </si>
  <si>
    <t>02841</t>
  </si>
  <si>
    <t>02842</t>
  </si>
  <si>
    <t>02852</t>
  </si>
  <si>
    <t>02871</t>
  </si>
  <si>
    <t>02872</t>
  </si>
  <si>
    <t>02874</t>
  </si>
  <si>
    <t>02877</t>
  </si>
  <si>
    <t>02878</t>
  </si>
  <si>
    <t>02879</t>
  </si>
  <si>
    <t>02881</t>
  </si>
  <si>
    <t>02882</t>
  </si>
  <si>
    <t>02885</t>
  </si>
  <si>
    <t>02892</t>
  </si>
  <si>
    <t xml:space="preserve">3565      </t>
  </si>
  <si>
    <t>85122</t>
  </si>
  <si>
    <t>85194</t>
  </si>
  <si>
    <t xml:space="preserve">3648      </t>
  </si>
  <si>
    <t>32536</t>
  </si>
  <si>
    <t>32539</t>
  </si>
  <si>
    <t xml:space="preserve">3651      </t>
  </si>
  <si>
    <t>67401</t>
  </si>
  <si>
    <t>67456</t>
  </si>
  <si>
    <t>67460</t>
  </si>
  <si>
    <t xml:space="preserve">3661      </t>
  </si>
  <si>
    <t>67333</t>
  </si>
  <si>
    <t>67335</t>
  </si>
  <si>
    <t>67337</t>
  </si>
  <si>
    <t xml:space="preserve">3795      </t>
  </si>
  <si>
    <t>85606</t>
  </si>
  <si>
    <t>85607</t>
  </si>
  <si>
    <t xml:space="preserve">4603      </t>
  </si>
  <si>
    <t>02815</t>
  </si>
  <si>
    <t>02816</t>
  </si>
  <si>
    <t>02817</t>
  </si>
  <si>
    <t>02818</t>
  </si>
  <si>
    <t>02825</t>
  </si>
  <si>
    <t>02827</t>
  </si>
  <si>
    <t>02831</t>
  </si>
  <si>
    <t>02857</t>
  </si>
  <si>
    <t>02886</t>
  </si>
  <si>
    <t>02888</t>
  </si>
  <si>
    <t>02889</t>
  </si>
  <si>
    <t>02893</t>
  </si>
  <si>
    <t>02910</t>
  </si>
  <si>
    <t>02919</t>
  </si>
  <si>
    <t>02920</t>
  </si>
  <si>
    <t>02921</t>
  </si>
  <si>
    <t xml:space="preserve">4604      </t>
  </si>
  <si>
    <t>02806</t>
  </si>
  <si>
    <t>02860</t>
  </si>
  <si>
    <t>02861</t>
  </si>
  <si>
    <t>02863</t>
  </si>
  <si>
    <t>02903</t>
  </si>
  <si>
    <t>02904</t>
  </si>
  <si>
    <t>02905</t>
  </si>
  <si>
    <t>02906</t>
  </si>
  <si>
    <t>02907</t>
  </si>
  <si>
    <t>02908</t>
  </si>
  <si>
    <t>02909</t>
  </si>
  <si>
    <t>02911</t>
  </si>
  <si>
    <t>02912</t>
  </si>
  <si>
    <t>02914</t>
  </si>
  <si>
    <t>02915</t>
  </si>
  <si>
    <t>02916</t>
  </si>
  <si>
    <t>02918</t>
  </si>
  <si>
    <t xml:space="preserve">4651      </t>
  </si>
  <si>
    <t>67020</t>
  </si>
  <si>
    <t>67025</t>
  </si>
  <si>
    <t>67035</t>
  </si>
  <si>
    <t>67068</t>
  </si>
  <si>
    <t>67124</t>
  </si>
  <si>
    <t>67501</t>
  </si>
  <si>
    <t>67502</t>
  </si>
  <si>
    <t>67505</t>
  </si>
  <si>
    <t>67530</t>
  </si>
  <si>
    <t>67544</t>
  </si>
  <si>
    <t>67550</t>
  </si>
  <si>
    <t>67554</t>
  </si>
  <si>
    <t>67561</t>
  </si>
  <si>
    <t>67579</t>
  </si>
  <si>
    <t xml:space="preserve">4654      </t>
  </si>
  <si>
    <t>67005</t>
  </si>
  <si>
    <t>67037</t>
  </si>
  <si>
    <t>67060</t>
  </si>
  <si>
    <t>67110</t>
  </si>
  <si>
    <t>67156</t>
  </si>
  <si>
    <t xml:space="preserve">4660      </t>
  </si>
  <si>
    <t>67002</t>
  </si>
  <si>
    <t>67010</t>
  </si>
  <si>
    <t>67017</t>
  </si>
  <si>
    <t>67042</t>
  </si>
  <si>
    <t>67056</t>
  </si>
  <si>
    <t>67062</t>
  </si>
  <si>
    <t>67114</t>
  </si>
  <si>
    <t>67117</t>
  </si>
  <si>
    <t>67135</t>
  </si>
  <si>
    <t>67144</t>
  </si>
  <si>
    <t xml:space="preserve">4705      </t>
  </si>
  <si>
    <t>72701</t>
  </si>
  <si>
    <t>72703</t>
  </si>
  <si>
    <t>72704</t>
  </si>
  <si>
    <t>72727</t>
  </si>
  <si>
    <t>72730</t>
  </si>
  <si>
    <t>72744</t>
  </si>
  <si>
    <t>72762</t>
  </si>
  <si>
    <t>72764</t>
  </si>
  <si>
    <t>72774</t>
  </si>
  <si>
    <t>72959</t>
  </si>
  <si>
    <t xml:space="preserve">4735      </t>
  </si>
  <si>
    <t>85603</t>
  </si>
  <si>
    <t xml:space="preserve">5445      </t>
  </si>
  <si>
    <t>91901</t>
  </si>
  <si>
    <t>91935</t>
  </si>
  <si>
    <t>91962</t>
  </si>
  <si>
    <t>92019</t>
  </si>
  <si>
    <t>92020</t>
  </si>
  <si>
    <t>92021</t>
  </si>
  <si>
    <t>92040</t>
  </si>
  <si>
    <t>92071</t>
  </si>
  <si>
    <t>92119</t>
  </si>
  <si>
    <t>92120</t>
  </si>
  <si>
    <t>92124</t>
  </si>
  <si>
    <t xml:space="preserve">5446      </t>
  </si>
  <si>
    <t>91902</t>
  </si>
  <si>
    <t>91910</t>
  </si>
  <si>
    <t>91911</t>
  </si>
  <si>
    <t>91913</t>
  </si>
  <si>
    <t>91914</t>
  </si>
  <si>
    <t>91915</t>
  </si>
  <si>
    <t>91932</t>
  </si>
  <si>
    <t>91941</t>
  </si>
  <si>
    <t>91942</t>
  </si>
  <si>
    <t>91945</t>
  </si>
  <si>
    <t>91950</t>
  </si>
  <si>
    <t>91977</t>
  </si>
  <si>
    <t>91978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</si>
  <si>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</si>
  <si>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</si>
  <si>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</si>
  <si>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</si>
  <si>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</si>
  <si>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</si>
  <si>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</si>
  <si>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</si>
  <si>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92110</t>
  </si>
  <si>
    <t>92113</t>
  </si>
  <si>
    <t>92114</t>
  </si>
  <si>
    <t>92115</t>
  </si>
  <si>
    <t>92116</t>
  </si>
  <si>
    <t>92139</t>
  </si>
  <si>
    <t>92154</t>
  </si>
  <si>
    <t>92173</t>
  </si>
  <si>
    <t xml:space="preserve">5447      </t>
  </si>
  <si>
    <t>92003</t>
  </si>
  <si>
    <t>92007</t>
  </si>
  <si>
    <t>92014</t>
  </si>
  <si>
    <t>92025</t>
  </si>
  <si>
    <t>92026</t>
  </si>
  <si>
    <t>92027</t>
  </si>
  <si>
    <t>92029</t>
  </si>
  <si>
    <t>92054</t>
  </si>
  <si>
    <t>92056</t>
  </si>
  <si>
    <t>92057</t>
  </si>
  <si>
    <t>92069</t>
  </si>
  <si>
    <t>92082</t>
  </si>
  <si>
    <t>92083</t>
  </si>
  <si>
    <t>92084</t>
  </si>
  <si>
    <t>92091</t>
  </si>
  <si>
    <t xml:space="preserve">6213      </t>
  </si>
  <si>
    <t>72601</t>
  </si>
  <si>
    <t>72616</t>
  </si>
  <si>
    <t>72631</t>
  </si>
  <si>
    <t>72632</t>
  </si>
  <si>
    <t>72633</t>
  </si>
  <si>
    <t>72638</t>
  </si>
  <si>
    <t>72648</t>
  </si>
  <si>
    <t>72682</t>
  </si>
  <si>
    <t xml:space="preserve">6278      </t>
  </si>
  <si>
    <t>01521</t>
  </si>
  <si>
    <t>06016</t>
  </si>
  <si>
    <t>06026</t>
  </si>
  <si>
    <t>06027</t>
  </si>
  <si>
    <t>06035</t>
  </si>
  <si>
    <t>06060</t>
  </si>
  <si>
    <t>06071</t>
  </si>
  <si>
    <t>06076</t>
  </si>
  <si>
    <t>06078</t>
  </si>
  <si>
    <t>06082</t>
  </si>
  <si>
    <t>06088</t>
  </si>
  <si>
    <t>06090</t>
  </si>
  <si>
    <t>06093</t>
  </si>
  <si>
    <t>06096</t>
  </si>
  <si>
    <t xml:space="preserve">6467      </t>
  </si>
  <si>
    <t>85044</t>
  </si>
  <si>
    <t>85045</t>
  </si>
  <si>
    <t>85048</t>
  </si>
  <si>
    <t>85224</t>
  </si>
  <si>
    <t>85225</t>
  </si>
  <si>
    <t>85226</t>
  </si>
  <si>
    <t>85248</t>
  </si>
  <si>
    <t>85249</t>
  </si>
  <si>
    <t>85281</t>
  </si>
  <si>
    <t>85282</t>
  </si>
  <si>
    <t>85283</t>
  </si>
  <si>
    <t>85284</t>
  </si>
  <si>
    <t>85286</t>
  </si>
  <si>
    <t>85287</t>
  </si>
  <si>
    <t xml:space="preserve">6588      </t>
  </si>
  <si>
    <t>32501</t>
  </si>
  <si>
    <t>32502</t>
  </si>
  <si>
    <t>32503</t>
  </si>
  <si>
    <t>32504</t>
  </si>
  <si>
    <t>32505</t>
  </si>
  <si>
    <t>32506</t>
  </si>
  <si>
    <t>32507</t>
  </si>
  <si>
    <t>32508</t>
  </si>
  <si>
    <t>32514</t>
  </si>
  <si>
    <t>32526</t>
  </si>
  <si>
    <t>32534</t>
  </si>
  <si>
    <t xml:space="preserve">6589      </t>
  </si>
  <si>
    <t>32439</t>
  </si>
  <si>
    <t>32541</t>
  </si>
  <si>
    <t>32542</t>
  </si>
  <si>
    <t>32544</t>
  </si>
  <si>
    <t>32547</t>
  </si>
  <si>
    <t>32548</t>
  </si>
  <si>
    <t>32550</t>
  </si>
  <si>
    <t>32569</t>
  </si>
  <si>
    <t>32578</t>
  </si>
  <si>
    <t>32579</t>
  </si>
  <si>
    <t xml:space="preserve">6684      </t>
  </si>
  <si>
    <t>51501</t>
  </si>
  <si>
    <t>51503</t>
  </si>
  <si>
    <t>51510</t>
  </si>
  <si>
    <t>51526</t>
  </si>
  <si>
    <t>68005</t>
  </si>
  <si>
    <t>68007</t>
  </si>
  <si>
    <t>68022</t>
  </si>
  <si>
    <t>68028</t>
  </si>
  <si>
    <t>68046</t>
  </si>
  <si>
    <t>68064</t>
  </si>
  <si>
    <t>68069</t>
  </si>
  <si>
    <t>68102</t>
  </si>
  <si>
    <t>68104</t>
  </si>
  <si>
    <t>68105</t>
  </si>
  <si>
    <t>68106</t>
  </si>
  <si>
    <t>68107</t>
  </si>
  <si>
    <t>68108</t>
  </si>
  <si>
    <t>68110</t>
  </si>
  <si>
    <t>68111</t>
  </si>
  <si>
    <t>68112</t>
  </si>
  <si>
    <t>68113</t>
  </si>
  <si>
    <t>68114</t>
  </si>
  <si>
    <t>68116</t>
  </si>
  <si>
    <t>68117</t>
  </si>
  <si>
    <t>68118</t>
  </si>
  <si>
    <t>68122</t>
  </si>
  <si>
    <t>68123</t>
  </si>
  <si>
    <t>68124</t>
  </si>
  <si>
    <t>68127</t>
  </si>
  <si>
    <t>68128</t>
  </si>
  <si>
    <t>68130</t>
  </si>
  <si>
    <t>68131</t>
  </si>
  <si>
    <t>68132</t>
  </si>
  <si>
    <t>68133</t>
  </si>
  <si>
    <t>68134</t>
  </si>
  <si>
    <t>68135</t>
  </si>
  <si>
    <t>68136</t>
  </si>
  <si>
    <t>68137</t>
  </si>
  <si>
    <t>68138</t>
  </si>
  <si>
    <t>68142</t>
  </si>
  <si>
    <t>68144</t>
  </si>
  <si>
    <t>68147</t>
  </si>
  <si>
    <t>68152</t>
  </si>
  <si>
    <t>68154</t>
  </si>
  <si>
    <t>68157</t>
  </si>
  <si>
    <t>68164</t>
  </si>
  <si>
    <t>68182</t>
  </si>
  <si>
    <t xml:space="preserve">6692      </t>
  </si>
  <si>
    <t>85020</t>
  </si>
  <si>
    <t>85021</t>
  </si>
  <si>
    <t>85022</t>
  </si>
  <si>
    <t>85023</t>
  </si>
  <si>
    <t>85024</t>
  </si>
  <si>
    <t>85027</t>
  </si>
  <si>
    <t>85028</t>
  </si>
  <si>
    <t>85029</t>
  </si>
  <si>
    <t>85032</t>
  </si>
  <si>
    <t>85050</t>
  </si>
  <si>
    <t>85051</t>
  </si>
  <si>
    <t>85053</t>
  </si>
  <si>
    <t>85054</t>
  </si>
  <si>
    <t>85083</t>
  </si>
  <si>
    <t>85085</t>
  </si>
  <si>
    <t>85086</t>
  </si>
  <si>
    <t>85087</t>
  </si>
  <si>
    <t>85254</t>
  </si>
  <si>
    <t>85310</t>
  </si>
  <si>
    <t>85331</t>
  </si>
  <si>
    <t xml:space="preserve">9267      </t>
  </si>
  <si>
    <t>23011</t>
  </si>
  <si>
    <t>23061</t>
  </si>
  <si>
    <t>23062</t>
  </si>
  <si>
    <t>23072</t>
  </si>
  <si>
    <t>23089</t>
  </si>
  <si>
    <t>23110</t>
  </si>
  <si>
    <t>23124</t>
  </si>
  <si>
    <t>23140</t>
  </si>
  <si>
    <t>23141</t>
  </si>
  <si>
    <t>23156</t>
  </si>
  <si>
    <t>23168</t>
  </si>
  <si>
    <t>23181</t>
  </si>
  <si>
    <t>23185</t>
  </si>
  <si>
    <t>23186</t>
  </si>
  <si>
    <t>23188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</si>
  <si>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</si>
  <si>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</si>
  <si>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</si>
  <si>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</si>
  <si>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</si>
  <si>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</si>
  <si>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</si>
  <si>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</si>
  <si>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23651</t>
  </si>
  <si>
    <t>23661</t>
  </si>
  <si>
    <t>23662</t>
  </si>
  <si>
    <t>23663</t>
  </si>
  <si>
    <t>23664</t>
  </si>
  <si>
    <t>23665</t>
  </si>
  <si>
    <t>23666</t>
  </si>
  <si>
    <t>23668</t>
  </si>
  <si>
    <t>23669</t>
  </si>
  <si>
    <t>23690</t>
  </si>
  <si>
    <t>23692</t>
  </si>
  <si>
    <t>23693</t>
  </si>
  <si>
    <t>23696</t>
  </si>
  <si>
    <t xml:space="preserve">9268      </t>
  </si>
  <si>
    <t>23320</t>
  </si>
  <si>
    <t>23321</t>
  </si>
  <si>
    <t>23322</t>
  </si>
  <si>
    <t>23323</t>
  </si>
  <si>
    <t>23324</t>
  </si>
  <si>
    <t>23325</t>
  </si>
  <si>
    <t>23451</t>
  </si>
  <si>
    <t>23452</t>
  </si>
  <si>
    <t>23453</t>
  </si>
  <si>
    <t>23454</t>
  </si>
  <si>
    <t>23455</t>
  </si>
  <si>
    <t>23456</t>
  </si>
  <si>
    <t>23457</t>
  </si>
  <si>
    <t>23459</t>
  </si>
  <si>
    <t>23460</t>
  </si>
  <si>
    <t>23461</t>
  </si>
  <si>
    <t>23462</t>
  </si>
  <si>
    <t>23463</t>
  </si>
  <si>
    <t>23464</t>
  </si>
  <si>
    <t>23502</t>
  </si>
  <si>
    <t>23503</t>
  </si>
  <si>
    <t>23504</t>
  </si>
  <si>
    <t>23505</t>
  </si>
  <si>
    <t>23507</t>
  </si>
  <si>
    <t>23508</t>
  </si>
  <si>
    <t>23509</t>
  </si>
  <si>
    <t>23510</t>
  </si>
  <si>
    <t>23511</t>
  </si>
  <si>
    <t>23513</t>
  </si>
  <si>
    <t>23517</t>
  </si>
  <si>
    <t>23518</t>
  </si>
  <si>
    <t>23521</t>
  </si>
  <si>
    <t>23523</t>
  </si>
  <si>
    <t>23529</t>
  </si>
  <si>
    <t>23701</t>
  </si>
  <si>
    <t>23702</t>
  </si>
  <si>
    <t>23703</t>
  </si>
  <si>
    <t>23704</t>
  </si>
  <si>
    <t>23707</t>
  </si>
  <si>
    <t>23708</t>
  </si>
  <si>
    <t>23709</t>
  </si>
  <si>
    <t xml:space="preserve">9424      </t>
  </si>
  <si>
    <t>89030</t>
  </si>
  <si>
    <t>89032</t>
  </si>
  <si>
    <t>89101</t>
  </si>
  <si>
    <t>89102</t>
  </si>
  <si>
    <t>89104</t>
  </si>
  <si>
    <t>89106</t>
  </si>
  <si>
    <t>89107</t>
  </si>
  <si>
    <t>89109</t>
  </si>
  <si>
    <t>89110</t>
  </si>
  <si>
    <t>89115</t>
  </si>
  <si>
    <t>89119</t>
  </si>
  <si>
    <t>89121</t>
  </si>
  <si>
    <t>89142</t>
  </si>
  <si>
    <t>89146</t>
  </si>
  <si>
    <t>89154</t>
  </si>
  <si>
    <t>89156</t>
  </si>
  <si>
    <t>89169</t>
  </si>
  <si>
    <t xml:space="preserve">9425      </t>
  </si>
  <si>
    <t>89031</t>
  </si>
  <si>
    <t>89081</t>
  </si>
  <si>
    <t>89084</t>
  </si>
  <si>
    <t>89086</t>
  </si>
  <si>
    <t>89108</t>
  </si>
  <si>
    <t>89117</t>
  </si>
  <si>
    <t>89128</t>
  </si>
  <si>
    <t>89129</t>
  </si>
  <si>
    <t>89130</t>
  </si>
  <si>
    <t>89131</t>
  </si>
  <si>
    <t>89134</t>
  </si>
  <si>
    <t>89138</t>
  </si>
  <si>
    <t>89143</t>
  </si>
  <si>
    <t>89144</t>
  </si>
  <si>
    <t>89145</t>
  </si>
  <si>
    <t>89149</t>
  </si>
  <si>
    <t>89166</t>
  </si>
  <si>
    <t xml:space="preserve">9426      </t>
  </si>
  <si>
    <t>89002</t>
  </si>
  <si>
    <t>89005</t>
  </si>
  <si>
    <t>89011</t>
  </si>
  <si>
    <t>89012</t>
  </si>
  <si>
    <t>89014</t>
  </si>
  <si>
    <t>89015</t>
  </si>
  <si>
    <t>89044</t>
  </si>
  <si>
    <t>89052</t>
  </si>
  <si>
    <t>89074</t>
  </si>
  <si>
    <t>89120</t>
  </si>
  <si>
    <t>89122</t>
  </si>
  <si>
    <t>89123</t>
  </si>
  <si>
    <t>89183</t>
  </si>
  <si>
    <t xml:space="preserve">9427      </t>
  </si>
  <si>
    <t>89103</t>
  </si>
  <si>
    <t>89113</t>
  </si>
  <si>
    <t>89118</t>
  </si>
  <si>
    <t>89135</t>
  </si>
  <si>
    <t>89139</t>
  </si>
  <si>
    <t>89141</t>
  </si>
  <si>
    <t>89147</t>
  </si>
  <si>
    <t>89148</t>
  </si>
  <si>
    <t>89178</t>
  </si>
  <si>
    <t>89179</t>
  </si>
  <si>
    <t>Use Sub-Market (column B) column headers drop downs to filter options for your specific market</t>
  </si>
  <si>
    <t>Region</t>
  </si>
  <si>
    <t>Sub-Market</t>
  </si>
  <si>
    <t>DMA</t>
  </si>
  <si>
    <t>Syscode</t>
  </si>
  <si>
    <t>Zip Code</t>
  </si>
  <si>
    <t>System Type</t>
  </si>
  <si>
    <t>Central</t>
  </si>
  <si>
    <t xml:space="preserve">Ft. Smith       </t>
  </si>
  <si>
    <t>Cox Media/Benton County, AR</t>
  </si>
  <si>
    <t xml:space="preserve">Cable System             </t>
  </si>
  <si>
    <t>Cox Media/Washington County, AR</t>
  </si>
  <si>
    <t>Cox Media/Fort Smith, AR</t>
  </si>
  <si>
    <t xml:space="preserve">Springfield, MO </t>
  </si>
  <si>
    <t>Cox Media/Harrison, AR</t>
  </si>
  <si>
    <t>Louisiana</t>
  </si>
  <si>
    <t xml:space="preserve">Baton Rouge     </t>
  </si>
  <si>
    <t>Cox Media/Gonzales-Donaldsonville, LA</t>
  </si>
  <si>
    <t>Cox Media/Baton Rouge, LA</t>
  </si>
  <si>
    <t>Cox Media/Baker-Zach-Plaquemine, LA</t>
  </si>
  <si>
    <t>Cox Media/Denham Springs, LA</t>
  </si>
  <si>
    <t>Florida-Georgia</t>
  </si>
  <si>
    <t xml:space="preserve">Gainesville     </t>
  </si>
  <si>
    <t>Cox Media/Gainesville, FL</t>
  </si>
  <si>
    <t>Orlando/Dayt Bch</t>
  </si>
  <si>
    <t>Cox Media/Ocala, FL</t>
  </si>
  <si>
    <t>New England</t>
  </si>
  <si>
    <t>Hartford/New Hvn</t>
  </si>
  <si>
    <t>Cox Media/Hartford, CT</t>
  </si>
  <si>
    <t>Cox Media/Meriden, CT</t>
  </si>
  <si>
    <t>Cox Media/Enfield, CT</t>
  </si>
  <si>
    <t>Mobile/Pensacola</t>
  </si>
  <si>
    <t>Cox Media/Crestview, FL</t>
  </si>
  <si>
    <t>Cox Media/Greater Pensacola Zone, FL</t>
  </si>
  <si>
    <t>Cox Media/Greater Ft Walton Zone, FL</t>
  </si>
  <si>
    <t>Virginia</t>
  </si>
  <si>
    <t xml:space="preserve">Norfolk         </t>
  </si>
  <si>
    <t>Cox Media/Peninsula, VA</t>
  </si>
  <si>
    <t>Cox Media/Southside, VA</t>
  </si>
  <si>
    <t>Kansas</t>
  </si>
  <si>
    <t xml:space="preserve">Topeka          </t>
  </si>
  <si>
    <t>Cox Media/Topeka, KS</t>
  </si>
  <si>
    <t>Cox Media/Manhattan-Junction City, KS</t>
  </si>
  <si>
    <t>Wichita/Hutchins</t>
  </si>
  <si>
    <t>Cox Media/Newton, KS</t>
  </si>
  <si>
    <t>Cox Media/Derby, KS</t>
  </si>
  <si>
    <t>Cox Media/Wichita, KS</t>
  </si>
  <si>
    <t>Cox Media/Dodge City-Garden City, KS</t>
  </si>
  <si>
    <t>Cox Media/Salina-McPherson, KS</t>
  </si>
  <si>
    <t>Cox Media/Hutchinson, KS</t>
  </si>
  <si>
    <t xml:space="preserve">Lafayette, LA   </t>
  </si>
  <si>
    <t>Cox Media/East Acadiana, LA</t>
  </si>
  <si>
    <t>Cox Media/Lafayette, LA</t>
  </si>
  <si>
    <t>Cox Media/West Acadiana, LA</t>
  </si>
  <si>
    <t xml:space="preserve">Las Vegas       </t>
  </si>
  <si>
    <t>Cox Media/Northwest, NV</t>
  </si>
  <si>
    <t>Cox Media/Central, NV</t>
  </si>
  <si>
    <t>Cox Media/Southeast, NV</t>
  </si>
  <si>
    <t>Cox Media/Southwest, NV</t>
  </si>
  <si>
    <t xml:space="preserve">Macon           </t>
  </si>
  <si>
    <t>Cox Media/Macon, GA</t>
  </si>
  <si>
    <t>Cox Media/Warner Robins, GA</t>
  </si>
  <si>
    <t xml:space="preserve">New Orleans     </t>
  </si>
  <si>
    <t>Cox Media/New Orleans, LA</t>
  </si>
  <si>
    <t>Oklahoma</t>
  </si>
  <si>
    <t xml:space="preserve">Oklahoma City   </t>
  </si>
  <si>
    <t>Cox Media/Oklahoma City, OK</t>
  </si>
  <si>
    <t xml:space="preserve">Omaha           </t>
  </si>
  <si>
    <t>Cox Media/Omaha Interconnect, NE</t>
  </si>
  <si>
    <t>Arizona</t>
  </si>
  <si>
    <t xml:space="preserve">Phoenix         </t>
  </si>
  <si>
    <t>Cox Media/West Valley, AZ</t>
  </si>
  <si>
    <t>Cox Media/North Phoenix, AZ</t>
  </si>
  <si>
    <t>Cox Media/Phoenix, AZ</t>
  </si>
  <si>
    <t>Cox Media/Scottsdale, AZ</t>
  </si>
  <si>
    <t>Cox Media/East Valley, AZ</t>
  </si>
  <si>
    <t>Cox Media/Pinal County, AZ</t>
  </si>
  <si>
    <t>Cox Media/Southeast Valley, AZ</t>
  </si>
  <si>
    <t>Providnce/Nw Bed</t>
  </si>
  <si>
    <t>Cox Media/Westerly (Zone 11), RI</t>
  </si>
  <si>
    <t>Cox Media/Woonsocket (Zone 13), RI</t>
  </si>
  <si>
    <t>Cox Media/Narragansett (Zone 16), RI</t>
  </si>
  <si>
    <t>Cox Media/Warwick (Zone 15), RI</t>
  </si>
  <si>
    <t>Cox Media/Providence (Zone 14), RI</t>
  </si>
  <si>
    <t>California</t>
  </si>
  <si>
    <t xml:space="preserve">San Diego       </t>
  </si>
  <si>
    <t>Cox Media/East Zone, CA</t>
  </si>
  <si>
    <t>Cox Media/North Zone, CA</t>
  </si>
  <si>
    <t>Cox Media/Central-South Zone, CA</t>
  </si>
  <si>
    <t xml:space="preserve">S.Brbra/S.Maria </t>
  </si>
  <si>
    <t>Cox Media/Santa Barbara, CA</t>
  </si>
  <si>
    <t>Tucson</t>
  </si>
  <si>
    <t xml:space="preserve">Tucson/Nogales  </t>
  </si>
  <si>
    <t>Cox Media/Tucson, AZ</t>
  </si>
  <si>
    <t>Cox Media/Sierra Vista, AZ</t>
  </si>
  <si>
    <t>Cox Media/Douglas, AZ</t>
  </si>
  <si>
    <t>Cox Media/Bisbee, AZ</t>
  </si>
  <si>
    <t xml:space="preserve">Tulsa           </t>
  </si>
  <si>
    <t>Cox Media/Tulsa, OK</t>
  </si>
  <si>
    <t>Cox Media/Coffeyville, KS</t>
  </si>
  <si>
    <t>Central_Florida</t>
  </si>
  <si>
    <t>Middle_Georgia</t>
  </si>
  <si>
    <t>ROS (Full Market)</t>
  </si>
  <si>
    <t>130 (Gainesville, FL)</t>
  </si>
  <si>
    <t>3648 (Crestview, FL)</t>
  </si>
  <si>
    <t>200 (Macon, GA)</t>
  </si>
  <si>
    <t>427 (Ocala, FL)</t>
  </si>
  <si>
    <t>6588 (Greater Pensacola Zone, FL)</t>
  </si>
  <si>
    <t>691 (Warner Robins, GA)</t>
  </si>
  <si>
    <t>6589 (Greater Ft Walton Zone, FL)</t>
  </si>
  <si>
    <t>Entire_Footprint (ROS)</t>
  </si>
  <si>
    <t>Target_by_Zone</t>
  </si>
  <si>
    <t>Arizona_ROS</t>
  </si>
  <si>
    <t>Arizona_PHX_DMA</t>
  </si>
  <si>
    <t>Greater_Louisiana_ROS</t>
  </si>
  <si>
    <t>Arizona_TUC_DMA</t>
  </si>
  <si>
    <t>Kansas_ROS</t>
  </si>
  <si>
    <t>Arkansas_</t>
  </si>
  <si>
    <t>Central_Florida_</t>
  </si>
  <si>
    <t>COX DIGITAL AD NETWORK | INSERTION ORDER FOR BERING MEDIA</t>
  </si>
  <si>
    <t>Connecticut_</t>
  </si>
  <si>
    <t>Greater_Louisiana_BTR_DMA</t>
  </si>
  <si>
    <t>IMPORTANT: Select &lt;Save As&gt; from File menu above to save new version BEFORE sending to adsales@beringmedia.com</t>
  </si>
  <si>
    <t>Greater_Louisiana_LAF_DMA</t>
  </si>
  <si>
    <t>Gulf_Coast_</t>
  </si>
  <si>
    <t>Hampton_Roads_</t>
  </si>
  <si>
    <t>Kansas_WCH_DMA</t>
  </si>
  <si>
    <t>Kansas_TOP_DMA</t>
  </si>
  <si>
    <t>Las_Vegas_</t>
  </si>
  <si>
    <t>Middle_Georgia_</t>
  </si>
  <si>
    <t>New_Orleans_</t>
  </si>
  <si>
    <t>Northern_Virginia_</t>
  </si>
  <si>
    <t>Oklahoma_City_</t>
  </si>
  <si>
    <t>Omaha_</t>
  </si>
  <si>
    <t>Rhode_Island_</t>
  </si>
  <si>
    <t>San_Diego_</t>
  </si>
  <si>
    <t>Santa_Barbara_</t>
  </si>
  <si>
    <t>Tulsa_</t>
  </si>
  <si>
    <t>&lt;Pick from List&gt;</t>
  </si>
  <si>
    <t xml:space="preserve">Baton_Rouge     </t>
  </si>
  <si>
    <t xml:space="preserve">Phoenix     </t>
  </si>
  <si>
    <t>Lafayette</t>
  </si>
  <si>
    <t>Hampton_Roads</t>
  </si>
  <si>
    <t xml:space="preserve">Las_Vegas       </t>
  </si>
  <si>
    <t xml:space="preserve">New_Orleans     </t>
  </si>
  <si>
    <t>Northern_Virginia</t>
  </si>
  <si>
    <t xml:space="preserve">Oklahoma_City   </t>
  </si>
  <si>
    <t>Rhode_Island</t>
  </si>
  <si>
    <t xml:space="preserve">San_Diego       </t>
  </si>
  <si>
    <t>Santa_Barbara</t>
  </si>
  <si>
    <t xml:space="preserve">Cleveland       </t>
  </si>
  <si>
    <t>Idaho</t>
  </si>
  <si>
    <t xml:space="preserve">Omaha   </t>
  </si>
  <si>
    <t>Palos_Verdes</t>
  </si>
  <si>
    <t xml:space="preserve">Twin_Falls      </t>
  </si>
  <si>
    <t>State</t>
  </si>
  <si>
    <t>AL</t>
  </si>
  <si>
    <t>FL</t>
  </si>
  <si>
    <t>GA</t>
  </si>
  <si>
    <t>Destination URL</t>
  </si>
  <si>
    <t>Campaign Name</t>
  </si>
  <si>
    <t>**NOTE: "COX" has been added to the front of the campaign name by default</t>
  </si>
  <si>
    <r>
      <rPr>
        <b/>
        <i/>
        <sz val="16"/>
        <color rgb="FFFF0000"/>
        <rFont val="Calibri"/>
        <family val="2"/>
        <scheme val="minor"/>
      </rPr>
      <t xml:space="preserve">Important! </t>
    </r>
    <r>
      <rPr>
        <b/>
        <i/>
        <sz val="11"/>
        <color rgb="FFFF0000"/>
        <rFont val="Calibri"/>
        <family val="2"/>
        <scheme val="minor"/>
      </rPr>
      <t>- check to ensure your URL works!  To check - open up your internet browser, copy and paste created URL, it should direct you to the client's site.</t>
    </r>
  </si>
  <si>
    <t>HELPFUL HINT - when pasting into the IO use the "paste values" option</t>
  </si>
  <si>
    <r>
      <t>×</t>
    </r>
    <r>
      <rPr>
        <b/>
        <sz val="12"/>
        <color indexed="63"/>
        <rFont val="Arial"/>
        <family val="2"/>
      </rPr>
      <t>Report email</t>
    </r>
  </si>
  <si>
    <t>Facebook URL</t>
  </si>
  <si>
    <t>Twitter URL</t>
  </si>
  <si>
    <t>Google+ URL</t>
  </si>
  <si>
    <t>Pinterest URL</t>
  </si>
  <si>
    <r>
      <t xml:space="preserve">Social Connect - </t>
    </r>
    <r>
      <rPr>
        <sz val="12"/>
        <color indexed="63"/>
        <rFont val="Arial"/>
        <family val="2"/>
      </rPr>
      <t>Specify the clients Social Media Websites That Open When a Viewer Clicks an Icon in the Live Video Ad</t>
    </r>
  </si>
  <si>
    <r>
      <t>Clickthrough -</t>
    </r>
    <r>
      <rPr>
        <b/>
        <u/>
        <sz val="10"/>
        <color indexed="63"/>
        <rFont val="Arial"/>
        <family val="2"/>
      </rPr>
      <t xml:space="preserve"> </t>
    </r>
    <r>
      <rPr>
        <sz val="10"/>
        <color indexed="63"/>
        <rFont val="Arial"/>
        <family val="2"/>
      </rPr>
      <t xml:space="preserve">Specify the URL for the Webpage That Opens When a Viewer Clicks the Overlay </t>
    </r>
    <r>
      <rPr>
        <i/>
        <sz val="10"/>
        <color indexed="63"/>
        <rFont val="Arial"/>
        <family val="2"/>
      </rPr>
      <t xml:space="preserve">EXAMPLE: overlay text = "Learn More" URL = http://coxmedia.com/learnmore </t>
    </r>
  </si>
  <si>
    <r>
      <t xml:space="preserve">Social Share - </t>
    </r>
    <r>
      <rPr>
        <sz val="12"/>
        <color indexed="63"/>
        <rFont val="Arial"/>
        <family val="2"/>
      </rPr>
      <t>Allow Viewers to Share the Video Ad Through Facebook, Twitter, and Other Social Media Websites</t>
    </r>
  </si>
  <si>
    <r>
      <t>×</t>
    </r>
    <r>
      <rPr>
        <b/>
        <sz val="12"/>
        <color indexed="63"/>
        <rFont val="Arial"/>
        <family val="2"/>
      </rPr>
      <t>Startframe</t>
    </r>
  </si>
  <si>
    <t>OTHER SOCIAL URL #1:</t>
  </si>
  <si>
    <t>OTHER SOCIAL URL #2:</t>
  </si>
  <si>
    <t>OTHER SOCIAL URL #3:</t>
  </si>
  <si>
    <t>OTHER SOCIAL URL #4:</t>
  </si>
  <si>
    <t>Physical Address:</t>
  </si>
  <si>
    <t>Production Notes</t>
  </si>
  <si>
    <t>SECTION 3 - Video Ad Size &amp; Engagements</t>
  </si>
  <si>
    <t>Ad sizes</t>
  </si>
  <si>
    <t>Image w/ rotator only</t>
  </si>
  <si>
    <t>Video w/ all buttons active</t>
  </si>
  <si>
    <t xml:space="preserve">Special - see notes </t>
  </si>
  <si>
    <t>Default text = Share with friends</t>
  </si>
  <si>
    <t>If discount toggle is set to "Yes" please enter discount rate</t>
  </si>
  <si>
    <t>Provided by Client</t>
  </si>
  <si>
    <t>Client Provided</t>
  </si>
  <si>
    <t>CMI Produced</t>
  </si>
  <si>
    <r>
      <t>×</t>
    </r>
    <r>
      <rPr>
        <b/>
        <sz val="12"/>
        <rFont val="Arial"/>
        <family val="2"/>
      </rPr>
      <t>New Order</t>
    </r>
  </si>
  <si>
    <t>If CMI Produced Enter Rate</t>
  </si>
  <si>
    <t>** NOTE:  Separate Production Order form must be completed for all locally and CMG produced creative</t>
  </si>
  <si>
    <r>
      <t>Note:</t>
    </r>
    <r>
      <rPr>
        <sz val="11"/>
        <color theme="1" tint="0.499984740745262"/>
        <rFont val="Arial"/>
        <family val="2"/>
      </rPr>
      <t xml:space="preserve">  For Cox.com orders, please enter </t>
    </r>
    <r>
      <rPr>
        <b/>
        <sz val="11"/>
        <color theme="1" tint="0.499984740745262"/>
        <rFont val="Arial"/>
        <family val="2"/>
      </rPr>
      <t>one line item per ad slot size</t>
    </r>
    <r>
      <rPr>
        <sz val="11"/>
        <color theme="1" tint="0.499984740745262"/>
        <rFont val="Arial"/>
        <family val="2"/>
      </rPr>
      <t xml:space="preserve"> and specify Impressions and CPM (Net) for each line</t>
    </r>
  </si>
  <si>
    <t>Paid Production</t>
  </si>
  <si>
    <t>Tim#</t>
  </si>
  <si>
    <t>use this area for production instructions, special handling notes, etc.</t>
  </si>
  <si>
    <t>To select additional engagements beyond the suggested elements highlighted in blue, please select the check box and fill in the information required.</t>
  </si>
  <si>
    <r>
      <t>×</t>
    </r>
    <r>
      <rPr>
        <b/>
        <sz val="12"/>
        <color indexed="63"/>
        <rFont val="Arial"/>
        <family val="2"/>
      </rPr>
      <t>SS Partner</t>
    </r>
  </si>
  <si>
    <t>Cox.com Revenue Allocations</t>
  </si>
  <si>
    <t>CDAN</t>
  </si>
  <si>
    <t>720x90 (WebMail)</t>
  </si>
  <si>
    <t>Net CPM</t>
  </si>
  <si>
    <t>Net CPM (Not Zoned)</t>
  </si>
  <si>
    <t>Net CPM (Zoned)</t>
  </si>
  <si>
    <t>Floor CPM</t>
  </si>
  <si>
    <t>Standard Display Units</t>
  </si>
  <si>
    <t>Cox.com OTO Rates</t>
  </si>
  <si>
    <t>CDAN OTO Rates</t>
  </si>
  <si>
    <t>300x250, 160x600, 720x90</t>
  </si>
  <si>
    <t>Video Pre Roll Rates</t>
  </si>
  <si>
    <t>Discounting Models</t>
  </si>
  <si>
    <t>Volume Based Incentives</t>
  </si>
  <si>
    <t>Term Based Incentives (Months)</t>
  </si>
  <si>
    <t>Discount</t>
  </si>
  <si>
    <t>Takeover / SOV (1 is no, 2 is Yes)</t>
  </si>
  <si>
    <t>Agency Discount ( 1 is No, 2 is Yes)</t>
  </si>
  <si>
    <t>Zoning (1 is no, 2 is Yes)</t>
  </si>
  <si>
    <t>720x90</t>
  </si>
  <si>
    <t>RichMedia (1 is no, 2 is Yes)</t>
  </si>
  <si>
    <t>IBV</t>
  </si>
  <si>
    <t>CDAN ( 1 is No, 2 is Yes)</t>
  </si>
  <si>
    <t>Geographic (1 is no, 2 is Yes)</t>
  </si>
  <si>
    <t>Content (1 is no, 2 is Yes)</t>
  </si>
  <si>
    <t>Demographic (1 is no, 2 is Yes)</t>
  </si>
  <si>
    <t>CDAN IBV</t>
  </si>
  <si>
    <t xml:space="preserve">Total Investment </t>
  </si>
  <si>
    <t>Cox.com Allocation</t>
  </si>
  <si>
    <t>Cox.com Breakout</t>
  </si>
  <si>
    <t>Takeover/SOV</t>
  </si>
  <si>
    <t>Rich Media</t>
  </si>
  <si>
    <t>Standard CPM</t>
  </si>
  <si>
    <t>Total</t>
  </si>
  <si>
    <t>Volume Discount</t>
  </si>
  <si>
    <t>Term Discount</t>
  </si>
  <si>
    <t xml:space="preserve"> Discounted CPM</t>
  </si>
  <si>
    <t>CPM Before Add Ons</t>
  </si>
  <si>
    <t>Total CPM</t>
  </si>
  <si>
    <t>Total Impressions</t>
  </si>
  <si>
    <t>Monthly Investment</t>
  </si>
  <si>
    <t xml:space="preserve"> CPM</t>
  </si>
  <si>
    <t>Takeover Premium</t>
  </si>
  <si>
    <t>Rich Media Premium</t>
  </si>
  <si>
    <t>CDAN Breakout</t>
  </si>
  <si>
    <t>All Sizes</t>
  </si>
  <si>
    <t>Geo Target</t>
  </si>
  <si>
    <t>Content</t>
  </si>
  <si>
    <t>Demo</t>
  </si>
  <si>
    <t>IBV Add On</t>
  </si>
  <si>
    <t>IBV Prem (1 is no, 2 is Yes)</t>
  </si>
  <si>
    <t>Agency Discount</t>
  </si>
  <si>
    <t>CDAN Pre-Roll</t>
  </si>
  <si>
    <t>CDAN Pre Roll</t>
  </si>
  <si>
    <t>eCPM</t>
  </si>
  <si>
    <t>2775 (Benton County, AR)</t>
  </si>
  <si>
    <t>3173 (Gonzales-Donaldsonville, LA)</t>
  </si>
  <si>
    <t>66 (Cuyahoga County, OH)</t>
  </si>
  <si>
    <t>149 (Hartford, CT)</t>
  </si>
  <si>
    <t>9267 (Peninsula, VA)</t>
  </si>
  <si>
    <t>9959 (Sun Valley, ID)</t>
  </si>
  <si>
    <t>ROS (Topeka)</t>
  </si>
  <si>
    <t>1983 (East Acadiana, LA)</t>
  </si>
  <si>
    <t>9425 (Northwest, NV)</t>
  </si>
  <si>
    <t>222 (New Orleans, LA)</t>
  </si>
  <si>
    <t>356 (Fairfax County, VA)</t>
  </si>
  <si>
    <t>228 (Oklahoma City, OK)</t>
  </si>
  <si>
    <t>6684 (Omaha Interconnect, NE)</t>
  </si>
  <si>
    <t>1562 (Palos Verdes, CA)</t>
  </si>
  <si>
    <t>1639 (West Valley, AZ)</t>
  </si>
  <si>
    <t>363 (Westerly (Zone 11), RI)</t>
  </si>
  <si>
    <t>9628 (Roanoke Metro, VA)</t>
  </si>
  <si>
    <t>5445 (East Zone, CA)</t>
  </si>
  <si>
    <t>295 (Santa Barbara, CA)</t>
  </si>
  <si>
    <t>334 (Tucson, AZ)</t>
  </si>
  <si>
    <t>335 (Tulsa, OK)</t>
  </si>
  <si>
    <t>4705 (Washington County, AR)</t>
  </si>
  <si>
    <t>21 (Baton Rouge, LA)</t>
  </si>
  <si>
    <t>362 (Meriden, CT)</t>
  </si>
  <si>
    <t>9268 (Southside, VA)</t>
  </si>
  <si>
    <t>ROS (Wichita)</t>
  </si>
  <si>
    <t>1984 (Lafayette, LA)</t>
  </si>
  <si>
    <t>9424 (Central, NV)</t>
  </si>
  <si>
    <t>9901 Orleans/St. Bernard</t>
  </si>
  <si>
    <t>8119 (Fredericksburg, VA)</t>
  </si>
  <si>
    <t>6692 (North Phoenix, AZ)</t>
  </si>
  <si>
    <t>1131 (Woonsocket (Zone 13), RI)</t>
  </si>
  <si>
    <t>5447 (North Zone, CA)</t>
  </si>
  <si>
    <t>2657 (Sierra Vista, AZ)</t>
  </si>
  <si>
    <t>3661 (Coffeyville, KS)</t>
  </si>
  <si>
    <t>1190 (Fort Smith, AR)</t>
  </si>
  <si>
    <t>2351 (Baker-Zach-Plaquemine, LA)</t>
  </si>
  <si>
    <t>6278 (Enfield, CT)</t>
  </si>
  <si>
    <t>4660 (Newton, KS)</t>
  </si>
  <si>
    <t>1995 (West Acadiana, LA)</t>
  </si>
  <si>
    <t>9426 (Southeast, NV)</t>
  </si>
  <si>
    <t>9902 - Jefferson/St. Charles</t>
  </si>
  <si>
    <t>268 (Phoenix, AZ)</t>
  </si>
  <si>
    <t>3374 (Narragansett (Zone 16), RI)</t>
  </si>
  <si>
    <t>5446 (Central-South Zone, CA)</t>
  </si>
  <si>
    <t>3795 (Douglas, AZ)</t>
  </si>
  <si>
    <t>6213 (Harrison, AR)</t>
  </si>
  <si>
    <t>3174 (Denham Springs, LA)</t>
  </si>
  <si>
    <t>2271 (Metrocast, CT)</t>
  </si>
  <si>
    <t>4654 (Derby, KS)</t>
  </si>
  <si>
    <t>9427 (Southwest, NV)</t>
  </si>
  <si>
    <t>1315 (Scottsdale, AZ)</t>
  </si>
  <si>
    <t>4603 (Warwick (Zone 15), RI)</t>
  </si>
  <si>
    <t>350 (Wichita, KS)</t>
  </si>
  <si>
    <t>2641 (East Valley, AZ)</t>
  </si>
  <si>
    <t>4604 (Providence (Zone 14), RI)</t>
  </si>
  <si>
    <t>1993 (Topeka, KS)</t>
  </si>
  <si>
    <t>3565 (Pinal County, AZ)</t>
  </si>
  <si>
    <t>2764 (Dodge City-Garden City, KS)</t>
  </si>
  <si>
    <t>6467 (Southeast Valley, AZ)</t>
  </si>
  <si>
    <t>3316 (Manhattan-Junction City, KS)</t>
  </si>
  <si>
    <t>5116 (Metro Phoenix)</t>
  </si>
  <si>
    <t>Target by Zip Code</t>
  </si>
  <si>
    <t>Target by Radius</t>
  </si>
  <si>
    <t>&lt;Insert Zip Code&gt;</t>
  </si>
  <si>
    <t>&lt;&lt; 1. Click here to enter address and/or ZIP as starting point &gt;&gt;</t>
  </si>
  <si>
    <t>&lt;&lt; 2. Click here to enter radius detail (e.g., 5-mile, 10-mile, etc.) &gt;&gt;</t>
  </si>
  <si>
    <t>RELEASE DATE</t>
  </si>
  <si>
    <t>**IMPORTANT - Do not use spaces! Use an underscore "_" in place of a space. Do not use special characters!  If cell turns red, you have used spaces</t>
  </si>
  <si>
    <t>MARKET FOOTPRINT</t>
  </si>
  <si>
    <t>TARGET BY ZONE</t>
  </si>
  <si>
    <t>TARGET BY ZIP CODE</t>
  </si>
  <si>
    <t>TARGET BY RADIUS</t>
  </si>
  <si>
    <t>Reporting</t>
  </si>
  <si>
    <t>&lt;Pick From List&gt;</t>
  </si>
  <si>
    <t>AUTOMATED MONTHLY</t>
  </si>
  <si>
    <t>CUSTOMIZED MONTHLY</t>
  </si>
  <si>
    <t>Tearsheets</t>
  </si>
  <si>
    <t>YES</t>
  </si>
  <si>
    <t>NO</t>
  </si>
  <si>
    <t>Discounting</t>
  </si>
  <si>
    <r>
      <t>×</t>
    </r>
    <r>
      <rPr>
        <b/>
        <sz val="12"/>
        <rFont val="Arial"/>
        <family val="2"/>
      </rPr>
      <t>IBV Include Reporting</t>
    </r>
  </si>
  <si>
    <r>
      <t>×</t>
    </r>
    <r>
      <rPr>
        <b/>
        <sz val="12"/>
        <rFont val="Arial"/>
        <family val="2"/>
      </rPr>
      <t>AD tags</t>
    </r>
  </si>
  <si>
    <r>
      <t>×</t>
    </r>
    <r>
      <rPr>
        <b/>
        <sz val="12"/>
        <rFont val="Arial"/>
        <family val="2"/>
      </rPr>
      <t xml:space="preserve">IBV AD tags </t>
    </r>
  </si>
  <si>
    <t>Standard Discounting?</t>
  </si>
  <si>
    <t>CDAN Pre Roll Interactive</t>
  </si>
  <si>
    <t>%</t>
  </si>
  <si>
    <r>
      <t>×</t>
    </r>
    <r>
      <rPr>
        <b/>
        <sz val="12"/>
        <color indexed="63"/>
        <rFont val="Arial"/>
        <family val="2"/>
      </rPr>
      <t>Campaign Type</t>
    </r>
  </si>
  <si>
    <t>Yes (Non Expandable)</t>
  </si>
  <si>
    <t>Yes (Expandable)</t>
  </si>
  <si>
    <t>In-Market Intenders (CDAN, CDAN Plus &amp; VPR)</t>
  </si>
  <si>
    <t>Political Targetting (CDAN &amp; VPR)</t>
  </si>
  <si>
    <t>In-Market Auto</t>
  </si>
  <si>
    <t>In-Market Travel</t>
  </si>
  <si>
    <t>In-Market Education</t>
  </si>
  <si>
    <t>In-Market Financial</t>
  </si>
  <si>
    <t>In-Market Retail</t>
  </si>
  <si>
    <t>In-Market Service</t>
  </si>
  <si>
    <t>In-Market CPG</t>
  </si>
  <si>
    <t>In-Market Real Estate</t>
  </si>
  <si>
    <t>Demographic (Gender Only)</t>
  </si>
  <si>
    <t>Healthcare</t>
  </si>
  <si>
    <t>Party Affliation</t>
  </si>
  <si>
    <t>Age/Gender</t>
  </si>
  <si>
    <t>Vote Frequency</t>
  </si>
  <si>
    <t>Behavioral Targetting (1 is no, 2 is Yes)</t>
  </si>
  <si>
    <t>Political Targetting (1 is no, 2 is Yes)</t>
  </si>
  <si>
    <t>BT</t>
  </si>
  <si>
    <t>PT</t>
  </si>
  <si>
    <t>MM/DD/YYYY</t>
  </si>
  <si>
    <t>CoBrand (728x90)</t>
  </si>
  <si>
    <t>ATT</t>
  </si>
  <si>
    <t>Homepage</t>
  </si>
  <si>
    <t>Smartphone</t>
  </si>
  <si>
    <t>MAIL INBOX</t>
  </si>
  <si>
    <t>ATA OTO Rates</t>
  </si>
  <si>
    <t>Cobrand</t>
  </si>
  <si>
    <t>&lt;Naming&gt;</t>
  </si>
  <si>
    <t>ATT Only ( 1 is No, 2 is Yes)</t>
  </si>
  <si>
    <t>1440x1024 &amp; 300x250 companion</t>
  </si>
  <si>
    <t>ATT.net Campaign Detail (Net)</t>
  </si>
  <si>
    <t>Mobile_PreRoll</t>
  </si>
  <si>
    <t>ATT.net_PreRoll</t>
  </si>
  <si>
    <t>Smartphone (300x50)</t>
  </si>
  <si>
    <t>Homepage (300x250 or 300x600)</t>
  </si>
  <si>
    <t>Mail login</t>
  </si>
  <si>
    <t>SECTION 3 - ATT MAIL LOGIN CAMPAIGN DETAILS</t>
  </si>
  <si>
    <r>
      <t>×</t>
    </r>
    <r>
      <rPr>
        <b/>
        <sz val="12"/>
        <color indexed="63"/>
        <rFont val="Arial"/>
        <family val="2"/>
      </rPr>
      <t xml:space="preserve"> Number of Creatives</t>
    </r>
  </si>
  <si>
    <t>1440x1024 w/ 300x250</t>
  </si>
  <si>
    <t>OKC</t>
  </si>
  <si>
    <t>GFC</t>
  </si>
  <si>
    <t>Mail Inbox Login</t>
  </si>
  <si>
    <t>Mobile360 Add-Ons</t>
  </si>
  <si>
    <t>Mobile360</t>
  </si>
  <si>
    <t>Monthly Impressions</t>
  </si>
  <si>
    <t>Product2</t>
  </si>
  <si>
    <t>320x50</t>
  </si>
  <si>
    <t>MOBILE360 INSERTION ORDER</t>
  </si>
  <si>
    <t>AD TAG SUPPLIED IN EMAIL</t>
  </si>
  <si>
    <t>Mobile 360 impressiomns</t>
  </si>
  <si>
    <t>Mobile 320x50</t>
  </si>
  <si>
    <t>Mobile360 Totals</t>
  </si>
  <si>
    <t>GEOGRAPHIC TARGETING OPTIONS</t>
  </si>
  <si>
    <t>Multi Function Expandable Banner</t>
  </si>
  <si>
    <t>Click to website</t>
  </si>
  <si>
    <t>Website URL</t>
  </si>
  <si>
    <t>Click to call</t>
  </si>
  <si>
    <t>Phone Number</t>
  </si>
  <si>
    <t>Click to map</t>
  </si>
  <si>
    <t>Map URL</t>
  </si>
  <si>
    <t>Click to email</t>
  </si>
  <si>
    <t xml:space="preserve">To Email Address, Subject line, Body/Message (200 Characters max) </t>
  </si>
  <si>
    <t>Click to calendar (iOS only)</t>
  </si>
  <si>
    <t>.ics File</t>
  </si>
  <si>
    <t>Panel Section</t>
  </si>
  <si>
    <t>Additional Notes</t>
  </si>
  <si>
    <t>Corresponding Campaign Link</t>
  </si>
  <si>
    <t>* For more information on expanable banners, please click here</t>
  </si>
  <si>
    <t>Required Info</t>
  </si>
  <si>
    <t>Mobile 320x50 Expandable</t>
  </si>
  <si>
    <t xml:space="preserve">Mobile360 Advertising Proposal </t>
  </si>
  <si>
    <t>SECTION 2 - MOBILE 360 CAMPAIGN DETAILS</t>
  </si>
  <si>
    <t>Target by Geography</t>
  </si>
  <si>
    <t>&gt; Geo, Audience, Content, Zip, Dayparting</t>
  </si>
  <si>
    <t>&gt; Content, Zip, Dayparting</t>
  </si>
  <si>
    <t>Total (Gross)</t>
  </si>
  <si>
    <t>Mobile360 (Gross)</t>
  </si>
  <si>
    <t>Row Labels</t>
  </si>
  <si>
    <t>06233 </t>
  </si>
  <si>
    <t>06332 </t>
  </si>
  <si>
    <t>06239 </t>
  </si>
  <si>
    <t>06241 </t>
  </si>
  <si>
    <t>06243 </t>
  </si>
  <si>
    <t>06354 </t>
  </si>
  <si>
    <t>06373 </t>
  </si>
  <si>
    <t>06374 </t>
  </si>
  <si>
    <t>06260 </t>
  </si>
  <si>
    <t>06263 </t>
  </si>
  <si>
    <t>06377 </t>
  </si>
  <si>
    <t>06387 </t>
  </si>
  <si>
    <t>06333 </t>
  </si>
  <si>
    <t>06351 </t>
  </si>
  <si>
    <t>06353 </t>
  </si>
  <si>
    <t>06320 </t>
  </si>
  <si>
    <t>06357 </t>
  </si>
  <si>
    <t>06370 </t>
  </si>
  <si>
    <t>06375 </t>
  </si>
  <si>
    <t>06382 </t>
  </si>
  <si>
    <t>06385 </t>
  </si>
  <si>
    <t>06386 </t>
  </si>
  <si>
    <t>Metrocast - North</t>
  </si>
  <si>
    <t>Metrocast - South</t>
  </si>
  <si>
    <t>MARKET NAME</t>
  </si>
  <si>
    <t>REGION</t>
  </si>
  <si>
    <t>ZIPS</t>
  </si>
  <si>
    <t>Cardiff by the Sea</t>
  </si>
  <si>
    <t>Carlsbad</t>
  </si>
  <si>
    <t>FL/GA</t>
  </si>
  <si>
    <t>Central FL</t>
  </si>
  <si>
    <t>Del Mar</t>
  </si>
  <si>
    <t>Encinitas</t>
  </si>
  <si>
    <t>Fallbrook</t>
  </si>
  <si>
    <t>San Marcos</t>
  </si>
  <si>
    <t>Solana Beach</t>
  </si>
  <si>
    <t>Vista</t>
  </si>
  <si>
    <t>Rancho Santa Fe</t>
  </si>
  <si>
    <t>La Jolla</t>
  </si>
  <si>
    <t>Poway</t>
  </si>
  <si>
    <t>Mission Valley</t>
  </si>
  <si>
    <t>Pacific Beach</t>
  </si>
  <si>
    <t>M. Bay Park</t>
  </si>
  <si>
    <t>Linda Vista</t>
  </si>
  <si>
    <t>Clairemont</t>
  </si>
  <si>
    <t>Coronado</t>
  </si>
  <si>
    <t>Sorrento</t>
  </si>
  <si>
    <t>University City</t>
  </si>
  <si>
    <t>Serra Mesa</t>
  </si>
  <si>
    <t>Tierrasanta</t>
  </si>
  <si>
    <t>Mira Mesa</t>
  </si>
  <si>
    <t>Rancho Bernardo W.</t>
  </si>
  <si>
    <t>Rancho Penasquitos</t>
  </si>
  <si>
    <t>Carmel Valley</t>
  </si>
  <si>
    <t>Scripps Ranch</t>
  </si>
  <si>
    <t>MCAS Miramar</t>
  </si>
  <si>
    <t>TUCSON (SIERRA VISTA)</t>
  </si>
  <si>
    <t>PIMA</t>
  </si>
  <si>
    <t>COCHISE</t>
  </si>
  <si>
    <t>SANTA CRUZ</t>
  </si>
  <si>
    <t>FT. SMITH</t>
  </si>
  <si>
    <t>Springdale</t>
  </si>
  <si>
    <t>Fayetteville</t>
  </si>
  <si>
    <t>Siloam Springs</t>
  </si>
  <si>
    <t>Prairie Grove</t>
  </si>
  <si>
    <t>West Fork</t>
  </si>
  <si>
    <t>Lincoln</t>
  </si>
  <si>
    <t>Farmington</t>
  </si>
  <si>
    <t>Elkins</t>
  </si>
  <si>
    <t>Canehill</t>
  </si>
  <si>
    <t>Summers</t>
  </si>
  <si>
    <t>Hindsville</t>
  </si>
  <si>
    <t>Gentry</t>
  </si>
  <si>
    <t>Evansville</t>
  </si>
  <si>
    <t>Winslow</t>
  </si>
  <si>
    <t>Natural Dam</t>
  </si>
  <si>
    <t>Wesley</t>
  </si>
  <si>
    <t>Morrow</t>
  </si>
  <si>
    <t>Topeka</t>
  </si>
  <si>
    <t>Robinson</t>
  </si>
  <si>
    <t>Hiawatha</t>
  </si>
  <si>
    <t>Morrill</t>
  </si>
  <si>
    <t>Fairview</t>
  </si>
  <si>
    <t>Wetmore</t>
  </si>
  <si>
    <t>Sabetha</t>
  </si>
  <si>
    <t>Powhattan</t>
  </si>
  <si>
    <t>Netawaka</t>
  </si>
  <si>
    <t>Horton</t>
  </si>
  <si>
    <t>Everest</t>
  </si>
  <si>
    <t>White Cloud</t>
  </si>
  <si>
    <t>Wakefield</t>
  </si>
  <si>
    <t>Morganville</t>
  </si>
  <si>
    <t>Miltonvale</t>
  </si>
  <si>
    <t>Longford</t>
  </si>
  <si>
    <t>Green</t>
  </si>
  <si>
    <t>Clay Center</t>
  </si>
  <si>
    <t>Palmer</t>
  </si>
  <si>
    <t>Clyde</t>
  </si>
  <si>
    <t>Clifton</t>
  </si>
  <si>
    <t>Glasco</t>
  </si>
  <si>
    <t>Delphos</t>
  </si>
  <si>
    <t>Aurora</t>
  </si>
  <si>
    <t>Scandia</t>
  </si>
  <si>
    <t>Jamestown</t>
  </si>
  <si>
    <t>Concordia</t>
  </si>
  <si>
    <t>Burlington</t>
  </si>
  <si>
    <t>Le Roy</t>
  </si>
  <si>
    <t>Hartford</t>
  </si>
  <si>
    <t>Waverly</t>
  </si>
  <si>
    <t>Reading</t>
  </si>
  <si>
    <t>Neosho Rapids</t>
  </si>
  <si>
    <t>Lebo</t>
  </si>
  <si>
    <t>Gridley</t>
  </si>
  <si>
    <t>Neosho Falls</t>
  </si>
  <si>
    <t>Westphalia</t>
  </si>
  <si>
    <t>Lawrence</t>
  </si>
  <si>
    <t>Eudora</t>
  </si>
  <si>
    <t>Baldwin City</t>
  </si>
  <si>
    <t>Wellsville</t>
  </si>
  <si>
    <t>Edgerton</t>
  </si>
  <si>
    <t>Lecompton</t>
  </si>
  <si>
    <t>Overbrook</t>
  </si>
  <si>
    <t>Berryton</t>
  </si>
  <si>
    <t>Chapman</t>
  </si>
  <si>
    <t>Dwight</t>
  </si>
  <si>
    <t>Milford</t>
  </si>
  <si>
    <t>Manhattan</t>
  </si>
  <si>
    <t>Fort Riley</t>
  </si>
  <si>
    <t>Junction City</t>
  </si>
  <si>
    <t>Whiting</t>
  </si>
  <si>
    <t>Holton</t>
  </si>
  <si>
    <t>Muscotah</t>
  </si>
  <si>
    <t>Soldier</t>
  </si>
  <si>
    <t>Saint Marys</t>
  </si>
  <si>
    <t>Meriden</t>
  </si>
  <si>
    <t>Mayetta</t>
  </si>
  <si>
    <t>Hoyt</t>
  </si>
  <si>
    <t>Havensville</t>
  </si>
  <si>
    <t>Emmett</t>
  </si>
  <si>
    <t>Denison</t>
  </si>
  <si>
    <t>Delia</t>
  </si>
  <si>
    <t>Circleville</t>
  </si>
  <si>
    <t>Atchison</t>
  </si>
  <si>
    <t>Tonganoxie</t>
  </si>
  <si>
    <t>Nortonville</t>
  </si>
  <si>
    <t>Mc Louth</t>
  </si>
  <si>
    <t>Grantville</t>
  </si>
  <si>
    <t>Winchester</t>
  </si>
  <si>
    <t>Valley Falls</t>
  </si>
  <si>
    <t>Perry</t>
  </si>
  <si>
    <t>Ozawkie</t>
  </si>
  <si>
    <t>Oskaloosa</t>
  </si>
  <si>
    <t>Madison</t>
  </si>
  <si>
    <t>Council Grove</t>
  </si>
  <si>
    <t>Olpe</t>
  </si>
  <si>
    <t>Americus</t>
  </si>
  <si>
    <t>Allen</t>
  </si>
  <si>
    <t>Admire</t>
  </si>
  <si>
    <t>Emporia</t>
  </si>
  <si>
    <t>Osage City</t>
  </si>
  <si>
    <t>Marysville</t>
  </si>
  <si>
    <t>Hanover</t>
  </si>
  <si>
    <t>Barnes</t>
  </si>
  <si>
    <t>Waterville</t>
  </si>
  <si>
    <t>Vermillion</t>
  </si>
  <si>
    <t>Summerfield</t>
  </si>
  <si>
    <t>Oketo</t>
  </si>
  <si>
    <t>Home</t>
  </si>
  <si>
    <t>Frankfort</t>
  </si>
  <si>
    <t>Bremen</t>
  </si>
  <si>
    <t>Blue Rapids</t>
  </si>
  <si>
    <t>Beattie</t>
  </si>
  <si>
    <t>Axtell</t>
  </si>
  <si>
    <t>Herington</t>
  </si>
  <si>
    <t>Wilsey</t>
  </si>
  <si>
    <t>Middle GA</t>
  </si>
  <si>
    <t>White City</t>
  </si>
  <si>
    <t>Lost Springs</t>
  </si>
  <si>
    <t>Burdick</t>
  </si>
  <si>
    <t>Alta Vista</t>
  </si>
  <si>
    <t>Seneca</t>
  </si>
  <si>
    <t>Baileyville</t>
  </si>
  <si>
    <t>Oneida</t>
  </si>
  <si>
    <t>Bern</t>
  </si>
  <si>
    <t>Goff</t>
  </si>
  <si>
    <t>Corning</t>
  </si>
  <si>
    <t>Centralia</t>
  </si>
  <si>
    <t>Vassar</t>
  </si>
  <si>
    <t>Scranton</t>
  </si>
  <si>
    <t>Quenemo</t>
  </si>
  <si>
    <t>Melvern</t>
  </si>
  <si>
    <t>Lyndon</t>
  </si>
  <si>
    <t>Carbondale</t>
  </si>
  <si>
    <t>Burlingame</t>
  </si>
  <si>
    <t>Saint George</t>
  </si>
  <si>
    <t>Randolph</t>
  </si>
  <si>
    <t>Westmoreland</t>
  </si>
  <si>
    <t>Wamego</t>
  </si>
  <si>
    <t>Onaga</t>
  </si>
  <si>
    <t>Olsburg</t>
  </si>
  <si>
    <t>Belvue</t>
  </si>
  <si>
    <t>Riley</t>
  </si>
  <si>
    <t>Ogden</t>
  </si>
  <si>
    <t>Leonardville</t>
  </si>
  <si>
    <t>Wakarusa</t>
  </si>
  <si>
    <t>Tecumseh</t>
  </si>
  <si>
    <t>Silver Lake</t>
  </si>
  <si>
    <t>Rossville</t>
  </si>
  <si>
    <t>Harveyville</t>
  </si>
  <si>
    <t>Auburn</t>
  </si>
  <si>
    <t>Paxico</t>
  </si>
  <si>
    <t>Maple Hill</t>
  </si>
  <si>
    <t>Eskridge</t>
  </si>
  <si>
    <t>Alma</t>
  </si>
  <si>
    <t>Morrowville</t>
  </si>
  <si>
    <t>Mahaska</t>
  </si>
  <si>
    <t>Linn</t>
  </si>
  <si>
    <t>Hollenberg</t>
  </si>
  <si>
    <t>Haddam</t>
  </si>
  <si>
    <t>Greenleaf</t>
  </si>
  <si>
    <t>Wichita</t>
  </si>
  <si>
    <t>Kiowa</t>
  </si>
  <si>
    <t>Sun City</t>
  </si>
  <si>
    <t>Sharon</t>
  </si>
  <si>
    <t>Medicine Lodge</t>
  </si>
  <si>
    <t>Lake City</t>
  </si>
  <si>
    <t>Isabel</t>
  </si>
  <si>
    <t>Hazelton</t>
  </si>
  <si>
    <t>Hardtner</t>
  </si>
  <si>
    <t>Pawnee Rock</t>
  </si>
  <si>
    <t>Otis</t>
  </si>
  <si>
    <t>Olmitz</t>
  </si>
  <si>
    <t>Hoisington</t>
  </si>
  <si>
    <t>Great Bend</t>
  </si>
  <si>
    <t>Ellinwood</t>
  </si>
  <si>
    <t>Claflin</t>
  </si>
  <si>
    <t>Albert</t>
  </si>
  <si>
    <t>Andover</t>
  </si>
  <si>
    <t>FL/GA Total</t>
  </si>
  <si>
    <t>Leon</t>
  </si>
  <si>
    <t>El Dorado</t>
  </si>
  <si>
    <t>Augusta</t>
  </si>
  <si>
    <t>Rosalia</t>
  </si>
  <si>
    <t>Cassoday</t>
  </si>
  <si>
    <t>Rose Hill</t>
  </si>
  <si>
    <t>Newton</t>
  </si>
  <si>
    <t>Latham</t>
  </si>
  <si>
    <t>Burns</t>
  </si>
  <si>
    <t>Whitewater</t>
  </si>
  <si>
    <t>Towanda</t>
  </si>
  <si>
    <t>Potwin</t>
  </si>
  <si>
    <t>Douglass</t>
  </si>
  <si>
    <t>Benton</t>
  </si>
  <si>
    <t>Atlanta</t>
  </si>
  <si>
    <t>Strong City</t>
  </si>
  <si>
    <t>Matfield Green</t>
  </si>
  <si>
    <t>Elmdale</t>
  </si>
  <si>
    <t>Benton (AR)</t>
  </si>
  <si>
    <t>Cottonwood Falls</t>
  </si>
  <si>
    <t>Cedar Point</t>
  </si>
  <si>
    <t>Saint Francis</t>
  </si>
  <si>
    <t>Bird City</t>
  </si>
  <si>
    <t>Minneola</t>
  </si>
  <si>
    <t>Englewood</t>
  </si>
  <si>
    <t>Ashland</t>
  </si>
  <si>
    <t>Wilmore</t>
  </si>
  <si>
    <t>Protection</t>
  </si>
  <si>
    <t>Coldwater</t>
  </si>
  <si>
    <t>Mulvane</t>
  </si>
  <si>
    <t>Winfield</t>
  </si>
  <si>
    <t>Udall</t>
  </si>
  <si>
    <t>Rock</t>
  </si>
  <si>
    <t>Oxford</t>
  </si>
  <si>
    <t>Maple City</t>
  </si>
  <si>
    <t>Geuda Springs</t>
  </si>
  <si>
    <t>Dexter</t>
  </si>
  <si>
    <t>Cedar Vale</t>
  </si>
  <si>
    <t>Washington (AR)</t>
  </si>
  <si>
    <t>Cambridge</t>
  </si>
  <si>
    <t>Burden</t>
  </si>
  <si>
    <t>Arkansas City</t>
  </si>
  <si>
    <t>Oberlin</t>
  </si>
  <si>
    <t>Selden</t>
  </si>
  <si>
    <t>Norcatur</t>
  </si>
  <si>
    <t>Jennings</t>
  </si>
  <si>
    <t>Dresden</t>
  </si>
  <si>
    <t>Woodbine</t>
  </si>
  <si>
    <t>Talmage</t>
  </si>
  <si>
    <t>Solomon</t>
  </si>
  <si>
    <t>Ramona</t>
  </si>
  <si>
    <t>Hope</t>
  </si>
  <si>
    <t>Gypsum</t>
  </si>
  <si>
    <t>Enterprise</t>
  </si>
  <si>
    <t>Abilene</t>
  </si>
  <si>
    <t>Madison (AR)</t>
  </si>
  <si>
    <t>Haviland</t>
  </si>
  <si>
    <t>Offerle</t>
  </si>
  <si>
    <t>Lewis</t>
  </si>
  <si>
    <t>Kinsley</t>
  </si>
  <si>
    <t>Belpre</t>
  </si>
  <si>
    <t>Moline</t>
  </si>
  <si>
    <t>Longton</t>
  </si>
  <si>
    <t>Howard</t>
  </si>
  <si>
    <t>Grenola</t>
  </si>
  <si>
    <t>Elk Falls</t>
  </si>
  <si>
    <t>Crawford (AR)</t>
  </si>
  <si>
    <t>Elk City</t>
  </si>
  <si>
    <t>Piedmont</t>
  </si>
  <si>
    <t>Fall River</t>
  </si>
  <si>
    <t>Hays</t>
  </si>
  <si>
    <t>Victoria</t>
  </si>
  <si>
    <t>Plainville</t>
  </si>
  <si>
    <t>Pfeifer</t>
  </si>
  <si>
    <t>Natoma</t>
  </si>
  <si>
    <t>Gorham</t>
  </si>
  <si>
    <t>Ellis</t>
  </si>
  <si>
    <t>Sebastian (AR)</t>
  </si>
  <si>
    <t>Catharine</t>
  </si>
  <si>
    <t>Wilson</t>
  </si>
  <si>
    <t>Marquette</t>
  </si>
  <si>
    <t>Lorraine</t>
  </si>
  <si>
    <t>Kanopolis</t>
  </si>
  <si>
    <t>Holyrood</t>
  </si>
  <si>
    <t>Geneseo</t>
  </si>
  <si>
    <t>Ellsworth</t>
  </si>
  <si>
    <t>Bushton</t>
  </si>
  <si>
    <t>Brookville</t>
  </si>
  <si>
    <t>Scott City</t>
  </si>
  <si>
    <t>Pierceville</t>
  </si>
  <si>
    <t>Ingalls</t>
  </si>
  <si>
    <t>Holcomb</t>
  </si>
  <si>
    <t>Garden City</t>
  </si>
  <si>
    <t>Deerfield</t>
  </si>
  <si>
    <t>Franklin (AR)</t>
  </si>
  <si>
    <t>Cimarron</t>
  </si>
  <si>
    <t>Wright</t>
  </si>
  <si>
    <t>Spearville</t>
  </si>
  <si>
    <t>Fowler</t>
  </si>
  <si>
    <t>Ford</t>
  </si>
  <si>
    <t>Ensign</t>
  </si>
  <si>
    <t>Bucklin</t>
  </si>
  <si>
    <t>Dodge City</t>
  </si>
  <si>
    <t>Quinter</t>
  </si>
  <si>
    <t>Park</t>
  </si>
  <si>
    <t>Johnson (AR)</t>
  </si>
  <si>
    <t>Grinnell</t>
  </si>
  <si>
    <t>Grainfield</t>
  </si>
  <si>
    <t>Gove</t>
  </si>
  <si>
    <t>Penokee</t>
  </si>
  <si>
    <t>Morland</t>
  </si>
  <si>
    <t>Hill City</t>
  </si>
  <si>
    <t>Bogue</t>
  </si>
  <si>
    <t>Ulysses</t>
  </si>
  <si>
    <t>Montezuma</t>
  </si>
  <si>
    <t>Logan (AR)</t>
  </si>
  <si>
    <t>Copeland</t>
  </si>
  <si>
    <t>Tribune</t>
  </si>
  <si>
    <t>Hamilton</t>
  </si>
  <si>
    <t>Eureka</t>
  </si>
  <si>
    <t>Virgil</t>
  </si>
  <si>
    <t>Severy</t>
  </si>
  <si>
    <t>Syracuse</t>
  </si>
  <si>
    <t>Scott (AR)</t>
  </si>
  <si>
    <t>Kendall</t>
  </si>
  <si>
    <t>Waldron</t>
  </si>
  <si>
    <t>Harper</t>
  </si>
  <si>
    <t>Freeport</t>
  </si>
  <si>
    <t>Danville</t>
  </si>
  <si>
    <t>Sequoyah (OK)</t>
  </si>
  <si>
    <t>Bluff City</t>
  </si>
  <si>
    <t>Attica</t>
  </si>
  <si>
    <t>Anthony</t>
  </si>
  <si>
    <t>Valley Center</t>
  </si>
  <si>
    <t>Le Flore (OK)</t>
  </si>
  <si>
    <t>Sedgwick</t>
  </si>
  <si>
    <t>Hesston</t>
  </si>
  <si>
    <t>Inman</t>
  </si>
  <si>
    <t>Buhler</t>
  </si>
  <si>
    <t>North Newton</t>
  </si>
  <si>
    <t>Moundridge</t>
  </si>
  <si>
    <t>Halstead</t>
  </si>
  <si>
    <t>Burrton</t>
  </si>
  <si>
    <t>Peabody</t>
  </si>
  <si>
    <t>Sublette</t>
  </si>
  <si>
    <t>Satanta</t>
  </si>
  <si>
    <t>Jetmore</t>
  </si>
  <si>
    <t>Hanston</t>
  </si>
  <si>
    <t>FT. SMITH Total</t>
  </si>
  <si>
    <t>Lakin</t>
  </si>
  <si>
    <t>Chesapeake</t>
  </si>
  <si>
    <t>Cheney</t>
  </si>
  <si>
    <t>Pretty Prairie</t>
  </si>
  <si>
    <t>Zenda</t>
  </si>
  <si>
    <t>Spivey</t>
  </si>
  <si>
    <t>Norwich</t>
  </si>
  <si>
    <t>Nashville</t>
  </si>
  <si>
    <t>Murdock</t>
  </si>
  <si>
    <t>Gloucester</t>
  </si>
  <si>
    <t>Kingman</t>
  </si>
  <si>
    <t>Cunningham</t>
  </si>
  <si>
    <t>Mullinville</t>
  </si>
  <si>
    <t>Hampton</t>
  </si>
  <si>
    <t>Greensburg</t>
  </si>
  <si>
    <t>Dighton</t>
  </si>
  <si>
    <t>Healy</t>
  </si>
  <si>
    <t>Sylvan Grove</t>
  </si>
  <si>
    <t>Beverly</t>
  </si>
  <si>
    <t>Barnard</t>
  </si>
  <si>
    <t>Winona</t>
  </si>
  <si>
    <t>Wallace</t>
  </si>
  <si>
    <t>Oakley</t>
  </si>
  <si>
    <t>Monument</t>
  </si>
  <si>
    <t>James City County</t>
  </si>
  <si>
    <t>King &amp; Queen County</t>
  </si>
  <si>
    <t>Tampa</t>
  </si>
  <si>
    <t>New Kent/West Point</t>
  </si>
  <si>
    <t>Durham</t>
  </si>
  <si>
    <t>Canton</t>
  </si>
  <si>
    <t>Lehigh</t>
  </si>
  <si>
    <t>Newport News</t>
  </si>
  <si>
    <t>Hillsboro</t>
  </si>
  <si>
    <t>Goessel</t>
  </si>
  <si>
    <t>Lincolnville</t>
  </si>
  <si>
    <t>Florence</t>
  </si>
  <si>
    <t>Windom</t>
  </si>
  <si>
    <t>Roxbury</t>
  </si>
  <si>
    <t>Norfolk</t>
  </si>
  <si>
    <t>McPherson</t>
  </si>
  <si>
    <t>Lindsborg</t>
  </si>
  <si>
    <t>Galva</t>
  </si>
  <si>
    <t>Assaria</t>
  </si>
  <si>
    <t>Plains</t>
  </si>
  <si>
    <t>Meade</t>
  </si>
  <si>
    <t>Tipton</t>
  </si>
  <si>
    <t>Simpson</t>
  </si>
  <si>
    <t>Hunter</t>
  </si>
  <si>
    <t>Glen Elder</t>
  </si>
  <si>
    <t>Cawker City</t>
  </si>
  <si>
    <t>Beloit</t>
  </si>
  <si>
    <t>Rolla</t>
  </si>
  <si>
    <t>Richfield</t>
  </si>
  <si>
    <t>Poquoson</t>
  </si>
  <si>
    <t>Elkhart</t>
  </si>
  <si>
    <t>Portsmouth</t>
  </si>
  <si>
    <t>Utica</t>
  </si>
  <si>
    <t>Ransom</t>
  </si>
  <si>
    <t>Ness City</t>
  </si>
  <si>
    <t>Brownell</t>
  </si>
  <si>
    <t>Beeler</t>
  </si>
  <si>
    <t>Bazine</t>
  </si>
  <si>
    <t>Arnold</t>
  </si>
  <si>
    <t>Virginia Beach</t>
  </si>
  <si>
    <t>Lenora</t>
  </si>
  <si>
    <t>Norton</t>
  </si>
  <si>
    <t>Clayton</t>
  </si>
  <si>
    <t>Almena</t>
  </si>
  <si>
    <t>Alton</t>
  </si>
  <si>
    <t>Portis</t>
  </si>
  <si>
    <t>Osborne</t>
  </si>
  <si>
    <t>Downs</t>
  </si>
  <si>
    <t>Salina</t>
  </si>
  <si>
    <t>Tescott</t>
  </si>
  <si>
    <t>New Cambria</t>
  </si>
  <si>
    <t>Minneapolis</t>
  </si>
  <si>
    <t>Williamsburg</t>
  </si>
  <si>
    <t>York County/Yorktown</t>
  </si>
  <si>
    <t>Bennington</t>
  </si>
  <si>
    <t>Rozel</t>
  </si>
  <si>
    <t>Larned</t>
  </si>
  <si>
    <t>Garfield</t>
  </si>
  <si>
    <t>Hampton Roads Total</t>
  </si>
  <si>
    <t>Burdett</t>
  </si>
  <si>
    <t>Alamo, NV</t>
  </si>
  <si>
    <t>Turon</t>
  </si>
  <si>
    <t>Amargosa Valley, NV</t>
  </si>
  <si>
    <t>Pratt</t>
  </si>
  <si>
    <t>Beatty, NV</t>
  </si>
  <si>
    <t>Iuka</t>
  </si>
  <si>
    <t>Blue Diamond, NV</t>
  </si>
  <si>
    <t>Boulder City, NV</t>
  </si>
  <si>
    <t>Macksville</t>
  </si>
  <si>
    <t>Sawyer</t>
  </si>
  <si>
    <t>Bunkerville, NV</t>
  </si>
  <si>
    <t>Cal Nev Ari, NV</t>
  </si>
  <si>
    <t>Caliente, NV</t>
  </si>
  <si>
    <t>Coats</t>
  </si>
  <si>
    <t>Duckwater, NV</t>
  </si>
  <si>
    <t>Byers</t>
  </si>
  <si>
    <t>Henderson, NV</t>
  </si>
  <si>
    <t>Atwood</t>
  </si>
  <si>
    <t>Mc Donald</t>
  </si>
  <si>
    <t>Ludell</t>
  </si>
  <si>
    <t>Herndon</t>
  </si>
  <si>
    <t>Hutchinson</t>
  </si>
  <si>
    <t>Sylvia</t>
  </si>
  <si>
    <t>Sterling</t>
  </si>
  <si>
    <t>Raymond</t>
  </si>
  <si>
    <t>Hiko, NV</t>
  </si>
  <si>
    <t>Plevna</t>
  </si>
  <si>
    <t>Indian Springs, NV</t>
  </si>
  <si>
    <t>Partridge</t>
  </si>
  <si>
    <t>Jean, NV</t>
  </si>
  <si>
    <t>Nickerson</t>
  </si>
  <si>
    <t>Las Vegas, NV</t>
  </si>
  <si>
    <t>Haven</t>
  </si>
  <si>
    <t>Arlington</t>
  </si>
  <si>
    <t>Abbyville</t>
  </si>
  <si>
    <t>South Hutchinson</t>
  </si>
  <si>
    <t>Mount Hope</t>
  </si>
  <si>
    <t>Lyons</t>
  </si>
  <si>
    <t>Chase</t>
  </si>
  <si>
    <t>Alden</t>
  </si>
  <si>
    <t>Little River</t>
  </si>
  <si>
    <t>Woodston</t>
  </si>
  <si>
    <t>Stockton</t>
  </si>
  <si>
    <t>Palco</t>
  </si>
  <si>
    <t>Damar</t>
  </si>
  <si>
    <t>Rush Center</t>
  </si>
  <si>
    <t>Nekoma</t>
  </si>
  <si>
    <t>Mc Cracken</t>
  </si>
  <si>
    <t>Liebenthal</t>
  </si>
  <si>
    <t>La Crosse</t>
  </si>
  <si>
    <t>Bison</t>
  </si>
  <si>
    <t>Alexander</t>
  </si>
  <si>
    <t>Waldo</t>
  </si>
  <si>
    <t>Russell</t>
  </si>
  <si>
    <t>Paradise</t>
  </si>
  <si>
    <t>Luray</t>
  </si>
  <si>
    <t>Lucas</t>
  </si>
  <si>
    <t>Dorrance</t>
  </si>
  <si>
    <t>Bunker Hill</t>
  </si>
  <si>
    <t>Falun</t>
  </si>
  <si>
    <t>Marienthal</t>
  </si>
  <si>
    <t>Goddard</t>
  </si>
  <si>
    <t>Garden Plain</t>
  </si>
  <si>
    <t>Laughlin, NV</t>
  </si>
  <si>
    <t>Derby</t>
  </si>
  <si>
    <t>Logandale, NV</t>
  </si>
  <si>
    <t>Lund, NV</t>
  </si>
  <si>
    <t>Manhattan, NV</t>
  </si>
  <si>
    <t>Viola</t>
  </si>
  <si>
    <t>Mesquite, NV</t>
  </si>
  <si>
    <t>Colwich</t>
  </si>
  <si>
    <t>Moapa, NV</t>
  </si>
  <si>
    <t>Maize</t>
  </si>
  <si>
    <t>Nellis Air Force Base</t>
  </si>
  <si>
    <t>North Las Vegas, NV</t>
  </si>
  <si>
    <t>Andale</t>
  </si>
  <si>
    <t>McConnell AFB</t>
  </si>
  <si>
    <t>Overton, NV</t>
  </si>
  <si>
    <t>Pahrump, NV</t>
  </si>
  <si>
    <t>Panaca, NV</t>
  </si>
  <si>
    <t>Pioche, NV</t>
  </si>
  <si>
    <t>Round Mountain, NV</t>
  </si>
  <si>
    <t>Searchlight, NV</t>
  </si>
  <si>
    <t>Sloan, NV</t>
  </si>
  <si>
    <t>Tonopah, NV</t>
  </si>
  <si>
    <t>Las Vegas Total</t>
  </si>
  <si>
    <t>Peck</t>
  </si>
  <si>
    <t>Bristol County, MA</t>
  </si>
  <si>
    <t>Milton</t>
  </si>
  <si>
    <t>Kechi</t>
  </si>
  <si>
    <t>Haysville</t>
  </si>
  <si>
    <t>Clearwater</t>
  </si>
  <si>
    <t>Enfield</t>
  </si>
  <si>
    <t>Bentley</t>
  </si>
  <si>
    <t>Hugoton</t>
  </si>
  <si>
    <t>Liberal</t>
  </si>
  <si>
    <t>Kismet</t>
  </si>
  <si>
    <t>Hoxie</t>
  </si>
  <si>
    <t>Goodland</t>
  </si>
  <si>
    <t>Edson</t>
  </si>
  <si>
    <t>Kanorado</t>
  </si>
  <si>
    <t>Brewster</t>
  </si>
  <si>
    <t>Stafford</t>
  </si>
  <si>
    <t>Saint John</t>
  </si>
  <si>
    <t>Hudson</t>
  </si>
  <si>
    <t>Manter</t>
  </si>
  <si>
    <t>Moscow</t>
  </si>
  <si>
    <t>06016 </t>
  </si>
  <si>
    <t>Fall River - New Bedford</t>
  </si>
  <si>
    <t>Wellington</t>
  </si>
  <si>
    <t>South Haven</t>
  </si>
  <si>
    <t>Milan</t>
  </si>
  <si>
    <t>Mayfield</t>
  </si>
  <si>
    <t>Conway Springs</t>
  </si>
  <si>
    <t>Caldwell</t>
  </si>
  <si>
    <t>Belle Plaine</t>
  </si>
  <si>
    <t>Argonia</t>
  </si>
  <si>
    <t>Rexford</t>
  </si>
  <si>
    <t>Levant</t>
  </si>
  <si>
    <t>Gem</t>
  </si>
  <si>
    <t>Colby</t>
  </si>
  <si>
    <t>Wakeeney</t>
  </si>
  <si>
    <t>Ogallah</t>
  </si>
  <si>
    <t>Collyer</t>
  </si>
  <si>
    <t>Weskan</t>
  </si>
  <si>
    <t>Sharon Springs</t>
  </si>
  <si>
    <t>Leoti</t>
  </si>
  <si>
    <t>06025 </t>
  </si>
  <si>
    <t>Waveland</t>
  </si>
  <si>
    <t>Perkinston</t>
  </si>
  <si>
    <t>Pearlington</t>
  </si>
  <si>
    <t>Pass Christian</t>
  </si>
  <si>
    <t>Kiln</t>
  </si>
  <si>
    <t>Stennis Space Center</t>
  </si>
  <si>
    <t>Diamondhead</t>
  </si>
  <si>
    <t>Bay Saint Louis</t>
  </si>
  <si>
    <t>Grand Isle</t>
  </si>
  <si>
    <t>Westwego</t>
  </si>
  <si>
    <t>06408 </t>
  </si>
  <si>
    <t>Marrero</t>
  </si>
  <si>
    <t>Metrocast</t>
  </si>
  <si>
    <t>Lafitte</t>
  </si>
  <si>
    <t>Kenner</t>
  </si>
  <si>
    <t>Harvey</t>
  </si>
  <si>
    <t>Gretna</t>
  </si>
  <si>
    <t>Barataria</t>
  </si>
  <si>
    <t>Metairie</t>
  </si>
  <si>
    <t>Raceland</t>
  </si>
  <si>
    <t>Mathews</t>
  </si>
  <si>
    <t>Lockport</t>
  </si>
  <si>
    <t>Larose</t>
  </si>
  <si>
    <t>Golden Meadow</t>
  </si>
  <si>
    <t>Gheens</t>
  </si>
  <si>
    <t>Narragansett</t>
  </si>
  <si>
    <t>Galliano</t>
  </si>
  <si>
    <t>Cut Off</t>
  </si>
  <si>
    <t>Thibodaux</t>
  </si>
  <si>
    <t>Providence</t>
  </si>
  <si>
    <t>Poplarville</t>
  </si>
  <si>
    <t>Picayune</t>
  </si>
  <si>
    <t>Lumberton</t>
  </si>
  <si>
    <t>Carriere</t>
  </si>
  <si>
    <t>Venice</t>
  </si>
  <si>
    <t>Port Sulphur</t>
  </si>
  <si>
    <t>Pilottown</t>
  </si>
  <si>
    <t>Buras</t>
  </si>
  <si>
    <t>Braithwaite</t>
  </si>
  <si>
    <t>Belle Chasse</t>
  </si>
  <si>
    <t>Violet</t>
  </si>
  <si>
    <t>Saint Bernard</t>
  </si>
  <si>
    <t>Meraux</t>
  </si>
  <si>
    <t>Chalmette</t>
  </si>
  <si>
    <t>Warwick</t>
  </si>
  <si>
    <t>Arabi</t>
  </si>
  <si>
    <t>Saint Rose</t>
  </si>
  <si>
    <t>Paradis</t>
  </si>
  <si>
    <t>Norco</t>
  </si>
  <si>
    <t>Luling</t>
  </si>
  <si>
    <t>Hahnville</t>
  </si>
  <si>
    <t>Destrehan</t>
  </si>
  <si>
    <t>Boutte</t>
  </si>
  <si>
    <t>Ama</t>
  </si>
  <si>
    <t>Des Allemands</t>
  </si>
  <si>
    <t>Uncle Sam</t>
  </si>
  <si>
    <t>Paulina</t>
  </si>
  <si>
    <t>Convent</t>
  </si>
  <si>
    <t>Vacherie</t>
  </si>
  <si>
    <t>Saint James</t>
  </si>
  <si>
    <t>Lutcher</t>
  </si>
  <si>
    <t>Gramercy</t>
  </si>
  <si>
    <t>Reserve</t>
  </si>
  <si>
    <t>Westerly</t>
  </si>
  <si>
    <t>Mount Airy</t>
  </si>
  <si>
    <t>LaPlace</t>
  </si>
  <si>
    <t>Garyville</t>
  </si>
  <si>
    <t>Edgard</t>
  </si>
  <si>
    <t>Mandeville</t>
  </si>
  <si>
    <t>Slidell</t>
  </si>
  <si>
    <t>Pearl River</t>
  </si>
  <si>
    <t>Madisonville</t>
  </si>
  <si>
    <t>Lacombe</t>
  </si>
  <si>
    <t>Woonsocket</t>
  </si>
  <si>
    <t>Folsom</t>
  </si>
  <si>
    <t>Covington</t>
  </si>
  <si>
    <t>Bush</t>
  </si>
  <si>
    <t>Abita Springs</t>
  </si>
  <si>
    <t>Tickfaw</t>
  </si>
  <si>
    <t>Roseland</t>
  </si>
  <si>
    <t>Robert</t>
  </si>
  <si>
    <t>Ponchatoula</t>
  </si>
  <si>
    <t>Loranger</t>
  </si>
  <si>
    <t>Kentwood</t>
  </si>
  <si>
    <t>Independence</t>
  </si>
  <si>
    <t>Husser</t>
  </si>
  <si>
    <t>Fluker</t>
  </si>
  <si>
    <t>Amite</t>
  </si>
  <si>
    <t>Hammond</t>
  </si>
  <si>
    <t>New England Total</t>
  </si>
  <si>
    <t>Akers</t>
  </si>
  <si>
    <t>Theriot</t>
  </si>
  <si>
    <t>Schriever</t>
  </si>
  <si>
    <t>Montegut</t>
  </si>
  <si>
    <t>Angie</t>
  </si>
  <si>
    <t>Houma</t>
  </si>
  <si>
    <t>Gray</t>
  </si>
  <si>
    <t>Gibson</t>
  </si>
  <si>
    <t>Dulac</t>
  </si>
  <si>
    <t>Bogalusa</t>
  </si>
  <si>
    <t>Chauvin</t>
  </si>
  <si>
    <t>Bourg</t>
  </si>
  <si>
    <t>Varnado</t>
  </si>
  <si>
    <t>Mount Hermon</t>
  </si>
  <si>
    <t>Franklinton</t>
  </si>
  <si>
    <t>New Orleans Total</t>
  </si>
  <si>
    <t>73002 Alex</t>
  </si>
  <si>
    <t>73003 Edmond</t>
  </si>
  <si>
    <t>73004 Amber</t>
  </si>
  <si>
    <t>73005 Anadarko</t>
  </si>
  <si>
    <t>73006 Apache</t>
  </si>
  <si>
    <t>73007 Arcadia</t>
  </si>
  <si>
    <t>73008 Bethany</t>
  </si>
  <si>
    <t>73009 Binger</t>
  </si>
  <si>
    <t>73010 Blanchard</t>
  </si>
  <si>
    <t>73011 Bradley</t>
  </si>
  <si>
    <t>73012 Edmond</t>
  </si>
  <si>
    <t>73013 Edmond</t>
  </si>
  <si>
    <t>73014 Calumet</t>
  </si>
  <si>
    <t>73015 Carnegie</t>
  </si>
  <si>
    <t>73016 Cashion</t>
  </si>
  <si>
    <t>73017 Cement</t>
  </si>
  <si>
    <t>73018 Chickasha</t>
  </si>
  <si>
    <t>73019 Norman</t>
  </si>
  <si>
    <t>73020 Choctaw</t>
  </si>
  <si>
    <t>73021 Colony</t>
  </si>
  <si>
    <t>73024 Corn</t>
  </si>
  <si>
    <t>73025 Edmond</t>
  </si>
  <si>
    <t>73026 Norman</t>
  </si>
  <si>
    <t>73027 Coyle</t>
  </si>
  <si>
    <t>73028 Crescent</t>
  </si>
  <si>
    <t>73029 Cyril</t>
  </si>
  <si>
    <t>73034 Edmond</t>
  </si>
  <si>
    <t>73036 El Reno</t>
  </si>
  <si>
    <t>73038 Fort Cobb</t>
  </si>
  <si>
    <t>73040 Geary</t>
  </si>
  <si>
    <t>73041 Gotebo</t>
  </si>
  <si>
    <t>73042 Gracemont</t>
  </si>
  <si>
    <t>73043 Greenfield</t>
  </si>
  <si>
    <t>73044 Guthrie</t>
  </si>
  <si>
    <t>73045 Harrah</t>
  </si>
  <si>
    <t>73047 Hinton</t>
  </si>
  <si>
    <t>73048 Hydro</t>
  </si>
  <si>
    <t>73049 Jones</t>
  </si>
  <si>
    <t>73051 Lexington</t>
  </si>
  <si>
    <t>73052 Lindsay</t>
  </si>
  <si>
    <t>73053 Lookeba</t>
  </si>
  <si>
    <t>73054 Luther</t>
  </si>
  <si>
    <t>73055 Marlow</t>
  </si>
  <si>
    <t>73056 Marshall</t>
  </si>
  <si>
    <t>73057 Maysville</t>
  </si>
  <si>
    <t>73058 Meridian</t>
  </si>
  <si>
    <t>73059 Minco</t>
  </si>
  <si>
    <t>73061 Morrison</t>
  </si>
  <si>
    <t>73063 Mulhall</t>
  </si>
  <si>
    <t>73064 Mustang</t>
  </si>
  <si>
    <t>73065 Newcastle</t>
  </si>
  <si>
    <t>73067 Ninnekah</t>
  </si>
  <si>
    <t>73068 Noble</t>
  </si>
  <si>
    <t>73069 Norman</t>
  </si>
  <si>
    <t>73071 Norman</t>
  </si>
  <si>
    <t>73072 Norman</t>
  </si>
  <si>
    <t>73073 Orlando</t>
  </si>
  <si>
    <t>73077 Perry</t>
  </si>
  <si>
    <t>73078 Piedmont</t>
  </si>
  <si>
    <t>73079 Pocasset</t>
  </si>
  <si>
    <t>73080 Purcell</t>
  </si>
  <si>
    <t>73082 Rush Springs</t>
  </si>
  <si>
    <t>73084 Spencer</t>
  </si>
  <si>
    <t>73089 Tuttle</t>
  </si>
  <si>
    <t>73090 Union City</t>
  </si>
  <si>
    <t>73092 Verden</t>
  </si>
  <si>
    <t>73093 Washington</t>
  </si>
  <si>
    <t>73095 Wayne</t>
  </si>
  <si>
    <t>73096 Weatherford</t>
  </si>
  <si>
    <t>73099 Yukon</t>
  </si>
  <si>
    <t>73102 Oklahoma City</t>
  </si>
  <si>
    <t>73103 Oklahoma City</t>
  </si>
  <si>
    <t>73104 Oklahoma City</t>
  </si>
  <si>
    <t>73105 Oklahoma City</t>
  </si>
  <si>
    <t>73106 Oklahoma City</t>
  </si>
  <si>
    <t>73107 Oklahoma City</t>
  </si>
  <si>
    <t>73108 Oklahoma City</t>
  </si>
  <si>
    <t>73109 Oklahoma City</t>
  </si>
  <si>
    <t>73110 Oklahoma City</t>
  </si>
  <si>
    <t>73111 Oklahoma City</t>
  </si>
  <si>
    <t>73112 Oklahoma City</t>
  </si>
  <si>
    <t>73114 Oklahoma City</t>
  </si>
  <si>
    <t>73115 Oklahoma City</t>
  </si>
  <si>
    <t>73116 Oklahoma City</t>
  </si>
  <si>
    <t>73117 Oklahoma City</t>
  </si>
  <si>
    <t>73118 Oklahoma City</t>
  </si>
  <si>
    <t>73119 Oklahoma City</t>
  </si>
  <si>
    <t>73120 Oklahoma City</t>
  </si>
  <si>
    <t>73121 Oklahoma City</t>
  </si>
  <si>
    <t>73122 Oklahoma City</t>
  </si>
  <si>
    <t>73127 Oklahoma City</t>
  </si>
  <si>
    <t>73128 Oklahoma City</t>
  </si>
  <si>
    <t>73129 Oklahoma City</t>
  </si>
  <si>
    <t>73130 Oklahoma City</t>
  </si>
  <si>
    <t>73131 Oklahoma City</t>
  </si>
  <si>
    <t>73132 Oklahoma City</t>
  </si>
  <si>
    <t>73134 Oklahoma City</t>
  </si>
  <si>
    <t>73135 Oklahoma City</t>
  </si>
  <si>
    <t>73139 Oklahoma City</t>
  </si>
  <si>
    <t>73141 Oklahoma City</t>
  </si>
  <si>
    <t>73142 Oklahoma City</t>
  </si>
  <si>
    <t>73145 Oklahoma City</t>
  </si>
  <si>
    <t>73149 Oklahoma City</t>
  </si>
  <si>
    <t>73150 Oklahoma City</t>
  </si>
  <si>
    <t>73151 Oklahoma City</t>
  </si>
  <si>
    <t>73159 Oklahoma City</t>
  </si>
  <si>
    <t>73160 Oklahoma City</t>
  </si>
  <si>
    <t>73162 Oklahoma City</t>
  </si>
  <si>
    <t>73165 Oklahoma City</t>
  </si>
  <si>
    <t>73169 Oklahoma City</t>
  </si>
  <si>
    <t>73170 Oklahoma City</t>
  </si>
  <si>
    <t>73173 Oklahoma City</t>
  </si>
  <si>
    <t>73179 Oklahoma City</t>
  </si>
  <si>
    <t>73601 Clinton</t>
  </si>
  <si>
    <t>73620 Arapaho</t>
  </si>
  <si>
    <t>73622 Bessie</t>
  </si>
  <si>
    <t>73625 Butler</t>
  </si>
  <si>
    <t>73626 Canute</t>
  </si>
  <si>
    <t>73632 Cordell</t>
  </si>
  <si>
    <t>73639 Custer City</t>
  </si>
  <si>
    <t>73641 Dill City</t>
  </si>
  <si>
    <t>73646 Fay</t>
  </si>
  <si>
    <t>73647 Foss</t>
  </si>
  <si>
    <t>73654 Leedey</t>
  </si>
  <si>
    <t>73658 Oakwood</t>
  </si>
  <si>
    <t>73659 Putnam</t>
  </si>
  <si>
    <t>73661 Rocky</t>
  </si>
  <si>
    <t>73663 Seiling</t>
  </si>
  <si>
    <t>73664 Sentinel</t>
  </si>
  <si>
    <t>73667 Taloga</t>
  </si>
  <si>
    <t>73669 Thomas</t>
  </si>
  <si>
    <t>73701 Enid</t>
  </si>
  <si>
    <t>73703 Enid</t>
  </si>
  <si>
    <t>73705 Enid</t>
  </si>
  <si>
    <t>73718 Ames</t>
  </si>
  <si>
    <t>73720 Bison</t>
  </si>
  <si>
    <t>73724 Canton</t>
  </si>
  <si>
    <t>73727 Carrier</t>
  </si>
  <si>
    <t>73729 Cleo Springs</t>
  </si>
  <si>
    <t>73730 Covington</t>
  </si>
  <si>
    <t>73733 Douglas</t>
  </si>
  <si>
    <t>73734 Dover</t>
  </si>
  <si>
    <t>73735 Drummond</t>
  </si>
  <si>
    <t>73736 Fairmont</t>
  </si>
  <si>
    <t>73737 Fairview</t>
  </si>
  <si>
    <t>73738 Garber</t>
  </si>
  <si>
    <t>73739 Goltry</t>
  </si>
  <si>
    <t>73742 Hennessey</t>
  </si>
  <si>
    <t>73744 Hitchcock</t>
  </si>
  <si>
    <t>73747 Isabella</t>
  </si>
  <si>
    <t>73750 Kingfisher</t>
  </si>
  <si>
    <t>73753 Kremlin</t>
  </si>
  <si>
    <t>73754 Lahoma</t>
  </si>
  <si>
    <t>73755 Longdale</t>
  </si>
  <si>
    <t>73756 Loyal</t>
  </si>
  <si>
    <t>73757 Lucien</t>
  </si>
  <si>
    <t>73760 Meno</t>
  </si>
  <si>
    <t>73762 Okarche</t>
  </si>
  <si>
    <t>73763 Okeene</t>
  </si>
  <si>
    <t>73764 Omega</t>
  </si>
  <si>
    <t>73768 Ringwood</t>
  </si>
  <si>
    <t>73770 Southard</t>
  </si>
  <si>
    <t>73772 Watonga</t>
  </si>
  <si>
    <t>73773 Waukomis</t>
  </si>
  <si>
    <t>73835 Camargo</t>
  </si>
  <si>
    <t>73838 Chester</t>
  </si>
  <si>
    <t>73859 Vici</t>
  </si>
  <si>
    <t>74023 Cushing</t>
  </si>
  <si>
    <t>74026 Davenport</t>
  </si>
  <si>
    <t>74030 Drumright</t>
  </si>
  <si>
    <t>74032 Glencoe</t>
  </si>
  <si>
    <t>74038 Jennings</t>
  </si>
  <si>
    <t>74045 Maramec</t>
  </si>
  <si>
    <t>74059 Perkins</t>
  </si>
  <si>
    <t>74062 Ripley</t>
  </si>
  <si>
    <t>74074 Stillwater</t>
  </si>
  <si>
    <t>74075 Stillwater</t>
  </si>
  <si>
    <t>74077 Stillwater</t>
  </si>
  <si>
    <t>74078 Stillwater</t>
  </si>
  <si>
    <t>74079 Stroud</t>
  </si>
  <si>
    <t>74085 Yale</t>
  </si>
  <si>
    <t>74601 Ponca City</t>
  </si>
  <si>
    <t>74604 Ponca City</t>
  </si>
  <si>
    <t>74630 Billings</t>
  </si>
  <si>
    <t>74633 Burbank</t>
  </si>
  <si>
    <t>74640 Hunter</t>
  </si>
  <si>
    <t>74644 Marland</t>
  </si>
  <si>
    <t>74651 Red Rock</t>
  </si>
  <si>
    <t>74652 Shidler</t>
  </si>
  <si>
    <t>74801 Shawnee</t>
  </si>
  <si>
    <t>74804 Shawnee</t>
  </si>
  <si>
    <t>74824 Agra</t>
  </si>
  <si>
    <t>74826 Asher</t>
  </si>
  <si>
    <t>74829 Boley</t>
  </si>
  <si>
    <t>74831 Byars</t>
  </si>
  <si>
    <t>74832 Carney</t>
  </si>
  <si>
    <t>74833 Castle</t>
  </si>
  <si>
    <t>74834 Chandler</t>
  </si>
  <si>
    <t>74840 Earlsboro</t>
  </si>
  <si>
    <t>74849 Konawa</t>
  </si>
  <si>
    <t>74851 McLoud</t>
  </si>
  <si>
    <t>74852 Macomb</t>
  </si>
  <si>
    <t>74854 Maud</t>
  </si>
  <si>
    <t>74855 Meeker</t>
  </si>
  <si>
    <t>74857 Newalla</t>
  </si>
  <si>
    <t>74859 Okemah</t>
  </si>
  <si>
    <t>74860 Paden</t>
  </si>
  <si>
    <t>74864 Prague</t>
  </si>
  <si>
    <t>74869 Sparks</t>
  </si>
  <si>
    <t>74872 Stratford</t>
  </si>
  <si>
    <t>74873 Tecumseh</t>
  </si>
  <si>
    <t>74875 Tryon</t>
  </si>
  <si>
    <t>74878 Wanette</t>
  </si>
  <si>
    <t>74880 Weleetka</t>
  </si>
  <si>
    <t>74881 Wellston</t>
  </si>
  <si>
    <t>74884 Wewoka</t>
  </si>
  <si>
    <t xml:space="preserve">Tulsa </t>
  </si>
  <si>
    <t>74002 Barnsdall</t>
  </si>
  <si>
    <t>74003 Bartlesville</t>
  </si>
  <si>
    <t>74006 Bartlesville</t>
  </si>
  <si>
    <t>74008 Bixby</t>
  </si>
  <si>
    <t>74010 Bristow</t>
  </si>
  <si>
    <t>74011 Broken Arrow</t>
  </si>
  <si>
    <t>74012 Broken Arrow</t>
  </si>
  <si>
    <t>74014 Broken Arrow</t>
  </si>
  <si>
    <t>74015 Catoosa</t>
  </si>
  <si>
    <t>74016 Chelsea</t>
  </si>
  <si>
    <t>74017 Claremore</t>
  </si>
  <si>
    <t>74019 Claremore</t>
  </si>
  <si>
    <t>74020 Cleveland</t>
  </si>
  <si>
    <t>74021 Collinsville</t>
  </si>
  <si>
    <t>74022 Copan</t>
  </si>
  <si>
    <t>74027 Delaware</t>
  </si>
  <si>
    <t>74028 Depew</t>
  </si>
  <si>
    <t>74029 Dewey</t>
  </si>
  <si>
    <t>74033 Glenpool</t>
  </si>
  <si>
    <t>74035 Hominy</t>
  </si>
  <si>
    <t>74036 Inola</t>
  </si>
  <si>
    <t>74037 Jenks</t>
  </si>
  <si>
    <t>74039 Kellyville</t>
  </si>
  <si>
    <t>74041 Kiefer</t>
  </si>
  <si>
    <t>74042 Lenapah</t>
  </si>
  <si>
    <t>74044 Mannford</t>
  </si>
  <si>
    <t>74047 Mounds</t>
  </si>
  <si>
    <t>74048 Nowata</t>
  </si>
  <si>
    <t>74051 Ochelata</t>
  </si>
  <si>
    <t>74053 Oologah</t>
  </si>
  <si>
    <t>74054 Osage</t>
  </si>
  <si>
    <t>74055 Owasso</t>
  </si>
  <si>
    <t>74056 Pawhuska</t>
  </si>
  <si>
    <t>74058 Pawnee</t>
  </si>
  <si>
    <t>74060 Prue</t>
  </si>
  <si>
    <t>74061 Ramona</t>
  </si>
  <si>
    <t>74063 Sand Springs</t>
  </si>
  <si>
    <t>74066 Sapulpa</t>
  </si>
  <si>
    <t>74070 Skiatook</t>
  </si>
  <si>
    <t>74072 S Coffeyville</t>
  </si>
  <si>
    <t>74073 Sperry</t>
  </si>
  <si>
    <t>74080 Talala</t>
  </si>
  <si>
    <t>74081 Terlton</t>
  </si>
  <si>
    <t>74083 Wann</t>
  </si>
  <si>
    <t>74084 Wynona</t>
  </si>
  <si>
    <t>74103 Tulsa</t>
  </si>
  <si>
    <t>74104 Tulsa</t>
  </si>
  <si>
    <t>74105 Tulsa</t>
  </si>
  <si>
    <t>74106 Tulsa</t>
  </si>
  <si>
    <t>74107 Tulsa</t>
  </si>
  <si>
    <t>74108 Tulsa</t>
  </si>
  <si>
    <t>74110 Tulsa</t>
  </si>
  <si>
    <t>74112 Tulsa</t>
  </si>
  <si>
    <t>74114 Tulsa</t>
  </si>
  <si>
    <t>74115 Tulsa</t>
  </si>
  <si>
    <t>74116 Tulsa</t>
  </si>
  <si>
    <t>74117 Tulsa</t>
  </si>
  <si>
    <t>74119 Tulsa</t>
  </si>
  <si>
    <t>74120 Tulsa</t>
  </si>
  <si>
    <t>74126 Tulsa</t>
  </si>
  <si>
    <t>74127 Tulsa</t>
  </si>
  <si>
    <t>74128 Tulsa</t>
  </si>
  <si>
    <t>74129 Tulsa</t>
  </si>
  <si>
    <t>74130 Tulsa</t>
  </si>
  <si>
    <t>74131 Tulsa</t>
  </si>
  <si>
    <t>74132 Tulsa</t>
  </si>
  <si>
    <t>74133 Tulsa</t>
  </si>
  <si>
    <t>74134 Tulsa</t>
  </si>
  <si>
    <t>74135 Tulsa</t>
  </si>
  <si>
    <t>74136 Tulsa</t>
  </si>
  <si>
    <t>74137 Tulsa</t>
  </si>
  <si>
    <t>74145 Tulsa</t>
  </si>
  <si>
    <t>74146 Tulsa</t>
  </si>
  <si>
    <t>74171 Tulsa</t>
  </si>
  <si>
    <t>74301 Vinita</t>
  </si>
  <si>
    <t>74330 Adair</t>
  </si>
  <si>
    <t>74331 Afton</t>
  </si>
  <si>
    <t>74332 Big Cabin</t>
  </si>
  <si>
    <t>74333 Bluejacket</t>
  </si>
  <si>
    <t>74337 Chouteau</t>
  </si>
  <si>
    <t>74338 Colcord</t>
  </si>
  <si>
    <t>74339 Commerce</t>
  </si>
  <si>
    <t>74342 Eucha</t>
  </si>
  <si>
    <t>74343 Fairland</t>
  </si>
  <si>
    <t>74344 Grove</t>
  </si>
  <si>
    <t>74346 Jay</t>
  </si>
  <si>
    <t>74347 Kansas</t>
  </si>
  <si>
    <t>74352 Locust Grove</t>
  </si>
  <si>
    <t>74354 Miami</t>
  </si>
  <si>
    <t>74358 North Miami</t>
  </si>
  <si>
    <t>74359 Oaks</t>
  </si>
  <si>
    <t>74360 Picher</t>
  </si>
  <si>
    <t>74361 Pryor</t>
  </si>
  <si>
    <t>74363 Quapaw</t>
  </si>
  <si>
    <t>74364 Rose</t>
  </si>
  <si>
    <t>74365 Salina</t>
  </si>
  <si>
    <t>74366 Spavinaw</t>
  </si>
  <si>
    <t>74367 Strang</t>
  </si>
  <si>
    <t>74368 Twin Oaks</t>
  </si>
  <si>
    <t>74369 Welch</t>
  </si>
  <si>
    <t>74370 Wyandotte</t>
  </si>
  <si>
    <t>74401 Muskogee</t>
  </si>
  <si>
    <t>74403 Muskogee</t>
  </si>
  <si>
    <t>74421 Beggs</t>
  </si>
  <si>
    <t>74422 Boynton</t>
  </si>
  <si>
    <t>74423 Braggs</t>
  </si>
  <si>
    <t>74426 Checotah</t>
  </si>
  <si>
    <t>74427 Cookson</t>
  </si>
  <si>
    <t>74428 Council Hill</t>
  </si>
  <si>
    <t>74429 Coweta</t>
  </si>
  <si>
    <t>74432 Eufaula</t>
  </si>
  <si>
    <t>74434 Fort Gibson</t>
  </si>
  <si>
    <t>74435 Gore</t>
  </si>
  <si>
    <t>74436 Haskell</t>
  </si>
  <si>
    <t>74437 Henryetta</t>
  </si>
  <si>
    <t>74441 Hulbert</t>
  </si>
  <si>
    <t>74445 Morris</t>
  </si>
  <si>
    <t>74447 Okmulgee</t>
  </si>
  <si>
    <t>74450 Oktaha</t>
  </si>
  <si>
    <t>74451 Park Hill</t>
  </si>
  <si>
    <t>74452 Peggs</t>
  </si>
  <si>
    <t>74454 Porter</t>
  </si>
  <si>
    <t>74455 Porum</t>
  </si>
  <si>
    <t>74457 Proctor</t>
  </si>
  <si>
    <t>74463 Taft</t>
  </si>
  <si>
    <t>74464 Tahlequah</t>
  </si>
  <si>
    <t>74467 Wagoner</t>
  </si>
  <si>
    <t>74469 Warner</t>
  </si>
  <si>
    <t>74470 Webbers Falls</t>
  </si>
  <si>
    <t>74471 Welling</t>
  </si>
  <si>
    <t>74637 Fairfax</t>
  </si>
  <si>
    <t>74650 Ralston</t>
  </si>
  <si>
    <t>74845 Hanna</t>
  </si>
  <si>
    <t>74931 Bunch</t>
  </si>
  <si>
    <t>74948 Muldrow</t>
  </si>
  <si>
    <t>74954 Roland</t>
  </si>
  <si>
    <t>74955 Sallisaw</t>
  </si>
  <si>
    <t>74960 Stilwell</t>
  </si>
  <si>
    <t>74962 Vian</t>
  </si>
  <si>
    <t>74964 Watts</t>
  </si>
  <si>
    <t>74965 Westville</t>
  </si>
  <si>
    <t>GRAHAM</t>
  </si>
  <si>
    <t>Woodward</t>
  </si>
  <si>
    <t>ALTUS</t>
  </si>
  <si>
    <t>ALTUS AFB</t>
  </si>
  <si>
    <t>BLAIR</t>
  </si>
  <si>
    <t>DUKE</t>
  </si>
  <si>
    <t>ELDORADO</t>
  </si>
  <si>
    <t>ELMER</t>
  </si>
  <si>
    <t>HEADRICK</t>
  </si>
  <si>
    <t>MARTHA</t>
  </si>
  <si>
    <t>OLUSTEE</t>
  </si>
  <si>
    <t>LAWTON</t>
  </si>
  <si>
    <t>FORT SILL</t>
  </si>
  <si>
    <t>CACHE</t>
  </si>
  <si>
    <t>CHATTANOOGA</t>
  </si>
  <si>
    <t>ELGIN</t>
  </si>
  <si>
    <t>FAXON</t>
  </si>
  <si>
    <t>FLETCHER</t>
  </si>
  <si>
    <t>GERONIMO</t>
  </si>
  <si>
    <t>INDIAHOMA</t>
  </si>
  <si>
    <t>MEDICINE PARK</t>
  </si>
  <si>
    <t>MEERS</t>
  </si>
  <si>
    <t>ARDMORE</t>
  </si>
  <si>
    <t>FOX</t>
  </si>
  <si>
    <t>GENE AUTRY</t>
  </si>
  <si>
    <t>HEALDTON</t>
  </si>
  <si>
    <t>LONE GROVE</t>
  </si>
  <si>
    <t>HENNEPIN</t>
  </si>
  <si>
    <t>SPRINGER</t>
  </si>
  <si>
    <t>RATLIFF CITY</t>
  </si>
  <si>
    <t>TATUMS</t>
  </si>
  <si>
    <t>TUSSY</t>
  </si>
  <si>
    <t>CARNEGIE</t>
  </si>
  <si>
    <t>COLONY</t>
  </si>
  <si>
    <t>CORN</t>
  </si>
  <si>
    <t>GOTEBO</t>
  </si>
  <si>
    <t>MOUNTAIN VIEW</t>
  </si>
  <si>
    <t>WEATHERFORD</t>
  </si>
  <si>
    <t>CLINTON</t>
  </si>
  <si>
    <t>BESSIE</t>
  </si>
  <si>
    <t>BURNS FLAT</t>
  </si>
  <si>
    <t>CANUTE</t>
  </si>
  <si>
    <t>CARTER</t>
  </si>
  <si>
    <t>CORDELL</t>
  </si>
  <si>
    <t>DILL CITY</t>
  </si>
  <si>
    <t>FOSS</t>
  </si>
  <si>
    <t>HOBART</t>
  </si>
  <si>
    <t>LONE WOLF</t>
  </si>
  <si>
    <t>ROCKY</t>
  </si>
  <si>
    <t>SENTINEL</t>
  </si>
  <si>
    <t>Oklahoma Total</t>
  </si>
  <si>
    <t>Atchison (MO)</t>
  </si>
  <si>
    <t>64446 Fairfax</t>
  </si>
  <si>
    <t>64482 Rock Port</t>
  </si>
  <si>
    <t>64491 Tarkio</t>
  </si>
  <si>
    <t>64496 Watson</t>
  </si>
  <si>
    <t>64498 Westboro</t>
  </si>
  <si>
    <t>Burt (NE)</t>
  </si>
  <si>
    <t>68019 Craig</t>
  </si>
  <si>
    <t>68020 Decatur</t>
  </si>
  <si>
    <t>68029 Herman</t>
  </si>
  <si>
    <t>68031 Hooper</t>
  </si>
  <si>
    <t>68038 Lyons</t>
  </si>
  <si>
    <t>68045 Oakland</t>
  </si>
  <si>
    <t>68061 Tekamah</t>
  </si>
  <si>
    <t>Cass (IA)</t>
  </si>
  <si>
    <t>50020 Anita</t>
  </si>
  <si>
    <t>50022 Atlantic</t>
  </si>
  <si>
    <t>50042 Brayton</t>
  </si>
  <si>
    <t>50274 Wiota</t>
  </si>
  <si>
    <t>50837 Bridgewater</t>
  </si>
  <si>
    <t>50843 Cumberland</t>
  </si>
  <si>
    <t>50853 Massena</t>
  </si>
  <si>
    <t>50864 Villisca</t>
  </si>
  <si>
    <t>51535 Griswold</t>
  </si>
  <si>
    <t>51544 Lewis</t>
  </si>
  <si>
    <t>51552 Marne</t>
  </si>
  <si>
    <t>51577 Walnut</t>
  </si>
  <si>
    <t>Cass (NE)</t>
  </si>
  <si>
    <t>68003 Ashland</t>
  </si>
  <si>
    <t>68037 Louisville</t>
  </si>
  <si>
    <t>68048 Plattsmouth</t>
  </si>
  <si>
    <t>68058 South Bend</t>
  </si>
  <si>
    <t>68304 Alvo</t>
  </si>
  <si>
    <t>68307 Avoca</t>
  </si>
  <si>
    <t>68347 Eagle</t>
  </si>
  <si>
    <t>68349 Elmwood</t>
  </si>
  <si>
    <t>68366 Greenwood</t>
  </si>
  <si>
    <t>68407 Murdock</t>
  </si>
  <si>
    <t>68409 Murray</t>
  </si>
  <si>
    <t>68413 Nehawka</t>
  </si>
  <si>
    <t>68455 Union</t>
  </si>
  <si>
    <t>68462 Waverly</t>
  </si>
  <si>
    <t>68463 Weeping Water</t>
  </si>
  <si>
    <t>Colfax (NE)</t>
  </si>
  <si>
    <t>68601 Columbus</t>
  </si>
  <si>
    <t>68629 Clarkson</t>
  </si>
  <si>
    <t>68633 Dodge</t>
  </si>
  <si>
    <t>68641 Howells</t>
  </si>
  <si>
    <t>68643 Leigh</t>
  </si>
  <si>
    <t>68659 Rogers</t>
  </si>
  <si>
    <t>68661 Schuyler</t>
  </si>
  <si>
    <t>Crawford (IA)</t>
  </si>
  <si>
    <t>51006 Battle Creek</t>
  </si>
  <si>
    <t>51019 Danbury</t>
  </si>
  <si>
    <t>51034 Mapleton</t>
  </si>
  <si>
    <t>51060 Ute</t>
  </si>
  <si>
    <t>51436 Breda</t>
  </si>
  <si>
    <t>51439 Charter Oak</t>
  </si>
  <si>
    <t>51441 Deloit</t>
  </si>
  <si>
    <t>51442 Denison</t>
  </si>
  <si>
    <t>51448 Kiron</t>
  </si>
  <si>
    <t>51454 Manilla</t>
  </si>
  <si>
    <t>51455 Manning</t>
  </si>
  <si>
    <t>51461 Schleswig</t>
  </si>
  <si>
    <t>51465 Vail</t>
  </si>
  <si>
    <t>51467 Westside</t>
  </si>
  <si>
    <t>51520 Arion</t>
  </si>
  <si>
    <t>51527 Defiance</t>
  </si>
  <si>
    <t>51528 Dow City</t>
  </si>
  <si>
    <t>51529 Dunlap</t>
  </si>
  <si>
    <t>Cuming (NE)</t>
  </si>
  <si>
    <t>68004 Bancroft</t>
  </si>
  <si>
    <t>68047 Pender</t>
  </si>
  <si>
    <t>68716 Beemer</t>
  </si>
  <si>
    <t>68768 Pilger</t>
  </si>
  <si>
    <t>68788 West Point</t>
  </si>
  <si>
    <t>68791 Wisner</t>
  </si>
  <si>
    <t>Dodge (NE)</t>
  </si>
  <si>
    <t>68002 Arlington</t>
  </si>
  <si>
    <t>68025 Fremont</t>
  </si>
  <si>
    <t>68044 Nickerson</t>
  </si>
  <si>
    <t>68057 Scribner</t>
  </si>
  <si>
    <t>68621 Ames</t>
  </si>
  <si>
    <t>68649 North Bend</t>
  </si>
  <si>
    <t>Douglas (NE)</t>
  </si>
  <si>
    <t>68007 Bennington</t>
  </si>
  <si>
    <t>68010 Boys Town</t>
  </si>
  <si>
    <t>68022 Elkhorn</t>
  </si>
  <si>
    <t>68064 Valley</t>
  </si>
  <si>
    <t>68069 Waterloo</t>
  </si>
  <si>
    <t>68102 Omaha</t>
  </si>
  <si>
    <t>68104 Omaha</t>
  </si>
  <si>
    <t>68105 Omaha</t>
  </si>
  <si>
    <t>68106 Omaha</t>
  </si>
  <si>
    <t>68107 Omaha</t>
  </si>
  <si>
    <t>68108 Omaha</t>
  </si>
  <si>
    <t>68110 Omaha</t>
  </si>
  <si>
    <t>68111 Omaha</t>
  </si>
  <si>
    <t>68112 Omaha</t>
  </si>
  <si>
    <t>68114 Omaha</t>
  </si>
  <si>
    <t>68116 Omaha</t>
  </si>
  <si>
    <t>68117 Omaha</t>
  </si>
  <si>
    <t>68118 Omaha</t>
  </si>
  <si>
    <t>68122 Omaha</t>
  </si>
  <si>
    <t>68124 Omaha</t>
  </si>
  <si>
    <t>68127 Omaha</t>
  </si>
  <si>
    <t>68130 Omaha</t>
  </si>
  <si>
    <t>68131 Omaha</t>
  </si>
  <si>
    <t>68132 Omaha</t>
  </si>
  <si>
    <t>68134 Omaha</t>
  </si>
  <si>
    <t>68135 Omaha</t>
  </si>
  <si>
    <t>68137 Omaha</t>
  </si>
  <si>
    <t>68142 Omaha</t>
  </si>
  <si>
    <t>68144 Omaha</t>
  </si>
  <si>
    <t>68152 Omaha</t>
  </si>
  <si>
    <t>68154 Omaha</t>
  </si>
  <si>
    <t>68164 Omaha</t>
  </si>
  <si>
    <t>68178 Omaha</t>
  </si>
  <si>
    <t>68182 Omaha</t>
  </si>
  <si>
    <t>Fremont (IA)</t>
  </si>
  <si>
    <t>51601 Shenandoah</t>
  </si>
  <si>
    <t>51639 Farragut</t>
  </si>
  <si>
    <t>51640 Hamburg</t>
  </si>
  <si>
    <t>51645 Imogene</t>
  </si>
  <si>
    <t>51647 Northboro</t>
  </si>
  <si>
    <t>51648 Percival</t>
  </si>
  <si>
    <t>51649 Randolph</t>
  </si>
  <si>
    <t>51650 Riverton</t>
  </si>
  <si>
    <t>51652 Sidney</t>
  </si>
  <si>
    <t>51653 Tabor</t>
  </si>
  <si>
    <t>51654 Thurman</t>
  </si>
  <si>
    <t>Harrison (IA)</t>
  </si>
  <si>
    <t>51523 Blencoe</t>
  </si>
  <si>
    <t>51545 Little Sioux</t>
  </si>
  <si>
    <t>51546 Logan</t>
  </si>
  <si>
    <t>51550 Magnolia</t>
  </si>
  <si>
    <t>51555 Missouri Valley</t>
  </si>
  <si>
    <t>51556 Modale</t>
  </si>
  <si>
    <t>51557 Mondamin</t>
  </si>
  <si>
    <t>51558 Moorhead</t>
  </si>
  <si>
    <t>51559 Neola</t>
  </si>
  <si>
    <t>51563 Persia</t>
  </si>
  <si>
    <t>51564 Pisgah</t>
  </si>
  <si>
    <t>51565 Portsmouth</t>
  </si>
  <si>
    <t>51570 Shelby</t>
  </si>
  <si>
    <t>51579 Woodbine</t>
  </si>
  <si>
    <t>Johnson (NE)</t>
  </si>
  <si>
    <t>68324 Burr</t>
  </si>
  <si>
    <t>68329 Cook</t>
  </si>
  <si>
    <t>68332 Crab Orchard</t>
  </si>
  <si>
    <t>68348 Elk Creek</t>
  </si>
  <si>
    <t>68443 Sterling</t>
  </si>
  <si>
    <t>68450 Tecumseh</t>
  </si>
  <si>
    <t>Mills (IA)</t>
  </si>
  <si>
    <t>51503 Council Bluffs</t>
  </si>
  <si>
    <t>51533 Emerson</t>
  </si>
  <si>
    <t>51534 Glenwood</t>
  </si>
  <si>
    <t>51540 Hastings</t>
  </si>
  <si>
    <t>51541 Henderson</t>
  </si>
  <si>
    <t>51551 Malvern</t>
  </si>
  <si>
    <t>51561 Pacific Junction</t>
  </si>
  <si>
    <t>51571 Silver City</t>
  </si>
  <si>
    <t>Montgomery (IA)</t>
  </si>
  <si>
    <t>50847 Grant</t>
  </si>
  <si>
    <t>50857 Nodaway</t>
  </si>
  <si>
    <t>51532 Elliott</t>
  </si>
  <si>
    <t>51566 Red Oak</t>
  </si>
  <si>
    <t>51573 Stanton</t>
  </si>
  <si>
    <t>51638 Essex</t>
  </si>
  <si>
    <t>Nemaha (NE)</t>
  </si>
  <si>
    <t>68305 Auburn</t>
  </si>
  <si>
    <t>68320 Brock</t>
  </si>
  <si>
    <t>68321 Brownville</t>
  </si>
  <si>
    <t>68378 Johnson</t>
  </si>
  <si>
    <t>68379 Julian</t>
  </si>
  <si>
    <t>68414 Nemaha</t>
  </si>
  <si>
    <t>68421 Peru</t>
  </si>
  <si>
    <t>Otoe (NE)</t>
  </si>
  <si>
    <t>68301 Adams</t>
  </si>
  <si>
    <t>68344 Douglas</t>
  </si>
  <si>
    <t>68346 Dunbar</t>
  </si>
  <si>
    <t>68410 Nebraska City</t>
  </si>
  <si>
    <t>68417 Otoe</t>
  </si>
  <si>
    <t>68418 Palmyra</t>
  </si>
  <si>
    <t>68446 Syracuse</t>
  </si>
  <si>
    <t>68448 Talmage</t>
  </si>
  <si>
    <t>68454 Unadilla</t>
  </si>
  <si>
    <t>Page (IA)</t>
  </si>
  <si>
    <t>51630 Blanchard</t>
  </si>
  <si>
    <t>51631 Braddyville</t>
  </si>
  <si>
    <t>51632 Clarinda</t>
  </si>
  <si>
    <t>51636 Coin</t>
  </si>
  <si>
    <t>51637 College Springs</t>
  </si>
  <si>
    <t>51646 New Market</t>
  </si>
  <si>
    <t>51656 Yorktown</t>
  </si>
  <si>
    <t>Platte (NE)</t>
  </si>
  <si>
    <t>68631 Creston</t>
  </si>
  <si>
    <t>68640 Genoa</t>
  </si>
  <si>
    <t>68642 Humphrey</t>
  </si>
  <si>
    <t>68644 Lindsay</t>
  </si>
  <si>
    <t>68647 Monroe</t>
  </si>
  <si>
    <t>68653 Platte Center</t>
  </si>
  <si>
    <t>68758 Newman Grove</t>
  </si>
  <si>
    <t>Pottawattamie (IA)</t>
  </si>
  <si>
    <t>51501 Council Bluffs</t>
  </si>
  <si>
    <t>51510 Carter Lake</t>
  </si>
  <si>
    <t>51521 Avoca</t>
  </si>
  <si>
    <t>51525 Carson</t>
  </si>
  <si>
    <t>51526 Crescent</t>
  </si>
  <si>
    <t>51536 Hancock</t>
  </si>
  <si>
    <t>51542 Honey Creek</t>
  </si>
  <si>
    <t>51548 Mc Clelland</t>
  </si>
  <si>
    <t>51549 Macedonia</t>
  </si>
  <si>
    <t>51553 Minden</t>
  </si>
  <si>
    <t>51560 Oakland</t>
  </si>
  <si>
    <t>51575 Treynor</t>
  </si>
  <si>
    <t>51576 Underwood</t>
  </si>
  <si>
    <t>Richardson (NE)</t>
  </si>
  <si>
    <t>68337 Dawson</t>
  </si>
  <si>
    <t>68355 Falls City</t>
  </si>
  <si>
    <t>68376 Humboldt</t>
  </si>
  <si>
    <t>68431 Rulo</t>
  </si>
  <si>
    <t>68433 Salem</t>
  </si>
  <si>
    <t>68437 Shubert</t>
  </si>
  <si>
    <t>68442 Stella</t>
  </si>
  <si>
    <t>68457 Verdon</t>
  </si>
  <si>
    <t>Sarpy (NE)</t>
  </si>
  <si>
    <t>68005 Bellevue</t>
  </si>
  <si>
    <t>68028 Gretna</t>
  </si>
  <si>
    <t>68046 Papillion</t>
  </si>
  <si>
    <t>68059 Springfield</t>
  </si>
  <si>
    <t>68113 Offutt AFB</t>
  </si>
  <si>
    <t>68123 Bellevue</t>
  </si>
  <si>
    <t>68128 La Vista</t>
  </si>
  <si>
    <t>68133 Papillion</t>
  </si>
  <si>
    <t>68136 Omaha</t>
  </si>
  <si>
    <t>68138 Omaha</t>
  </si>
  <si>
    <t>68147 Bellevue</t>
  </si>
  <si>
    <t>68157 Omaha</t>
  </si>
  <si>
    <t>Saunders (NE)</t>
  </si>
  <si>
    <t>68015 Cedar Bluffs</t>
  </si>
  <si>
    <t>68017 Ceresco</t>
  </si>
  <si>
    <t>68018 Colon</t>
  </si>
  <si>
    <t>68033 Ithaca</t>
  </si>
  <si>
    <t>68036 Linwood</t>
  </si>
  <si>
    <t>68040 Malmo</t>
  </si>
  <si>
    <t>68041 Mead</t>
  </si>
  <si>
    <t>68042 Memphis</t>
  </si>
  <si>
    <t>68050 Prague</t>
  </si>
  <si>
    <t>68065 Valparaiso</t>
  </si>
  <si>
    <t>68066 Wahoo</t>
  </si>
  <si>
    <t>68070 Weston</t>
  </si>
  <si>
    <t>68073 Yutan</t>
  </si>
  <si>
    <t>68648 Morse Bluff</t>
  </si>
  <si>
    <t>Shelby (IA)</t>
  </si>
  <si>
    <t>50076 Exira</t>
  </si>
  <si>
    <t>51446 Irwin</t>
  </si>
  <si>
    <t>51447 Kirkman</t>
  </si>
  <si>
    <t>51530 Earling</t>
  </si>
  <si>
    <t>51531 Elk Horn</t>
  </si>
  <si>
    <t>51537 Harlan</t>
  </si>
  <si>
    <t>51543 Kimballton</t>
  </si>
  <si>
    <t>51562 Panama</t>
  </si>
  <si>
    <t>Washington (NE)</t>
  </si>
  <si>
    <t>68008 Blair</t>
  </si>
  <si>
    <t>68023 Fort Calhoun</t>
  </si>
  <si>
    <t>68034 Kennard</t>
  </si>
  <si>
    <t>Omaha Total</t>
  </si>
  <si>
    <t>PHOENIX (PRESCOTT)</t>
  </si>
  <si>
    <t>MARICOPA</t>
  </si>
  <si>
    <t>PINAL</t>
  </si>
  <si>
    <t>GILA</t>
  </si>
  <si>
    <t>YAVAPAI</t>
  </si>
  <si>
    <t>LA PAZ</t>
  </si>
  <si>
    <t>MOHAVE</t>
  </si>
  <si>
    <t>GREENLEE</t>
  </si>
  <si>
    <t>APACHE-S</t>
  </si>
  <si>
    <t>NAVAJO</t>
  </si>
  <si>
    <t>COCONINO</t>
  </si>
  <si>
    <t>PHOENIX (PRESCOTT) Total</t>
  </si>
  <si>
    <t>San Diego Total</t>
  </si>
  <si>
    <t>Wabaunsee</t>
  </si>
  <si>
    <t>Geary</t>
  </si>
  <si>
    <t>Morris</t>
  </si>
  <si>
    <t>Lyon</t>
  </si>
  <si>
    <t>Osage</t>
  </si>
  <si>
    <t>Coffey</t>
  </si>
  <si>
    <t>Marshall</t>
  </si>
  <si>
    <t>Nemaha</t>
  </si>
  <si>
    <t>Brown</t>
  </si>
  <si>
    <t>Cloud</t>
  </si>
  <si>
    <t>Clay</t>
  </si>
  <si>
    <t>Pottawatomie</t>
  </si>
  <si>
    <t>Jackson</t>
  </si>
  <si>
    <t>Jefferson</t>
  </si>
  <si>
    <t>Shawnee</t>
  </si>
  <si>
    <t>Topeka Total</t>
  </si>
  <si>
    <t>TUCSON (SIERRA VISTA) Total</t>
  </si>
  <si>
    <t>MEAD</t>
  </si>
  <si>
    <t>DURANT</t>
  </si>
  <si>
    <t>ACHILLE</t>
  </si>
  <si>
    <t>ALBANY</t>
  </si>
  <si>
    <t>BOKCHITO</t>
  </si>
  <si>
    <t>CADDO</t>
  </si>
  <si>
    <t>CALERA</t>
  </si>
  <si>
    <t>CARTWRIGHT</t>
  </si>
  <si>
    <t>COLBERT</t>
  </si>
  <si>
    <t>HENDRIX</t>
  </si>
  <si>
    <t>KEMP</t>
  </si>
  <si>
    <t>PLATTER</t>
  </si>
  <si>
    <t>CANADIAN</t>
  </si>
  <si>
    <t>CROWDER</t>
  </si>
  <si>
    <t>INDIANOLA</t>
  </si>
  <si>
    <t>MCALESTER</t>
  </si>
  <si>
    <t>ALDERSON</t>
  </si>
  <si>
    <t>BLANCO</t>
  </si>
  <si>
    <t>BLOCKER</t>
  </si>
  <si>
    <t>HAILEYVILLE</t>
  </si>
  <si>
    <t>HARTSHORNE</t>
  </si>
  <si>
    <t>KREBS</t>
  </si>
  <si>
    <t>PITTSBURG</t>
  </si>
  <si>
    <t>QUINTON</t>
  </si>
  <si>
    <t>SAVANNA</t>
  </si>
  <si>
    <t>WARDVILLE</t>
  </si>
  <si>
    <t>VINITA</t>
  </si>
  <si>
    <t>BIG CABIN</t>
  </si>
  <si>
    <t>BLUEJACKET</t>
  </si>
  <si>
    <t>KETCHUM</t>
  </si>
  <si>
    <t>WELCH</t>
  </si>
  <si>
    <t>Tulsa Total</t>
  </si>
  <si>
    <t>STERLING</t>
  </si>
  <si>
    <t>WILSON</t>
  </si>
  <si>
    <t>BENNINGTON</t>
  </si>
  <si>
    <t>KIOWA</t>
  </si>
  <si>
    <t>TOPEKA</t>
  </si>
  <si>
    <t>CHEYENNE</t>
  </si>
  <si>
    <t>RAWLINS</t>
  </si>
  <si>
    <t>DECATUR</t>
  </si>
  <si>
    <t>NORTON</t>
  </si>
  <si>
    <t>SHERMAN</t>
  </si>
  <si>
    <t>THOMAS</t>
  </si>
  <si>
    <t>SHERIDAN</t>
  </si>
  <si>
    <t>ROOCKS</t>
  </si>
  <si>
    <t>OSBORNE</t>
  </si>
  <si>
    <t>WALLACE</t>
  </si>
  <si>
    <t>LOGAN</t>
  </si>
  <si>
    <t>Trego</t>
  </si>
  <si>
    <t>ELLIS</t>
  </si>
  <si>
    <t>RUSSELL</t>
  </si>
  <si>
    <t>LINCOLN</t>
  </si>
  <si>
    <t>ELLSWORTH</t>
  </si>
  <si>
    <t>OTTAWA</t>
  </si>
  <si>
    <t>SALINE</t>
  </si>
  <si>
    <t>DICKINSON</t>
  </si>
  <si>
    <t>GREELEY</t>
  </si>
  <si>
    <t>Scott</t>
  </si>
  <si>
    <t>Lane</t>
  </si>
  <si>
    <t>Ness</t>
  </si>
  <si>
    <t>RUSH</t>
  </si>
  <si>
    <t>Barton</t>
  </si>
  <si>
    <t>Rice</t>
  </si>
  <si>
    <t xml:space="preserve"> CHASE</t>
  </si>
  <si>
    <t>Kearny</t>
  </si>
  <si>
    <t>Finney</t>
  </si>
  <si>
    <t>Hodgeman</t>
  </si>
  <si>
    <t>Pawnee</t>
  </si>
  <si>
    <t>Edwards</t>
  </si>
  <si>
    <t>Reno</t>
  </si>
  <si>
    <t>Butler</t>
  </si>
  <si>
    <t>Greenwood</t>
  </si>
  <si>
    <t>Stanton</t>
  </si>
  <si>
    <t>Grant</t>
  </si>
  <si>
    <t>Haskell</t>
  </si>
  <si>
    <t>Morton</t>
  </si>
  <si>
    <t>Stevens</t>
  </si>
  <si>
    <t>Seward</t>
  </si>
  <si>
    <t>CLARK</t>
  </si>
  <si>
    <t>Comanche</t>
  </si>
  <si>
    <t>Barber</t>
  </si>
  <si>
    <t>Sumner</t>
  </si>
  <si>
    <t>Cowley</t>
  </si>
  <si>
    <t>Elk</t>
  </si>
  <si>
    <t>Douglas</t>
  </si>
  <si>
    <t>Wichita Total</t>
  </si>
  <si>
    <t>Grand Total</t>
  </si>
  <si>
    <t>CTA Actions</t>
  </si>
  <si>
    <t>Tap-to-call</t>
  </si>
  <si>
    <t>Tap-to-url</t>
  </si>
  <si>
    <t>Tap-to-video</t>
  </si>
  <si>
    <t>Tap-to-map</t>
  </si>
  <si>
    <t>Tap-to-email</t>
  </si>
  <si>
    <t>Tap-to-app</t>
  </si>
  <si>
    <t>Tap-to calendar</t>
  </si>
  <si>
    <t>Tap-to-social</t>
  </si>
  <si>
    <t>Save coupon</t>
  </si>
  <si>
    <t>Send coupon</t>
  </si>
  <si>
    <t>CTA Choice</t>
  </si>
  <si>
    <t>CTA Info needed</t>
  </si>
  <si>
    <t>CTA 1</t>
  </si>
  <si>
    <t>CTA 2</t>
  </si>
  <si>
    <t>CTA 3</t>
  </si>
  <si>
    <t>CTA Functions</t>
  </si>
  <si>
    <t>Click to Coupon</t>
  </si>
  <si>
    <t>Coupon Image file (640x960 less than 100K)</t>
  </si>
  <si>
    <t>Arts and Entertainment</t>
  </si>
  <si>
    <t>Events</t>
  </si>
  <si>
    <t xml:space="preserve">DO NOT SUBMIT DVX INSERTION ORDER FOR EXTERNAL PROCESSING WITHOUT CREATIVE.  ORDER WILL BE REJECTED WITHOUT CREATIVE.  </t>
  </si>
  <si>
    <t>Affluent Consumers</t>
  </si>
  <si>
    <t>Auto Intenders</t>
  </si>
  <si>
    <t>Business Travelers</t>
  </si>
  <si>
    <t>Entertainment Enthusiasts</t>
  </si>
  <si>
    <t>Fitness Enthusiasts</t>
  </si>
  <si>
    <t>Frequent Auto Serve Shoppers</t>
  </si>
  <si>
    <t>Frequent CDR Diners</t>
  </si>
  <si>
    <t>Frequent Consumer Electronic Shoppers</t>
  </si>
  <si>
    <t>Frequent High End Restaurant Goers</t>
  </si>
  <si>
    <t>Frequent Home Store Shoppers</t>
  </si>
  <si>
    <t>Frequent QSR Diners</t>
  </si>
  <si>
    <t>Healthcare Professionals</t>
  </si>
  <si>
    <t>Luxury Apparel Shoppers</t>
  </si>
  <si>
    <t>Millennials 18-32</t>
  </si>
  <si>
    <t>Moms with Children in HH</t>
  </si>
  <si>
    <t>Outdoor Enthusiasts</t>
  </si>
  <si>
    <t>Personal Investors</t>
  </si>
  <si>
    <t>Pet Owners</t>
  </si>
  <si>
    <t>Sports Enthusiasts</t>
  </si>
  <si>
    <t>Technology Influencers</t>
  </si>
  <si>
    <t>Urban Office Executives</t>
  </si>
  <si>
    <t>Vacation Travelers</t>
  </si>
  <si>
    <t>Family and Parenting</t>
  </si>
  <si>
    <t>Food and Drink</t>
  </si>
  <si>
    <t>Front Page</t>
  </si>
  <si>
    <t>Health and Fitness</t>
  </si>
  <si>
    <t>Hobbies and Interests</t>
  </si>
  <si>
    <t>Home and garden</t>
  </si>
  <si>
    <t>Home Page</t>
  </si>
  <si>
    <t>Law Gov’t and Politics</t>
  </si>
  <si>
    <t>Listing Page</t>
  </si>
  <si>
    <t>News and Information</t>
  </si>
  <si>
    <t>Obituaries</t>
  </si>
  <si>
    <t>Personal Finance</t>
  </si>
  <si>
    <t>Religion and Spirituality</t>
  </si>
  <si>
    <t>Science</t>
  </si>
  <si>
    <t>Style and Fashion</t>
  </si>
  <si>
    <t>Technology and Computing</t>
  </si>
  <si>
    <t>Traffic</t>
  </si>
  <si>
    <t>Unknown/Uncategorizable</t>
  </si>
  <si>
    <t>Unregistered Blogger</t>
  </si>
  <si>
    <t>Weather</t>
  </si>
  <si>
    <t>MOBILE360 CONSUMER SEGMENTS</t>
  </si>
  <si>
    <t>MOBILE360 CONTENT VERTICALS</t>
  </si>
  <si>
    <t>&lt;&lt; Use this space to provide Verve with additional targeting details / flighting info</t>
  </si>
  <si>
    <t>CTA 1 URL w/code</t>
  </si>
  <si>
    <t>CTA URL 2 w/code</t>
  </si>
  <si>
    <t>CTA 3 URL w/code</t>
  </si>
  <si>
    <t>WING HOUSE OF OCALA, L.C.</t>
  </si>
  <si>
    <t>WinghouseMarchMadness2016</t>
  </si>
  <si>
    <t>22169</t>
  </si>
  <si>
    <t>Tom Lamarche</t>
  </si>
  <si>
    <t>Sharon Braswell</t>
  </si>
  <si>
    <t>More on this later, this is to get on the books.  Will play in Gainesville geo, detalls TBA</t>
  </si>
  <si>
    <t>https://www.facebook.com/kerswinghouse/videos/vb.129353967343/10152931326557344/?type=2&amp;theater</t>
  </si>
  <si>
    <t>640x960 Panel (less than 150K)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</si>
</sst>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  <numFmt numFmtId="168" formatCode="0.0%"/>
    <numFmt numFmtId="169" formatCode="mm/dd/yyyy"/>
    <numFmt numFmtId="170" formatCode="m/d/yy;@"/>
    <numFmt numFmtId="171" formatCode="00000"/>
  </numFmts>
  <fonts count="1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26"/>
      <color indexed="63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36"/>
      <name val="Arial"/>
      <family val="2"/>
    </font>
    <font>
      <sz val="20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F0"/>
      <name val="Arial"/>
      <family val="2"/>
    </font>
    <font>
      <i/>
      <sz val="12"/>
      <name val="Arial"/>
      <family val="2"/>
    </font>
    <font>
      <b/>
      <i/>
      <sz val="10"/>
      <name val="Calibri"/>
      <family val="2"/>
      <scheme val="minor"/>
    </font>
    <font>
      <i/>
      <sz val="10"/>
      <name val="Arial"/>
      <family val="2"/>
    </font>
    <font>
      <sz val="12"/>
      <color rgb="FF00A8D4"/>
      <name val="Arial"/>
      <family val="2"/>
    </font>
    <font>
      <b/>
      <i/>
      <sz val="10"/>
      <color rgb="FFFF0000"/>
      <name val="Arial"/>
      <family val="2"/>
    </font>
    <font>
      <b/>
      <sz val="14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0"/>
      <name val="Arial"/>
      <family val="2"/>
    </font>
    <font>
      <i/>
      <sz val="8"/>
      <name val="Arial"/>
      <family val="2"/>
    </font>
    <font>
      <b/>
      <i/>
      <sz val="18"/>
      <name val="Arial"/>
      <family val="2"/>
    </font>
    <font>
      <b/>
      <i/>
      <sz val="8"/>
      <color rgb="FFFF000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Calibri"/>
      <family val="2"/>
      <scheme val="minor"/>
    </font>
    <font>
      <sz val="8"/>
      <color indexed="63"/>
      <name val="Arial"/>
      <family val="2"/>
    </font>
    <font>
      <sz val="8"/>
      <color rgb="FF000000"/>
      <name val="Tahoma"/>
      <family val="2"/>
    </font>
    <font>
      <sz val="10"/>
      <color indexed="63"/>
      <name val="Arial"/>
      <family val="2"/>
    </font>
    <font>
      <b/>
      <sz val="18"/>
      <color indexed="63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2"/>
      <color indexed="56"/>
      <name val="Wingdings 2"/>
      <family val="1"/>
      <charset val="2"/>
    </font>
    <font>
      <b/>
      <i/>
      <sz val="12"/>
      <color indexed="56"/>
      <name val="Arial"/>
      <family val="2"/>
    </font>
    <font>
      <i/>
      <sz val="10"/>
      <color indexed="63"/>
      <name val="Arial"/>
      <family val="2"/>
    </font>
    <font>
      <i/>
      <sz val="12"/>
      <color indexed="56"/>
      <name val="Wingdings 2"/>
      <family val="1"/>
      <charset val="2"/>
    </font>
    <font>
      <b/>
      <sz val="12"/>
      <color indexed="63"/>
      <name val="Arial"/>
      <family val="2"/>
    </font>
    <font>
      <b/>
      <sz val="12"/>
      <color rgb="FFFF0000"/>
      <name val="Arial"/>
      <family val="2"/>
    </font>
    <font>
      <sz val="12"/>
      <color indexed="63"/>
      <name val="Arial"/>
      <family val="2"/>
    </font>
    <font>
      <b/>
      <u/>
      <sz val="12"/>
      <color indexed="63"/>
      <name val="Arial"/>
      <family val="2"/>
    </font>
    <font>
      <sz val="12"/>
      <color indexed="9"/>
      <name val="Arial"/>
      <family val="2"/>
    </font>
    <font>
      <b/>
      <sz val="10"/>
      <color indexed="63"/>
      <name val="Arial"/>
      <family val="2"/>
    </font>
    <font>
      <u/>
      <sz val="12"/>
      <color indexed="63"/>
      <name val="Arial"/>
      <family val="2"/>
    </font>
    <font>
      <i/>
      <sz val="12"/>
      <color indexed="63"/>
      <name val="Arial"/>
      <family val="2"/>
    </font>
    <font>
      <b/>
      <i/>
      <sz val="12"/>
      <color indexed="63"/>
      <name val="Arial"/>
      <family val="2"/>
    </font>
    <font>
      <b/>
      <sz val="11"/>
      <color theme="0" tint="-4.9989318521683403E-2"/>
      <name val="Arial"/>
      <family val="2"/>
    </font>
    <font>
      <b/>
      <u/>
      <sz val="11"/>
      <color theme="0" tint="-4.9989318521683403E-2"/>
      <name val="Arial"/>
      <family val="2"/>
    </font>
    <font>
      <sz val="12"/>
      <color indexed="56"/>
      <name val="Arial"/>
      <family val="2"/>
    </font>
    <font>
      <sz val="16"/>
      <color indexed="56"/>
      <name val="Arial"/>
      <family val="2"/>
    </font>
    <font>
      <i/>
      <sz val="12"/>
      <color indexed="23"/>
      <name val="Arial"/>
      <family val="2"/>
    </font>
    <font>
      <i/>
      <sz val="12"/>
      <color theme="0" tint="-0.34998626667073579"/>
      <name val="Arial"/>
      <family val="2"/>
    </font>
    <font>
      <b/>
      <i/>
      <sz val="12"/>
      <color indexed="23"/>
      <name val="Arial"/>
      <family val="2"/>
    </font>
    <font>
      <b/>
      <sz val="12"/>
      <color indexed="23"/>
      <name val="Arial"/>
      <family val="2"/>
    </font>
    <font>
      <b/>
      <u/>
      <sz val="12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0"/>
      <color theme="0"/>
      <name val="Arial"/>
      <family val="2"/>
    </font>
    <font>
      <b/>
      <sz val="12"/>
      <color indexed="10"/>
      <name val="Arial"/>
      <family val="2"/>
    </font>
    <font>
      <sz val="18"/>
      <color indexed="56"/>
      <name val="Calibri"/>
      <family val="2"/>
    </font>
    <font>
      <sz val="10"/>
      <color indexed="8"/>
      <name val="Arial"/>
      <family val="2"/>
    </font>
    <font>
      <b/>
      <u/>
      <sz val="10"/>
      <color indexed="8"/>
      <name val="Calibri"/>
      <family val="2"/>
    </font>
    <font>
      <b/>
      <u/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8"/>
      <name val="Arial"/>
      <family val="2"/>
    </font>
    <font>
      <b/>
      <u/>
      <sz val="10"/>
      <color indexed="63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indexed="63"/>
      <name val="Arial"/>
      <family val="2"/>
    </font>
    <font>
      <b/>
      <u/>
      <sz val="12"/>
      <color theme="0"/>
      <name val="Arial"/>
      <family val="2"/>
    </font>
    <font>
      <b/>
      <i/>
      <sz val="14"/>
      <color indexed="63"/>
      <name val="Arial"/>
      <family val="2"/>
    </font>
    <font>
      <sz val="14"/>
      <color theme="0"/>
      <name val="Arial"/>
      <family val="2"/>
    </font>
    <font>
      <sz val="11"/>
      <color indexed="63"/>
      <name val="Arial"/>
      <family val="2"/>
    </font>
    <font>
      <sz val="12"/>
      <color rgb="FFFF0000"/>
      <name val="Arial"/>
      <family val="2"/>
    </font>
    <font>
      <b/>
      <sz val="11"/>
      <color theme="1" tint="0.499984740745262"/>
      <name val="Arial"/>
      <family val="2"/>
    </font>
    <font>
      <sz val="11"/>
      <color theme="1" tint="0.499984740745262"/>
      <name val="Arial"/>
      <family val="2"/>
    </font>
    <font>
      <sz val="11"/>
      <color theme="1" tint="0.499984740745262"/>
      <name val="Wingdings 2"/>
      <family val="1"/>
      <charset val="2"/>
    </font>
    <font>
      <b/>
      <i/>
      <sz val="11"/>
      <color theme="1" tint="0.499984740745262"/>
      <name val="Arial"/>
      <family val="2"/>
    </font>
    <font>
      <u/>
      <sz val="11"/>
      <color theme="1" tint="0.499984740745262"/>
      <name val="Arial"/>
      <family val="2"/>
    </font>
    <font>
      <b/>
      <u/>
      <sz val="12"/>
      <color rgb="FFFF000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sz val="14"/>
      <color indexed="63"/>
      <name val="Arial"/>
      <family val="2"/>
    </font>
    <font>
      <b/>
      <sz val="28"/>
      <color theme="9" tint="-0.249977111117893"/>
      <name val="Arial"/>
      <family val="2"/>
    </font>
    <font>
      <b/>
      <sz val="24"/>
      <color theme="9" tint="-0.249977111117893"/>
      <name val="Arial"/>
      <family val="2"/>
    </font>
    <font>
      <sz val="24"/>
      <color theme="9" tint="-0.249977111117893"/>
      <name val="Arial"/>
      <family val="2"/>
    </font>
    <font>
      <b/>
      <sz val="12"/>
      <color theme="1"/>
      <name val="Arial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  <font>
      <b/>
      <sz val="18"/>
      <color indexed="9"/>
      <name val="Calibri"/>
      <family val="2"/>
    </font>
    <font>
      <sz val="16"/>
      <name val="Arial"/>
      <family val="2"/>
    </font>
    <font>
      <u/>
      <sz val="10"/>
      <color theme="10"/>
      <name val="Arial"/>
      <family val="2"/>
    </font>
    <font>
      <u/>
      <sz val="14"/>
      <color theme="1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12"/>
      <color indexed="9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0"/>
      <name val="Arial"/>
      <family val="2"/>
    </font>
    <font>
      <sz val="12"/>
      <color theme="0"/>
      <name val="Wingdings 2"/>
      <family val="1"/>
      <charset val="2"/>
    </font>
    <font>
      <b/>
      <sz val="11"/>
      <color theme="0"/>
      <name val="Arial"/>
      <family val="2"/>
    </font>
    <font>
      <b/>
      <i/>
      <sz val="12"/>
      <color theme="0"/>
      <name val="Arial"/>
      <family val="2"/>
    </font>
    <font>
      <sz val="11"/>
      <color theme="0"/>
      <name val="Arial"/>
      <family val="2"/>
    </font>
    <font>
      <sz val="11"/>
      <color theme="0"/>
      <name val="Wingdings 2"/>
      <family val="1"/>
      <charset val="2"/>
    </font>
    <font>
      <b/>
      <i/>
      <sz val="11"/>
      <color theme="0"/>
      <name val="Arial"/>
      <family val="2"/>
    </font>
    <font>
      <u/>
      <sz val="11"/>
      <color theme="0"/>
      <name val="Arial"/>
      <family val="2"/>
    </font>
    <font>
      <b/>
      <u/>
      <sz val="11"/>
      <color theme="0"/>
      <name val="Arial"/>
      <family val="2"/>
    </font>
    <font>
      <i/>
      <sz val="12"/>
      <color theme="0"/>
      <name val="Arial"/>
      <family val="2"/>
    </font>
    <font>
      <u/>
      <sz val="10"/>
      <color theme="0"/>
      <name val="Arial"/>
      <family val="2"/>
    </font>
    <font>
      <b/>
      <sz val="12"/>
      <color indexed="56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8D4"/>
        <bgColor indexed="64"/>
      </patternFill>
    </fill>
    <fill>
      <patternFill patternType="solid">
        <fgColor rgb="FFCBDC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8EDA3"/>
        <bgColor indexed="64"/>
      </patternFill>
    </fill>
    <fill>
      <patternFill patternType="solid">
        <fgColor indexed="55"/>
        <bgColor indexed="0"/>
      </patternFill>
    </fill>
    <fill>
      <patternFill patternType="solid">
        <fgColor rgb="FF8CD5EC"/>
        <bgColor indexed="64"/>
      </patternFill>
    </fill>
    <fill>
      <patternFill patternType="solid">
        <fgColor rgb="FFD1EDF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indexed="2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theme="1" tint="0.34998626667073579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3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3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76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4" borderId="1" applyNumberFormat="0" applyAlignment="0" applyProtection="0"/>
    <xf numFmtId="0" fontId="8" fillId="17" borderId="2" applyNumberFormat="0" applyAlignment="0" applyProtection="0"/>
    <xf numFmtId="0" fontId="9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4" fillId="5" borderId="1" applyNumberFormat="0" applyAlignment="0" applyProtection="0"/>
    <xf numFmtId="0" fontId="15" fillId="0" borderId="6" applyNumberFormat="0" applyFill="0" applyAlignment="0" applyProtection="0"/>
    <xf numFmtId="0" fontId="16" fillId="9" borderId="0" applyNumberFormat="0" applyBorder="0" applyAlignment="0" applyProtection="0"/>
    <xf numFmtId="0" fontId="2" fillId="6" borderId="7" applyNumberFormat="0" applyFont="0" applyAlignment="0" applyProtection="0"/>
    <xf numFmtId="0" fontId="17" fillId="4" borderId="8" applyNumberFormat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6" borderId="7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6" borderId="7" applyNumberFormat="0" applyFont="0" applyAlignment="0" applyProtection="0"/>
    <xf numFmtId="9" fontId="1" fillId="0" borderId="0" applyFont="0" applyFill="0" applyBorder="0" applyAlignment="0" applyProtection="0"/>
    <xf numFmtId="0" fontId="83" fillId="0" borderId="0"/>
    <xf numFmtId="0" fontId="83" fillId="0" borderId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14" fillId="5" borderId="63" applyNumberFormat="0" applyAlignment="0" applyProtection="0"/>
    <xf numFmtId="0" fontId="7" fillId="4" borderId="63" applyNumberFormat="0" applyAlignment="0" applyProtection="0"/>
    <xf numFmtId="0" fontId="17" fillId="4" borderId="61" applyNumberFormat="0" applyAlignment="0" applyProtection="0"/>
    <xf numFmtId="0" fontId="19" fillId="0" borderId="62" applyNumberFormat="0" applyFill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7" fillId="4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4" fillId="5" borderId="63" applyNumberForma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" fillId="6" borderId="74" applyNumberFormat="0" applyFon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7" fillId="4" borderId="61" applyNumberFormat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  <xf numFmtId="0" fontId="19" fillId="0" borderId="62" applyNumberFormat="0" applyFill="0" applyAlignment="0" applyProtection="0"/>
  </cellStyleXfs>
  <cellXfs count="831">
    <xf numFmtId="0" fontId="0" fillId="0" borderId="0" xfId="0"/>
    <xf numFmtId="0" fontId="25" fillId="2" borderId="0" xfId="1" applyFont="1" applyFill="1" applyBorder="1" applyAlignment="1" applyProtection="1">
      <alignment horizontal="left" vertical="top"/>
    </xf>
    <xf numFmtId="164" fontId="27" fillId="3" borderId="0" xfId="1" applyNumberFormat="1" applyFont="1" applyFill="1" applyBorder="1" applyAlignment="1" applyProtection="1">
      <alignment horizontal="right" vertical="top"/>
    </xf>
    <xf numFmtId="0" fontId="26" fillId="3" borderId="0" xfId="0" applyFont="1" applyFill="1" applyBorder="1" applyAlignment="1">
      <alignment horizontal="left" readingOrder="1"/>
    </xf>
    <xf numFmtId="0" fontId="29" fillId="2" borderId="0" xfId="1" applyFont="1" applyFill="1" applyBorder="1" applyAlignment="1" applyProtection="1">
      <alignment horizontal="left" vertical="top"/>
    </xf>
    <xf numFmtId="0" fontId="30" fillId="0" borderId="0" xfId="0" applyFont="1"/>
    <xf numFmtId="0" fontId="26" fillId="3" borderId="16" xfId="0" applyFont="1" applyFill="1" applyBorder="1" applyAlignment="1">
      <alignment horizontal="left" readingOrder="1"/>
    </xf>
    <xf numFmtId="0" fontId="26" fillId="3" borderId="17" xfId="0" applyFont="1" applyFill="1" applyBorder="1" applyAlignment="1">
      <alignment horizontal="left" readingOrder="1"/>
    </xf>
    <xf numFmtId="0" fontId="26" fillId="3" borderId="19" xfId="0" applyFont="1" applyFill="1" applyBorder="1" applyAlignment="1">
      <alignment horizontal="left" readingOrder="1"/>
    </xf>
    <xf numFmtId="0" fontId="22" fillId="3" borderId="0" xfId="1" applyFont="1" applyFill="1" applyProtection="1"/>
    <xf numFmtId="0" fontId="22" fillId="2" borderId="0" xfId="1" applyFont="1" applyFill="1" applyProtection="1"/>
    <xf numFmtId="0" fontId="26" fillId="3" borderId="0" xfId="0" applyFont="1" applyFill="1" applyBorder="1" applyAlignment="1" applyProtection="1">
      <alignment horizontal="left" readingOrder="1"/>
    </xf>
    <xf numFmtId="9" fontId="26" fillId="3" borderId="0" xfId="53" applyFont="1" applyFill="1" applyBorder="1" applyAlignment="1" applyProtection="1">
      <alignment horizontal="right" vertical="center" readingOrder="1"/>
    </xf>
    <xf numFmtId="0" fontId="25" fillId="3" borderId="0" xfId="0" applyFont="1" applyFill="1" applyBorder="1" applyAlignment="1" applyProtection="1">
      <alignment horizontal="left" vertical="center" wrapText="1" readingOrder="1"/>
    </xf>
    <xf numFmtId="0" fontId="26" fillId="3" borderId="0" xfId="0" applyFont="1" applyFill="1" applyBorder="1" applyAlignment="1" applyProtection="1">
      <alignment horizontal="left" vertical="center" wrapText="1" readingOrder="1"/>
    </xf>
    <xf numFmtId="0" fontId="27" fillId="3" borderId="0" xfId="1" applyFont="1" applyFill="1" applyBorder="1" applyAlignment="1" applyProtection="1">
      <alignment vertical="top" wrapText="1"/>
    </xf>
    <xf numFmtId="0" fontId="31" fillId="3" borderId="0" xfId="0" applyFont="1" applyFill="1" applyBorder="1" applyAlignment="1">
      <alignment horizontal="center" vertical="center" readingOrder="1"/>
    </xf>
    <xf numFmtId="0" fontId="32" fillId="0" borderId="0" xfId="0" applyFont="1" applyAlignment="1">
      <alignment horizontal="center" vertical="center"/>
    </xf>
    <xf numFmtId="0" fontId="28" fillId="2" borderId="0" xfId="1" applyFont="1" applyFill="1" applyBorder="1" applyAlignment="1" applyProtection="1">
      <alignment horizontal="center" vertical="center"/>
    </xf>
    <xf numFmtId="9" fontId="33" fillId="0" borderId="0" xfId="53" applyFont="1" applyBorder="1"/>
    <xf numFmtId="44" fontId="26" fillId="3" borderId="0" xfId="52" applyFont="1" applyFill="1" applyBorder="1" applyAlignment="1">
      <alignment horizontal="left" readingOrder="1"/>
    </xf>
    <xf numFmtId="166" fontId="26" fillId="3" borderId="0" xfId="52" applyNumberFormat="1" applyFont="1" applyFill="1" applyBorder="1" applyAlignment="1">
      <alignment horizontal="left" readingOrder="1"/>
    </xf>
    <xf numFmtId="0" fontId="31" fillId="3" borderId="0" xfId="0" applyFont="1" applyFill="1" applyBorder="1" applyAlignment="1">
      <alignment vertical="center" readingOrder="1"/>
    </xf>
    <xf numFmtId="0" fontId="34" fillId="0" borderId="0" xfId="0" applyFont="1" applyAlignment="1">
      <alignment horizontal="center" vertical="center" wrapText="1"/>
    </xf>
    <xf numFmtId="0" fontId="22" fillId="3" borderId="0" xfId="1" applyFont="1" applyFill="1" applyAlignment="1" applyProtection="1">
      <alignment vertical="center" wrapText="1"/>
    </xf>
    <xf numFmtId="0" fontId="22" fillId="2" borderId="0" xfId="1" applyFont="1" applyFill="1" applyAlignment="1" applyProtection="1">
      <alignment vertical="center" wrapText="1"/>
    </xf>
    <xf numFmtId="0" fontId="28" fillId="3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vertical="top" wrapText="1"/>
    </xf>
    <xf numFmtId="165" fontId="26" fillId="3" borderId="0" xfId="51" applyNumberFormat="1" applyFont="1" applyFill="1" applyBorder="1" applyAlignment="1">
      <alignment horizontal="left" readingOrder="1"/>
    </xf>
    <xf numFmtId="0" fontId="0" fillId="0" borderId="0" xfId="0" applyBorder="1"/>
    <xf numFmtId="166" fontId="0" fillId="0" borderId="0" xfId="52" applyNumberFormat="1" applyFont="1" applyBorder="1"/>
    <xf numFmtId="0" fontId="0" fillId="0" borderId="0" xfId="0" applyFill="1" applyBorder="1"/>
    <xf numFmtId="166" fontId="33" fillId="0" borderId="0" xfId="53" applyNumberFormat="1" applyFont="1" applyBorder="1"/>
    <xf numFmtId="165" fontId="21" fillId="0" borderId="0" xfId="51" applyNumberFormat="1" applyFont="1"/>
    <xf numFmtId="44" fontId="0" fillId="0" borderId="0" xfId="0" applyNumberFormat="1"/>
    <xf numFmtId="0" fontId="35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23" fillId="19" borderId="20" xfId="1" applyFont="1" applyFill="1" applyBorder="1" applyAlignment="1" applyProtection="1">
      <alignment vertical="top" wrapText="1"/>
    </xf>
    <xf numFmtId="6" fontId="27" fillId="0" borderId="0" xfId="1" applyNumberFormat="1" applyFont="1" applyFill="1" applyBorder="1" applyAlignment="1" applyProtection="1">
      <alignment horizontal="right" vertical="top"/>
    </xf>
    <xf numFmtId="166" fontId="26" fillId="3" borderId="18" xfId="52" applyNumberFormat="1" applyFont="1" applyFill="1" applyBorder="1" applyAlignment="1" applyProtection="1">
      <alignment horizontal="right" vertical="center" readingOrder="1"/>
      <protection locked="0"/>
    </xf>
    <xf numFmtId="168" fontId="0" fillId="0" borderId="0" xfId="53" applyNumberFormat="1" applyFont="1"/>
    <xf numFmtId="0" fontId="22" fillId="2" borderId="0" xfId="1" applyFont="1" applyFill="1" applyBorder="1" applyProtection="1"/>
    <xf numFmtId="0" fontId="40" fillId="2" borderId="0" xfId="1" applyFont="1" applyFill="1" applyBorder="1" applyProtection="1"/>
    <xf numFmtId="0" fontId="37" fillId="2" borderId="0" xfId="1" applyFont="1" applyFill="1" applyBorder="1" applyProtection="1"/>
    <xf numFmtId="0" fontId="36" fillId="2" borderId="0" xfId="1" applyFont="1" applyFill="1" applyBorder="1" applyProtection="1"/>
    <xf numFmtId="0" fontId="27" fillId="19" borderId="26" xfId="1" applyFont="1" applyFill="1" applyBorder="1" applyAlignment="1" applyProtection="1">
      <alignment vertical="center" wrapText="1"/>
    </xf>
    <xf numFmtId="164" fontId="27" fillId="19" borderId="27" xfId="1" applyNumberFormat="1" applyFont="1" applyFill="1" applyBorder="1" applyAlignment="1" applyProtection="1">
      <alignment horizontal="right" vertical="center" wrapText="1"/>
    </xf>
    <xf numFmtId="0" fontId="39" fillId="19" borderId="24" xfId="1" applyFont="1" applyFill="1" applyBorder="1" applyAlignment="1" applyProtection="1">
      <alignment vertical="center" wrapText="1"/>
    </xf>
    <xf numFmtId="164" fontId="39" fillId="19" borderId="25" xfId="1" applyNumberFormat="1" applyFont="1" applyFill="1" applyBorder="1" applyAlignment="1" applyProtection="1">
      <alignment horizontal="right" vertical="center" wrapText="1"/>
    </xf>
    <xf numFmtId="0" fontId="1" fillId="19" borderId="22" xfId="1" applyFont="1" applyFill="1" applyBorder="1" applyAlignment="1" applyProtection="1">
      <alignment horizontal="left" vertical="center"/>
    </xf>
    <xf numFmtId="164" fontId="1" fillId="19" borderId="23" xfId="1" applyNumberFormat="1" applyFont="1" applyFill="1" applyBorder="1" applyAlignment="1" applyProtection="1">
      <alignment horizontal="right" vertical="center"/>
    </xf>
    <xf numFmtId="168" fontId="33" fillId="0" borderId="18" xfId="53" applyNumberFormat="1" applyFont="1" applyBorder="1" applyProtection="1">
      <protection locked="0"/>
    </xf>
    <xf numFmtId="0" fontId="26" fillId="20" borderId="16" xfId="0" applyFont="1" applyFill="1" applyBorder="1" applyAlignment="1" applyProtection="1">
      <alignment horizontal="left" readingOrder="1"/>
      <protection locked="0"/>
    </xf>
    <xf numFmtId="9" fontId="33" fillId="20" borderId="18" xfId="53" applyFont="1" applyFill="1" applyBorder="1" applyProtection="1">
      <protection locked="0"/>
    </xf>
    <xf numFmtId="0" fontId="23" fillId="19" borderId="15" xfId="1" applyFont="1" applyFill="1" applyBorder="1" applyAlignment="1" applyProtection="1">
      <alignment horizontal="right" wrapText="1"/>
    </xf>
    <xf numFmtId="0" fontId="1" fillId="19" borderId="0" xfId="1" applyFont="1" applyFill="1" applyBorder="1" applyAlignment="1" applyProtection="1">
      <alignment horizontal="left"/>
    </xf>
    <xf numFmtId="164" fontId="1" fillId="19" borderId="0" xfId="51" applyNumberFormat="1" applyFont="1" applyFill="1" applyBorder="1" applyAlignment="1" applyProtection="1">
      <alignment horizontal="right"/>
    </xf>
    <xf numFmtId="164" fontId="1" fillId="19" borderId="0" xfId="52" applyNumberFormat="1" applyFont="1" applyFill="1" applyBorder="1" applyAlignment="1" applyProtection="1">
      <alignment horizontal="right"/>
    </xf>
    <xf numFmtId="165" fontId="1" fillId="19" borderId="0" xfId="51" applyNumberFormat="1" applyFont="1" applyFill="1" applyBorder="1" applyAlignment="1" applyProtection="1">
      <alignment horizontal="right"/>
    </xf>
    <xf numFmtId="0" fontId="1" fillId="19" borderId="0" xfId="1" applyFont="1" applyFill="1" applyBorder="1" applyAlignment="1" applyProtection="1"/>
    <xf numFmtId="0" fontId="27" fillId="19" borderId="28" xfId="1" applyFont="1" applyFill="1" applyBorder="1" applyAlignment="1" applyProtection="1">
      <alignment wrapText="1"/>
    </xf>
    <xf numFmtId="165" fontId="27" fillId="19" borderId="28" xfId="51" applyNumberFormat="1" applyFont="1" applyFill="1" applyBorder="1" applyAlignment="1" applyProtection="1">
      <alignment horizontal="center"/>
    </xf>
    <xf numFmtId="164" fontId="27" fillId="19" borderId="28" xfId="51" applyNumberFormat="1" applyFont="1" applyFill="1" applyBorder="1" applyAlignment="1" applyProtection="1">
      <alignment horizontal="right"/>
    </xf>
    <xf numFmtId="165" fontId="27" fillId="19" borderId="28" xfId="51" applyNumberFormat="1" applyFont="1" applyFill="1" applyBorder="1" applyAlignment="1" applyProtection="1">
      <alignment horizontal="right"/>
    </xf>
    <xf numFmtId="0" fontId="39" fillId="19" borderId="0" xfId="1" applyFont="1" applyFill="1" applyBorder="1" applyAlignment="1" applyProtection="1">
      <alignment wrapText="1"/>
    </xf>
    <xf numFmtId="164" fontId="39" fillId="19" borderId="0" xfId="51" applyNumberFormat="1" applyFont="1" applyFill="1" applyBorder="1" applyAlignment="1" applyProtection="1">
      <alignment horizontal="right"/>
    </xf>
    <xf numFmtId="165" fontId="39" fillId="19" borderId="0" xfId="51" applyNumberFormat="1" applyFont="1" applyFill="1" applyBorder="1" applyAlignment="1" applyProtection="1">
      <alignment horizontal="right"/>
    </xf>
    <xf numFmtId="0" fontId="27" fillId="0" borderId="0" xfId="1" applyFont="1" applyFill="1" applyBorder="1" applyAlignment="1" applyProtection="1">
      <alignment wrapText="1"/>
    </xf>
    <xf numFmtId="165" fontId="27" fillId="0" borderId="0" xfId="51" applyNumberFormat="1" applyFont="1" applyFill="1" applyBorder="1" applyAlignment="1" applyProtection="1">
      <alignment horizontal="center"/>
    </xf>
    <xf numFmtId="164" fontId="27" fillId="0" borderId="0" xfId="51" applyNumberFormat="1" applyFont="1" applyFill="1" applyBorder="1" applyAlignment="1" applyProtection="1">
      <alignment horizontal="right"/>
    </xf>
    <xf numFmtId="165" fontId="27" fillId="0" borderId="0" xfId="51" applyNumberFormat="1" applyFont="1" applyFill="1" applyBorder="1" applyAlignment="1" applyProtection="1">
      <alignment horizontal="right"/>
    </xf>
    <xf numFmtId="0" fontId="36" fillId="2" borderId="0" xfId="1" applyFont="1" applyFill="1" applyBorder="1" applyAlignment="1" applyProtection="1"/>
    <xf numFmtId="0" fontId="25" fillId="3" borderId="0" xfId="0" applyFont="1" applyFill="1" applyBorder="1" applyAlignment="1" applyProtection="1">
      <alignment horizontal="left" wrapText="1" readingOrder="1"/>
    </xf>
    <xf numFmtId="0" fontId="28" fillId="2" borderId="0" xfId="1" applyFont="1" applyFill="1" applyBorder="1" applyAlignment="1" applyProtection="1">
      <alignment horizontal="center"/>
    </xf>
    <xf numFmtId="44" fontId="27" fillId="3" borderId="0" xfId="52" applyFont="1" applyFill="1" applyBorder="1" applyAlignment="1" applyProtection="1">
      <alignment wrapText="1"/>
    </xf>
    <xf numFmtId="0" fontId="23" fillId="19" borderId="15" xfId="1" applyFont="1" applyFill="1" applyBorder="1" applyAlignment="1" applyProtection="1">
      <alignment horizontal="center" wrapText="1"/>
    </xf>
    <xf numFmtId="0" fontId="26" fillId="3" borderId="0" xfId="0" applyFont="1" applyFill="1" applyBorder="1" applyAlignment="1">
      <alignment horizontal="left" readingOrder="1"/>
    </xf>
    <xf numFmtId="0" fontId="26" fillId="3" borderId="0" xfId="0" applyFont="1" applyFill="1" applyBorder="1" applyAlignment="1">
      <alignment horizontal="left" readingOrder="1"/>
    </xf>
    <xf numFmtId="8" fontId="1" fillId="19" borderId="23" xfId="1" applyNumberFormat="1" applyFont="1" applyFill="1" applyBorder="1" applyAlignment="1" applyProtection="1">
      <alignment horizontal="right" vertical="center"/>
    </xf>
    <xf numFmtId="9" fontId="37" fillId="2" borderId="0" xfId="53" applyNumberFormat="1" applyFont="1" applyFill="1" applyBorder="1" applyProtection="1"/>
    <xf numFmtId="0" fontId="26" fillId="0" borderId="0" xfId="0" applyFont="1" applyFill="1" applyBorder="1" applyAlignment="1" applyProtection="1">
      <alignment horizontal="left" readingOrder="1"/>
    </xf>
    <xf numFmtId="0" fontId="0" fillId="0" borderId="0" xfId="0" applyBorder="1" applyProtection="1"/>
    <xf numFmtId="0" fontId="0" fillId="0" borderId="0" xfId="0" applyProtection="1"/>
    <xf numFmtId="9" fontId="33" fillId="0" borderId="0" xfId="53" applyFont="1" applyFill="1" applyBorder="1" applyProtection="1"/>
    <xf numFmtId="0" fontId="26" fillId="3" borderId="0" xfId="0" applyFont="1" applyFill="1" applyBorder="1" applyAlignment="1">
      <alignment readingOrder="1"/>
    </xf>
    <xf numFmtId="0" fontId="0" fillId="0" borderId="0" xfId="0" applyAlignment="1">
      <alignment readingOrder="1"/>
    </xf>
    <xf numFmtId="0" fontId="42" fillId="3" borderId="0" xfId="0" applyFont="1" applyFill="1" applyBorder="1" applyAlignment="1">
      <alignment readingOrder="1"/>
    </xf>
    <xf numFmtId="0" fontId="43" fillId="0" borderId="0" xfId="0" applyFont="1" applyAlignment="1"/>
    <xf numFmtId="0" fontId="43" fillId="0" borderId="0" xfId="0" applyFont="1"/>
    <xf numFmtId="9" fontId="44" fillId="3" borderId="0" xfId="53" applyFont="1" applyFill="1" applyBorder="1" applyAlignment="1" applyProtection="1">
      <alignment horizontal="center" vertical="center"/>
    </xf>
    <xf numFmtId="165" fontId="0" fillId="0" borderId="0" xfId="51" applyNumberFormat="1" applyFont="1"/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165" fontId="0" fillId="0" borderId="0" xfId="0" applyNumberFormat="1"/>
    <xf numFmtId="165" fontId="44" fillId="3" borderId="0" xfId="51" applyNumberFormat="1" applyFont="1" applyFill="1" applyBorder="1" applyAlignment="1" applyProtection="1">
      <alignment horizontal="center" vertical="center"/>
    </xf>
    <xf numFmtId="0" fontId="26" fillId="3" borderId="0" xfId="0" applyFont="1" applyFill="1" applyBorder="1" applyAlignment="1" applyProtection="1">
      <alignment horizontal="left" vertical="center" readingOrder="1"/>
    </xf>
    <xf numFmtId="0" fontId="25" fillId="3" borderId="0" xfId="0" applyFont="1" applyFill="1" applyBorder="1" applyAlignment="1" applyProtection="1">
      <alignment horizontal="left" vertical="center" readingOrder="1"/>
    </xf>
    <xf numFmtId="0" fontId="45" fillId="3" borderId="0" xfId="0" applyFont="1" applyFill="1" applyBorder="1" applyAlignment="1" applyProtection="1">
      <alignment horizontal="left" vertical="center" readingOrder="1"/>
    </xf>
    <xf numFmtId="0" fontId="41" fillId="3" borderId="0" xfId="1" applyFont="1" applyFill="1" applyBorder="1" applyAlignment="1" applyProtection="1">
      <alignment horizontal="center" vertical="center"/>
    </xf>
    <xf numFmtId="0" fontId="24" fillId="3" borderId="0" xfId="1" applyFont="1" applyFill="1" applyBorder="1" applyAlignment="1" applyProtection="1">
      <alignment horizontal="center"/>
    </xf>
    <xf numFmtId="0" fontId="38" fillId="0" borderId="0" xfId="1" applyFont="1" applyFill="1" applyBorder="1" applyAlignment="1" applyProtection="1">
      <alignment horizontal="left" vertical="center" wrapText="1"/>
    </xf>
    <xf numFmtId="0" fontId="38" fillId="0" borderId="0" xfId="1" applyFont="1" applyFill="1" applyBorder="1" applyAlignment="1" applyProtection="1">
      <alignment horizontal="center" vertical="center" wrapText="1"/>
    </xf>
    <xf numFmtId="0" fontId="24" fillId="0" borderId="0" xfId="1" applyFont="1" applyFill="1" applyBorder="1" applyAlignment="1" applyProtection="1">
      <alignment horizontal="center"/>
    </xf>
    <xf numFmtId="0" fontId="22" fillId="3" borderId="0" xfId="1" applyFont="1" applyFill="1" applyBorder="1" applyProtection="1"/>
    <xf numFmtId="0" fontId="22" fillId="2" borderId="0" xfId="1" applyFont="1" applyFill="1" applyBorder="1" applyAlignment="1" applyProtection="1">
      <alignment vertical="center" wrapText="1"/>
    </xf>
    <xf numFmtId="0" fontId="37" fillId="19" borderId="0" xfId="1" applyFont="1" applyFill="1" applyBorder="1" applyAlignment="1" applyProtection="1"/>
    <xf numFmtId="0" fontId="41" fillId="3" borderId="0" xfId="1" applyFont="1" applyFill="1" applyBorder="1" applyAlignment="1" applyProtection="1">
      <alignment horizontal="right" vertical="center"/>
    </xf>
    <xf numFmtId="0" fontId="23" fillId="2" borderId="0" xfId="1" applyFont="1" applyFill="1" applyBorder="1" applyAlignment="1" applyProtection="1">
      <alignment horizontal="right" vertical="center"/>
    </xf>
    <xf numFmtId="0" fontId="22" fillId="0" borderId="0" xfId="1" applyFont="1" applyFill="1" applyProtection="1"/>
    <xf numFmtId="0" fontId="22" fillId="0" borderId="0" xfId="1" applyFont="1" applyFill="1" applyBorder="1" applyProtection="1"/>
    <xf numFmtId="0" fontId="39" fillId="0" borderId="0" xfId="1" applyFont="1" applyFill="1" applyBorder="1" applyAlignment="1" applyProtection="1">
      <alignment wrapText="1"/>
    </xf>
    <xf numFmtId="0" fontId="37" fillId="0" borderId="0" xfId="1" applyFont="1" applyFill="1" applyBorder="1" applyAlignment="1" applyProtection="1"/>
    <xf numFmtId="164" fontId="39" fillId="0" borderId="0" xfId="51" applyNumberFormat="1" applyFont="1" applyFill="1" applyBorder="1" applyAlignment="1" applyProtection="1">
      <alignment horizontal="right"/>
    </xf>
    <xf numFmtId="165" fontId="39" fillId="0" borderId="0" xfId="51" applyNumberFormat="1" applyFont="1" applyFill="1" applyBorder="1" applyAlignment="1" applyProtection="1">
      <alignment horizontal="right"/>
    </xf>
    <xf numFmtId="0" fontId="22" fillId="3" borderId="0" xfId="1" applyFont="1" applyFill="1" applyBorder="1" applyAlignment="1" applyProtection="1">
      <alignment vertical="center"/>
    </xf>
    <xf numFmtId="0" fontId="22" fillId="3" borderId="0" xfId="1" applyFont="1" applyFill="1" applyAlignment="1" applyProtection="1">
      <alignment vertical="center"/>
    </xf>
    <xf numFmtId="0" fontId="22" fillId="2" borderId="0" xfId="1" applyFont="1" applyFill="1" applyAlignment="1" applyProtection="1">
      <alignment vertical="center"/>
    </xf>
    <xf numFmtId="0" fontId="23" fillId="0" borderId="0" xfId="1" applyFont="1" applyFill="1" applyBorder="1" applyAlignment="1" applyProtection="1">
      <alignment horizontal="right" wrapText="1"/>
    </xf>
    <xf numFmtId="164" fontId="1" fillId="0" borderId="0" xfId="52" applyNumberFormat="1" applyFont="1" applyFill="1" applyBorder="1" applyAlignment="1" applyProtection="1">
      <alignment horizontal="right"/>
    </xf>
    <xf numFmtId="0" fontId="24" fillId="0" borderId="0" xfId="1" applyFont="1" applyFill="1" applyBorder="1" applyAlignment="1" applyProtection="1">
      <alignment horizontal="center" vertical="center"/>
    </xf>
    <xf numFmtId="0" fontId="47" fillId="3" borderId="0" xfId="1" applyFont="1" applyFill="1" applyBorder="1" applyAlignment="1" applyProtection="1">
      <alignment horizontal="right"/>
    </xf>
    <xf numFmtId="0" fontId="0" fillId="0" borderId="0" xfId="0" applyBorder="1" applyProtection="1">
      <protection locked="0"/>
    </xf>
    <xf numFmtId="9" fontId="33" fillId="0" borderId="0" xfId="53" applyFont="1" applyBorder="1" applyAlignment="1">
      <alignment horizontal="right"/>
    </xf>
    <xf numFmtId="0" fontId="35" fillId="0" borderId="0" xfId="0" applyFont="1" applyBorder="1" applyAlignment="1">
      <alignment horizontal="right"/>
    </xf>
    <xf numFmtId="166" fontId="35" fillId="0" borderId="0" xfId="52" applyNumberFormat="1" applyFont="1" applyBorder="1"/>
    <xf numFmtId="164" fontId="1" fillId="19" borderId="0" xfId="1" applyNumberFormat="1" applyFont="1" applyFill="1" applyBorder="1" applyAlignment="1" applyProtection="1">
      <alignment horizontal="right" vertical="center"/>
    </xf>
    <xf numFmtId="0" fontId="23" fillId="19" borderId="33" xfId="1" applyFont="1" applyFill="1" applyBorder="1" applyAlignment="1" applyProtection="1">
      <alignment horizontal="right" vertical="center" wrapText="1"/>
    </xf>
    <xf numFmtId="0" fontId="23" fillId="19" borderId="21" xfId="1" applyFont="1" applyFill="1" applyBorder="1" applyAlignment="1" applyProtection="1">
      <alignment horizontal="right" vertical="center" wrapText="1"/>
    </xf>
    <xf numFmtId="164" fontId="27" fillId="19" borderId="35" xfId="1" applyNumberFormat="1" applyFont="1" applyFill="1" applyBorder="1" applyAlignment="1" applyProtection="1">
      <alignment horizontal="right" vertical="center" wrapText="1"/>
    </xf>
    <xf numFmtId="8" fontId="1" fillId="19" borderId="0" xfId="1" applyNumberFormat="1" applyFont="1" applyFill="1" applyBorder="1" applyAlignment="1" applyProtection="1">
      <alignment horizontal="right" vertical="center"/>
    </xf>
    <xf numFmtId="0" fontId="23" fillId="19" borderId="33" xfId="1" applyFont="1" applyFill="1" applyBorder="1" applyAlignment="1" applyProtection="1">
      <alignment horizontal="right" vertical="top" wrapText="1"/>
    </xf>
    <xf numFmtId="0" fontId="23" fillId="19" borderId="21" xfId="1" applyFont="1" applyFill="1" applyBorder="1" applyAlignment="1" applyProtection="1">
      <alignment horizontal="right" vertical="top" wrapText="1"/>
    </xf>
    <xf numFmtId="0" fontId="50" fillId="3" borderId="0" xfId="1" applyFont="1" applyFill="1" applyBorder="1" applyAlignment="1" applyProtection="1">
      <alignment horizontal="left" vertical="center"/>
    </xf>
    <xf numFmtId="0" fontId="23" fillId="0" borderId="0" xfId="0" applyFont="1" applyFill="1" applyBorder="1" applyAlignment="1" applyProtection="1">
      <alignment horizontal="left" vertical="center" indent="3" readingOrder="1"/>
    </xf>
    <xf numFmtId="0" fontId="26" fillId="3" borderId="0" xfId="0" applyFont="1" applyFill="1" applyBorder="1" applyAlignment="1" applyProtection="1">
      <alignment horizontal="left" readingOrder="1"/>
      <protection locked="0"/>
    </xf>
    <xf numFmtId="0" fontId="1" fillId="19" borderId="24" xfId="1" applyFont="1" applyFill="1" applyBorder="1" applyAlignment="1" applyProtection="1">
      <alignment vertical="center"/>
    </xf>
    <xf numFmtId="164" fontId="1" fillId="3" borderId="0" xfId="51" applyNumberFormat="1" applyFont="1" applyFill="1" applyBorder="1" applyAlignment="1" applyProtection="1">
      <alignment horizontal="right"/>
    </xf>
    <xf numFmtId="165" fontId="1" fillId="3" borderId="0" xfId="51" applyNumberFormat="1" applyFont="1" applyFill="1" applyBorder="1" applyAlignment="1" applyProtection="1">
      <alignment horizontal="right"/>
    </xf>
    <xf numFmtId="164" fontId="1" fillId="3" borderId="0" xfId="52" applyNumberFormat="1" applyFont="1" applyFill="1" applyBorder="1" applyAlignment="1" applyProtection="1">
      <alignment horizontal="right"/>
    </xf>
    <xf numFmtId="0" fontId="23" fillId="19" borderId="15" xfId="1" applyFont="1" applyFill="1" applyBorder="1" applyAlignment="1" applyProtection="1">
      <alignment horizontal="right" vertical="center" wrapText="1"/>
    </xf>
    <xf numFmtId="0" fontId="23" fillId="19" borderId="15" xfId="1" applyFont="1" applyFill="1" applyBorder="1" applyAlignment="1" applyProtection="1">
      <alignment horizontal="center" vertical="center" wrapText="1"/>
    </xf>
    <xf numFmtId="0" fontId="27" fillId="19" borderId="15" xfId="1" applyFont="1" applyFill="1" applyBorder="1" applyAlignment="1" applyProtection="1">
      <alignment wrapText="1"/>
    </xf>
    <xf numFmtId="0" fontId="52" fillId="0" borderId="0" xfId="55" applyFont="1" applyBorder="1" applyAlignment="1" applyProtection="1">
      <alignment horizontal="center"/>
    </xf>
    <xf numFmtId="0" fontId="52" fillId="0" borderId="0" xfId="55" applyFont="1" applyBorder="1" applyAlignment="1" applyProtection="1"/>
    <xf numFmtId="0" fontId="52" fillId="0" borderId="0" xfId="55" applyFont="1" applyBorder="1" applyAlignment="1" applyProtection="1">
      <alignment horizontal="left"/>
    </xf>
    <xf numFmtId="0" fontId="56" fillId="0" borderId="0" xfId="55" applyFont="1" applyFill="1" applyBorder="1" applyAlignment="1" applyProtection="1"/>
    <xf numFmtId="0" fontId="57" fillId="0" borderId="0" xfId="55" applyFont="1" applyFill="1" applyBorder="1" applyAlignment="1" applyProtection="1"/>
    <xf numFmtId="0" fontId="58" fillId="0" borderId="0" xfId="55" applyFont="1" applyBorder="1" applyAlignment="1" applyProtection="1">
      <alignment horizontal="center"/>
    </xf>
    <xf numFmtId="0" fontId="59" fillId="0" borderId="0" xfId="55" applyFont="1" applyFill="1" applyBorder="1" applyAlignment="1" applyProtection="1"/>
    <xf numFmtId="0" fontId="61" fillId="20" borderId="0" xfId="55" applyFont="1" applyFill="1" applyBorder="1" applyAlignment="1" applyProtection="1"/>
    <xf numFmtId="0" fontId="56" fillId="20" borderId="0" xfId="55" applyFont="1" applyFill="1" applyBorder="1" applyAlignment="1" applyProtection="1"/>
    <xf numFmtId="0" fontId="57" fillId="20" borderId="0" xfId="55" applyFont="1" applyFill="1" applyBorder="1" applyAlignment="1" applyProtection="1"/>
    <xf numFmtId="0" fontId="62" fillId="0" borderId="0" xfId="55" applyFont="1" applyBorder="1" applyAlignment="1" applyProtection="1">
      <alignment horizontal="center"/>
    </xf>
    <xf numFmtId="0" fontId="52" fillId="0" borderId="36" xfId="55" applyFont="1" applyBorder="1" applyAlignment="1" applyProtection="1">
      <alignment horizontal="center"/>
    </xf>
    <xf numFmtId="0" fontId="56" fillId="0" borderId="36" xfId="55" applyFont="1" applyFill="1" applyBorder="1" applyAlignment="1" applyProtection="1"/>
    <xf numFmtId="0" fontId="52" fillId="0" borderId="36" xfId="55" applyFont="1" applyBorder="1" applyAlignment="1" applyProtection="1"/>
    <xf numFmtId="0" fontId="22" fillId="0" borderId="0" xfId="55" applyFont="1" applyAlignment="1" applyProtection="1"/>
    <xf numFmtId="0" fontId="63" fillId="0" borderId="0" xfId="55" applyFont="1" applyBorder="1" applyAlignment="1" applyProtection="1"/>
    <xf numFmtId="0" fontId="60" fillId="0" borderId="0" xfId="55" applyFont="1" applyBorder="1" applyAlignment="1" applyProtection="1">
      <alignment horizontal="right" wrapText="1"/>
    </xf>
    <xf numFmtId="0" fontId="56" fillId="0" borderId="0" xfId="55" applyFont="1" applyBorder="1" applyAlignment="1" applyProtection="1">
      <alignment horizontal="left"/>
    </xf>
    <xf numFmtId="0" fontId="62" fillId="0" borderId="0" xfId="55" applyFont="1" applyFill="1" applyBorder="1" applyAlignment="1" applyProtection="1"/>
    <xf numFmtId="0" fontId="22" fillId="0" borderId="38" xfId="55" applyFont="1" applyFill="1" applyBorder="1" applyAlignment="1" applyProtection="1">
      <protection locked="0"/>
    </xf>
    <xf numFmtId="0" fontId="1" fillId="0" borderId="0" xfId="55" applyFill="1" applyBorder="1" applyAlignment="1" applyProtection="1"/>
    <xf numFmtId="0" fontId="60" fillId="0" borderId="0" xfId="55" applyFont="1" applyBorder="1" applyAlignment="1" applyProtection="1">
      <alignment horizontal="right"/>
    </xf>
    <xf numFmtId="49" fontId="62" fillId="0" borderId="0" xfId="55" applyNumberFormat="1" applyFont="1" applyFill="1" applyBorder="1" applyAlignment="1" applyProtection="1"/>
    <xf numFmtId="0" fontId="62" fillId="0" borderId="0" xfId="55" applyFont="1" applyFill="1" applyBorder="1" applyAlignment="1" applyProtection="1">
      <alignment horizontal="left"/>
    </xf>
    <xf numFmtId="0" fontId="56" fillId="0" borderId="0" xfId="55" applyFont="1" applyBorder="1" applyAlignment="1" applyProtection="1">
      <alignment vertical="center"/>
    </xf>
    <xf numFmtId="0" fontId="60" fillId="0" borderId="0" xfId="55" applyFont="1" applyBorder="1" applyAlignment="1" applyProtection="1">
      <alignment horizontal="left"/>
    </xf>
    <xf numFmtId="0" fontId="56" fillId="0" borderId="0" xfId="55" applyFont="1" applyBorder="1" applyAlignment="1" applyProtection="1">
      <alignment horizontal="left" vertical="center"/>
    </xf>
    <xf numFmtId="0" fontId="1" fillId="0" borderId="0" xfId="55" applyAlignment="1" applyProtection="1">
      <alignment vertical="center"/>
    </xf>
    <xf numFmtId="0" fontId="22" fillId="0" borderId="41" xfId="55" applyFont="1" applyFill="1" applyBorder="1" applyAlignment="1" applyProtection="1"/>
    <xf numFmtId="0" fontId="60" fillId="0" borderId="0" xfId="55" applyFont="1" applyBorder="1" applyAlignment="1" applyProtection="1">
      <alignment horizontal="center"/>
    </xf>
    <xf numFmtId="0" fontId="22" fillId="0" borderId="0" xfId="55" applyFont="1" applyFill="1" applyBorder="1" applyAlignment="1" applyProtection="1"/>
    <xf numFmtId="0" fontId="22" fillId="0" borderId="0" xfId="55" applyFont="1" applyBorder="1" applyAlignment="1" applyProtection="1">
      <alignment horizontal="left"/>
    </xf>
    <xf numFmtId="0" fontId="60" fillId="0" borderId="36" xfId="55" applyFont="1" applyBorder="1" applyAlignment="1" applyProtection="1">
      <alignment horizontal="left"/>
    </xf>
    <xf numFmtId="49" fontId="62" fillId="0" borderId="36" xfId="55" applyNumberFormat="1" applyFont="1" applyBorder="1" applyAlignment="1" applyProtection="1">
      <alignment horizontal="center"/>
    </xf>
    <xf numFmtId="0" fontId="1" fillId="0" borderId="36" xfId="55" applyBorder="1" applyAlignment="1" applyProtection="1">
      <alignment horizontal="center"/>
    </xf>
    <xf numFmtId="0" fontId="22" fillId="0" borderId="36" xfId="55" applyFont="1" applyBorder="1" applyAlignment="1" applyProtection="1">
      <alignment horizontal="left"/>
    </xf>
    <xf numFmtId="0" fontId="62" fillId="0" borderId="36" xfId="55" applyFont="1" applyBorder="1" applyAlignment="1" applyProtection="1">
      <alignment horizontal="center"/>
    </xf>
    <xf numFmtId="0" fontId="62" fillId="0" borderId="36" xfId="55" applyFont="1" applyFill="1" applyBorder="1" applyAlignment="1" applyProtection="1">
      <alignment horizontal="left"/>
    </xf>
    <xf numFmtId="0" fontId="62" fillId="0" borderId="0" xfId="55" applyFont="1" applyBorder="1" applyAlignment="1" applyProtection="1"/>
    <xf numFmtId="0" fontId="22" fillId="0" borderId="0" xfId="55" applyFont="1" applyAlignment="1" applyProtection="1">
      <alignment horizontal="center"/>
    </xf>
    <xf numFmtId="14" fontId="23" fillId="0" borderId="0" xfId="55" applyNumberFormat="1" applyFont="1" applyFill="1" applyBorder="1" applyAlignment="1" applyProtection="1"/>
    <xf numFmtId="0" fontId="22" fillId="0" borderId="0" xfId="55" applyFont="1" applyBorder="1" applyAlignment="1" applyProtection="1"/>
    <xf numFmtId="0" fontId="56" fillId="0" borderId="0" xfId="55" applyFont="1" applyBorder="1" applyAlignment="1" applyProtection="1">
      <alignment horizontal="right"/>
    </xf>
    <xf numFmtId="0" fontId="62" fillId="0" borderId="0" xfId="55" applyFont="1" applyBorder="1" applyAlignment="1" applyProtection="1">
      <alignment horizontal="center"/>
      <protection locked="0"/>
    </xf>
    <xf numFmtId="0" fontId="60" fillId="0" borderId="0" xfId="55" applyFont="1" applyBorder="1" applyAlignment="1" applyProtection="1"/>
    <xf numFmtId="0" fontId="65" fillId="0" borderId="0" xfId="55" applyFont="1" applyBorder="1" applyAlignment="1" applyProtection="1"/>
    <xf numFmtId="14" fontId="66" fillId="0" borderId="0" xfId="55" applyNumberFormat="1" applyFont="1" applyBorder="1" applyAlignment="1" applyProtection="1">
      <alignment horizontal="center"/>
    </xf>
    <xf numFmtId="9" fontId="60" fillId="0" borderId="0" xfId="59" applyFont="1" applyBorder="1" applyAlignment="1" applyProtection="1">
      <alignment horizontal="center"/>
    </xf>
    <xf numFmtId="0" fontId="66" fillId="0" borderId="0" xfId="55" applyNumberFormat="1" applyFont="1" applyBorder="1" applyAlignment="1" applyProtection="1">
      <alignment horizontal="center"/>
      <protection locked="0"/>
    </xf>
    <xf numFmtId="3" fontId="23" fillId="19" borderId="37" xfId="55" applyNumberFormat="1" applyFont="1" applyFill="1" applyBorder="1" applyAlignment="1" applyProtection="1">
      <alignment horizontal="center"/>
    </xf>
    <xf numFmtId="0" fontId="67" fillId="0" borderId="0" xfId="55" applyFont="1" applyBorder="1" applyAlignment="1" applyProtection="1">
      <alignment horizontal="left"/>
    </xf>
    <xf numFmtId="0" fontId="62" fillId="0" borderId="0" xfId="55" applyFont="1" applyFill="1" applyBorder="1" applyAlignment="1" applyProtection="1">
      <alignment horizontal="center"/>
    </xf>
    <xf numFmtId="0" fontId="60" fillId="0" borderId="0" xfId="55" applyFont="1" applyFill="1" applyBorder="1" applyAlignment="1" applyProtection="1">
      <alignment horizontal="center"/>
    </xf>
    <xf numFmtId="0" fontId="60" fillId="0" borderId="0" xfId="55" applyFont="1" applyFill="1" applyBorder="1" applyAlignment="1" applyProtection="1"/>
    <xf numFmtId="0" fontId="68" fillId="0" borderId="0" xfId="55" applyFont="1" applyBorder="1" applyAlignment="1" applyProtection="1">
      <alignment horizontal="left"/>
    </xf>
    <xf numFmtId="14" fontId="66" fillId="0" borderId="0" xfId="55" applyNumberFormat="1" applyFont="1" applyFill="1" applyBorder="1" applyAlignment="1" applyProtection="1">
      <alignment horizontal="center"/>
    </xf>
    <xf numFmtId="0" fontId="66" fillId="0" borderId="0" xfId="55" applyNumberFormat="1" applyFont="1" applyFill="1" applyBorder="1" applyAlignment="1" applyProtection="1">
      <alignment horizontal="center"/>
    </xf>
    <xf numFmtId="0" fontId="63" fillId="0" borderId="0" xfId="55" applyFont="1" applyFill="1" applyBorder="1" applyAlignment="1" applyProtection="1">
      <alignment horizontal="center"/>
    </xf>
    <xf numFmtId="9" fontId="60" fillId="0" borderId="0" xfId="59" applyFont="1" applyFill="1" applyBorder="1" applyAlignment="1" applyProtection="1">
      <alignment horizontal="center"/>
    </xf>
    <xf numFmtId="0" fontId="67" fillId="0" borderId="0" xfId="55" applyFont="1" applyFill="1" applyBorder="1" applyAlignment="1" applyProtection="1">
      <alignment horizontal="left"/>
    </xf>
    <xf numFmtId="0" fontId="65" fillId="0" borderId="0" xfId="55" applyFont="1" applyBorder="1" applyAlignment="1" applyProtection="1">
      <alignment horizontal="center"/>
    </xf>
    <xf numFmtId="0" fontId="56" fillId="0" borderId="0" xfId="55" applyFont="1" applyBorder="1" applyAlignment="1" applyProtection="1">
      <alignment horizontal="center" wrapText="1"/>
    </xf>
    <xf numFmtId="0" fontId="71" fillId="0" borderId="0" xfId="55" applyFont="1" applyBorder="1" applyAlignment="1" applyProtection="1"/>
    <xf numFmtId="0" fontId="56" fillId="0" borderId="0" xfId="55" applyFont="1" applyBorder="1" applyAlignment="1" applyProtection="1">
      <alignment vertical="center" wrapText="1"/>
    </xf>
    <xf numFmtId="0" fontId="73" fillId="0" borderId="0" xfId="55" applyFont="1" applyBorder="1" applyAlignment="1" applyProtection="1">
      <alignment horizontal="center" wrapText="1"/>
    </xf>
    <xf numFmtId="0" fontId="73" fillId="0" borderId="0" xfId="55" applyFont="1" applyBorder="1" applyAlignment="1" applyProtection="1">
      <alignment wrapText="1"/>
    </xf>
    <xf numFmtId="0" fontId="60" fillId="0" borderId="0" xfId="55" applyFont="1" applyBorder="1" applyAlignment="1" applyProtection="1">
      <alignment horizontal="center" wrapText="1"/>
    </xf>
    <xf numFmtId="0" fontId="22" fillId="0" borderId="0" xfId="55" applyFont="1" applyFill="1" applyBorder="1" applyAlignment="1" applyProtection="1">
      <alignment vertical="center"/>
    </xf>
    <xf numFmtId="0" fontId="62" fillId="0" borderId="0" xfId="55" applyFont="1" applyFill="1" applyBorder="1" applyAlignment="1" applyProtection="1">
      <alignment vertical="center"/>
      <protection hidden="1"/>
    </xf>
    <xf numFmtId="14" fontId="62" fillId="0" borderId="0" xfId="55" applyNumberFormat="1" applyFont="1" applyFill="1" applyBorder="1" applyAlignment="1" applyProtection="1">
      <alignment horizontal="center" vertical="center"/>
      <protection hidden="1"/>
    </xf>
    <xf numFmtId="0" fontId="62" fillId="0" borderId="0" xfId="55" applyFont="1" applyFill="1" applyBorder="1" applyAlignment="1" applyProtection="1">
      <alignment horizontal="center" vertical="center"/>
      <protection hidden="1"/>
    </xf>
    <xf numFmtId="0" fontId="62" fillId="0" borderId="0" xfId="55" applyFont="1" applyBorder="1" applyAlignment="1" applyProtection="1">
      <alignment horizontal="center" vertical="center"/>
    </xf>
    <xf numFmtId="44" fontId="73" fillId="0" borderId="38" xfId="55" applyNumberFormat="1" applyFont="1" applyFill="1" applyBorder="1" applyAlignment="1" applyProtection="1">
      <alignment horizontal="center" vertical="center"/>
      <protection hidden="1"/>
    </xf>
    <xf numFmtId="44" fontId="73" fillId="0" borderId="42" xfId="55" applyNumberFormat="1" applyFont="1" applyFill="1" applyBorder="1" applyAlignment="1" applyProtection="1">
      <alignment vertical="center"/>
      <protection hidden="1"/>
    </xf>
    <xf numFmtId="44" fontId="62" fillId="0" borderId="0" xfId="55" applyNumberFormat="1" applyFont="1" applyFill="1" applyBorder="1" applyAlignment="1" applyProtection="1">
      <alignment horizontal="center" vertical="center"/>
      <protection hidden="1"/>
    </xf>
    <xf numFmtId="44" fontId="64" fillId="0" borderId="0" xfId="55" applyNumberFormat="1" applyFont="1" applyFill="1" applyBorder="1" applyAlignment="1" applyProtection="1">
      <alignment horizontal="center" vertical="center"/>
      <protection hidden="1"/>
    </xf>
    <xf numFmtId="0" fontId="62" fillId="0" borderId="0" xfId="55" applyFont="1" applyBorder="1" applyAlignment="1" applyProtection="1">
      <alignment horizontal="left" vertical="center"/>
    </xf>
    <xf numFmtId="44" fontId="73" fillId="0" borderId="40" xfId="55" applyNumberFormat="1" applyFont="1" applyFill="1" applyBorder="1" applyAlignment="1" applyProtection="1">
      <alignment vertical="center"/>
      <protection hidden="1"/>
    </xf>
    <xf numFmtId="44" fontId="74" fillId="0" borderId="38" xfId="57" applyFont="1" applyFill="1" applyBorder="1" applyAlignment="1" applyProtection="1">
      <alignment vertical="center"/>
      <protection hidden="1"/>
    </xf>
    <xf numFmtId="3" fontId="75" fillId="0" borderId="0" xfId="55" applyNumberFormat="1" applyFont="1" applyFill="1" applyBorder="1" applyAlignment="1" applyProtection="1">
      <alignment horizontal="center"/>
      <protection hidden="1"/>
    </xf>
    <xf numFmtId="44" fontId="22" fillId="0" borderId="43" xfId="55" applyNumberFormat="1" applyFont="1" applyFill="1" applyBorder="1" applyAlignment="1" applyProtection="1">
      <alignment horizontal="center"/>
    </xf>
    <xf numFmtId="44" fontId="62" fillId="0" borderId="0" xfId="55" applyNumberFormat="1" applyFont="1" applyBorder="1" applyAlignment="1" applyProtection="1">
      <alignment horizontal="center"/>
    </xf>
    <xf numFmtId="44" fontId="22" fillId="0" borderId="41" xfId="55" applyNumberFormat="1" applyFont="1" applyFill="1" applyBorder="1" applyAlignment="1" applyProtection="1"/>
    <xf numFmtId="44" fontId="62" fillId="0" borderId="41" xfId="55" applyNumberFormat="1" applyFont="1" applyBorder="1" applyAlignment="1" applyProtection="1"/>
    <xf numFmtId="0" fontId="62" fillId="0" borderId="0" xfId="55" applyFont="1" applyBorder="1" applyAlignment="1" applyProtection="1">
      <alignment horizontal="left"/>
    </xf>
    <xf numFmtId="0" fontId="65" fillId="0" borderId="0" xfId="55" applyFont="1" applyBorder="1" applyAlignment="1" applyProtection="1">
      <alignment horizontal="right" wrapText="1"/>
    </xf>
    <xf numFmtId="3" fontId="60" fillId="23" borderId="0" xfId="55" applyNumberFormat="1" applyFont="1" applyFill="1" applyBorder="1" applyAlignment="1" applyProtection="1">
      <alignment horizontal="center" vertical="center"/>
    </xf>
    <xf numFmtId="0" fontId="62" fillId="0" borderId="0" xfId="55" applyNumberFormat="1" applyFont="1" applyBorder="1" applyAlignment="1" applyProtection="1"/>
    <xf numFmtId="44" fontId="76" fillId="0" borderId="0" xfId="55" applyNumberFormat="1" applyFont="1" applyFill="1" applyBorder="1" applyAlignment="1" applyProtection="1">
      <alignment horizontal="center"/>
    </xf>
    <xf numFmtId="37" fontId="60" fillId="0" borderId="0" xfId="55" applyNumberFormat="1" applyFont="1" applyBorder="1" applyAlignment="1" applyProtection="1">
      <alignment horizontal="center"/>
      <protection hidden="1"/>
    </xf>
    <xf numFmtId="0" fontId="60" fillId="0" borderId="0" xfId="55" applyFont="1" applyFill="1" applyBorder="1" applyAlignment="1" applyProtection="1">
      <alignment horizontal="left"/>
    </xf>
    <xf numFmtId="0" fontId="65" fillId="0" borderId="0" xfId="55" applyFont="1" applyFill="1" applyBorder="1" applyAlignment="1" applyProtection="1">
      <alignment horizontal="right" wrapText="1"/>
    </xf>
    <xf numFmtId="3" fontId="60" fillId="0" borderId="0" xfId="55" applyNumberFormat="1" applyFont="1" applyFill="1" applyBorder="1" applyAlignment="1" applyProtection="1">
      <alignment horizontal="center" vertical="center"/>
    </xf>
    <xf numFmtId="0" fontId="62" fillId="0" borderId="0" xfId="55" applyNumberFormat="1" applyFont="1" applyFill="1" applyBorder="1" applyAlignment="1" applyProtection="1"/>
    <xf numFmtId="44" fontId="62" fillId="0" borderId="0" xfId="55" applyNumberFormat="1" applyFont="1" applyFill="1" applyBorder="1" applyAlignment="1" applyProtection="1">
      <alignment horizontal="center"/>
    </xf>
    <xf numFmtId="37" fontId="60" fillId="0" borderId="0" xfId="55" applyNumberFormat="1" applyFont="1" applyFill="1" applyBorder="1" applyAlignment="1" applyProtection="1">
      <alignment horizontal="center"/>
      <protection hidden="1"/>
    </xf>
    <xf numFmtId="0" fontId="62" fillId="0" borderId="0" xfId="55" applyNumberFormat="1" applyFont="1" applyBorder="1" applyAlignment="1" applyProtection="1">
      <alignment horizontal="center"/>
    </xf>
    <xf numFmtId="0" fontId="22" fillId="0" borderId="0" xfId="55" applyFont="1" applyFill="1" applyBorder="1" applyAlignment="1" applyProtection="1">
      <alignment horizontal="left"/>
    </xf>
    <xf numFmtId="44" fontId="22" fillId="0" borderId="0" xfId="57" applyFont="1" applyFill="1" applyBorder="1" applyAlignment="1" applyProtection="1"/>
    <xf numFmtId="0" fontId="62" fillId="3" borderId="0" xfId="55" applyFont="1" applyFill="1" applyBorder="1" applyAlignment="1" applyProtection="1">
      <alignment horizontal="center"/>
    </xf>
    <xf numFmtId="0" fontId="56" fillId="3" borderId="0" xfId="55" applyFont="1" applyFill="1" applyBorder="1" applyAlignment="1" applyProtection="1"/>
    <xf numFmtId="14" fontId="66" fillId="3" borderId="0" xfId="55" applyNumberFormat="1" applyFont="1" applyFill="1" applyBorder="1" applyAlignment="1" applyProtection="1">
      <alignment horizontal="center"/>
    </xf>
    <xf numFmtId="0" fontId="63" fillId="3" borderId="0" xfId="55" applyFont="1" applyFill="1" applyBorder="1" applyAlignment="1" applyProtection="1">
      <alignment horizontal="center"/>
    </xf>
    <xf numFmtId="0" fontId="56" fillId="0" borderId="0" xfId="55" applyFont="1" applyBorder="1" applyAlignment="1" applyProtection="1"/>
    <xf numFmtId="0" fontId="56" fillId="0" borderId="0" xfId="55" applyFont="1" applyBorder="1" applyAlignment="1" applyProtection="1">
      <alignment horizontal="center"/>
    </xf>
    <xf numFmtId="0" fontId="62" fillId="0" borderId="0" xfId="55" applyFont="1" applyFill="1" applyBorder="1" applyAlignment="1" applyProtection="1">
      <protection hidden="1"/>
    </xf>
    <xf numFmtId="0" fontId="62" fillId="0" borderId="0" xfId="55" applyFont="1" applyFill="1" applyBorder="1" applyAlignment="1" applyProtection="1">
      <alignment horizontal="center"/>
      <protection hidden="1"/>
    </xf>
    <xf numFmtId="44" fontId="73" fillId="0" borderId="38" xfId="55" applyNumberFormat="1" applyFont="1" applyFill="1" applyBorder="1" applyAlignment="1" applyProtection="1">
      <alignment horizontal="center"/>
      <protection hidden="1"/>
    </xf>
    <xf numFmtId="44" fontId="73" fillId="0" borderId="42" xfId="55" applyNumberFormat="1" applyFont="1" applyFill="1" applyBorder="1" applyAlignment="1" applyProtection="1">
      <protection hidden="1"/>
    </xf>
    <xf numFmtId="44" fontId="62" fillId="0" borderId="0" xfId="55" applyNumberFormat="1" applyFont="1" applyFill="1" applyBorder="1" applyAlignment="1" applyProtection="1">
      <alignment horizontal="center"/>
      <protection hidden="1"/>
    </xf>
    <xf numFmtId="44" fontId="74" fillId="0" borderId="42" xfId="57" applyNumberFormat="1" applyFont="1" applyFill="1" applyBorder="1" applyAlignment="1" applyProtection="1">
      <protection hidden="1"/>
    </xf>
    <xf numFmtId="44" fontId="64" fillId="0" borderId="0" xfId="55" applyNumberFormat="1" applyFont="1" applyFill="1" applyBorder="1" applyAlignment="1" applyProtection="1">
      <alignment horizontal="center"/>
      <protection hidden="1"/>
    </xf>
    <xf numFmtId="169" fontId="22" fillId="24" borderId="42" xfId="55" applyNumberFormat="1" applyFont="1" applyFill="1" applyBorder="1" applyAlignment="1" applyProtection="1"/>
    <xf numFmtId="44" fontId="73" fillId="0" borderId="42" xfId="55" applyNumberFormat="1" applyFont="1" applyFill="1" applyBorder="1" applyAlignment="1" applyProtection="1">
      <alignment horizontal="center"/>
      <protection hidden="1"/>
    </xf>
    <xf numFmtId="44" fontId="73" fillId="0" borderId="40" xfId="55" applyNumberFormat="1" applyFont="1" applyFill="1" applyBorder="1" applyAlignment="1" applyProtection="1">
      <protection hidden="1"/>
    </xf>
    <xf numFmtId="169" fontId="22" fillId="24" borderId="38" xfId="55" applyNumberFormat="1" applyFont="1" applyFill="1" applyBorder="1" applyAlignment="1" applyProtection="1"/>
    <xf numFmtId="0" fontId="22" fillId="0" borderId="0" xfId="55" applyFont="1" applyBorder="1" applyAlignment="1" applyProtection="1">
      <alignment horizontal="center"/>
    </xf>
    <xf numFmtId="3" fontId="23" fillId="23" borderId="0" xfId="55" applyNumberFormat="1" applyFont="1" applyFill="1" applyBorder="1" applyAlignment="1" applyProtection="1">
      <alignment horizontal="center" vertical="center"/>
    </xf>
    <xf numFmtId="0" fontId="22" fillId="0" borderId="0" xfId="55" applyNumberFormat="1" applyFont="1" applyBorder="1" applyAlignment="1" applyProtection="1"/>
    <xf numFmtId="0" fontId="27" fillId="0" borderId="0" xfId="55" applyFont="1" applyBorder="1" applyAlignment="1" applyProtection="1"/>
    <xf numFmtId="0" fontId="23" fillId="0" borderId="0" xfId="55" applyFont="1" applyBorder="1" applyAlignment="1" applyProtection="1"/>
    <xf numFmtId="0" fontId="23" fillId="0" borderId="0" xfId="55" applyFont="1" applyBorder="1" applyAlignment="1" applyProtection="1">
      <alignment horizontal="center"/>
    </xf>
    <xf numFmtId="0" fontId="23" fillId="0" borderId="0" xfId="55" applyFont="1" applyFill="1" applyBorder="1" applyAlignment="1" applyProtection="1">
      <alignment horizontal="center"/>
    </xf>
    <xf numFmtId="0" fontId="37" fillId="0" borderId="0" xfId="55" applyFont="1" applyFill="1" applyBorder="1" applyAlignment="1" applyProtection="1">
      <alignment horizontal="left"/>
    </xf>
    <xf numFmtId="169" fontId="77" fillId="0" borderId="0" xfId="55" applyNumberFormat="1" applyFont="1" applyFill="1" applyBorder="1" applyAlignment="1" applyProtection="1">
      <alignment horizontal="center"/>
    </xf>
    <xf numFmtId="0" fontId="61" fillId="0" borderId="0" xfId="55" applyFont="1" applyBorder="1" applyAlignment="1" applyProtection="1">
      <alignment vertical="center" wrapText="1"/>
    </xf>
    <xf numFmtId="0" fontId="22" fillId="0" borderId="0" xfId="55" applyFont="1" applyBorder="1" applyAlignment="1" applyProtection="1">
      <alignment vertical="center" wrapText="1"/>
    </xf>
    <xf numFmtId="0" fontId="1" fillId="0" borderId="0" xfId="55"/>
    <xf numFmtId="0" fontId="60" fillId="3" borderId="0" xfId="55" applyFont="1" applyFill="1" applyBorder="1" applyAlignment="1" applyProtection="1">
      <alignment horizontal="center"/>
    </xf>
    <xf numFmtId="0" fontId="52" fillId="0" borderId="0" xfId="55" applyFont="1" applyFill="1" applyBorder="1" applyAlignment="1" applyProtection="1">
      <alignment horizontal="center"/>
    </xf>
    <xf numFmtId="0" fontId="58" fillId="0" borderId="0" xfId="55" applyFont="1" applyFill="1" applyBorder="1" applyAlignment="1" applyProtection="1">
      <alignment vertical="center"/>
    </xf>
    <xf numFmtId="0" fontId="62" fillId="0" borderId="0" xfId="55" applyFont="1" applyBorder="1" applyAlignment="1" applyProtection="1">
      <protection hidden="1"/>
    </xf>
    <xf numFmtId="0" fontId="62" fillId="0" borderId="0" xfId="55" applyFont="1" applyBorder="1" applyAlignment="1" applyProtection="1">
      <alignment horizontal="left"/>
      <protection hidden="1"/>
    </xf>
    <xf numFmtId="0" fontId="62" fillId="0" borderId="45" xfId="55" applyFont="1" applyBorder="1" applyAlignment="1" applyProtection="1">
      <alignment horizontal="center"/>
      <protection hidden="1"/>
    </xf>
    <xf numFmtId="0" fontId="63" fillId="0" borderId="0" xfId="55" applyFont="1" applyBorder="1" applyAlignment="1" applyProtection="1">
      <protection hidden="1"/>
    </xf>
    <xf numFmtId="0" fontId="60" fillId="0" borderId="0" xfId="55" applyFont="1" applyBorder="1" applyAlignment="1" applyProtection="1">
      <alignment vertical="center" wrapText="1"/>
    </xf>
    <xf numFmtId="0" fontId="1" fillId="0" borderId="0" xfId="55" applyBorder="1" applyAlignment="1" applyProtection="1"/>
    <xf numFmtId="0" fontId="52" fillId="0" borderId="51" xfId="55" applyFont="1" applyBorder="1" applyAlignment="1" applyProtection="1">
      <alignment horizontal="center"/>
    </xf>
    <xf numFmtId="0" fontId="64" fillId="3" borderId="0" xfId="55" applyFont="1" applyFill="1" applyBorder="1" applyAlignment="1" applyProtection="1"/>
    <xf numFmtId="0" fontId="56" fillId="0" borderId="0" xfId="55" applyFont="1" applyBorder="1" applyAlignment="1" applyProtection="1">
      <alignment horizontal="right" vertical="center"/>
    </xf>
    <xf numFmtId="0" fontId="56" fillId="3" borderId="0" xfId="55" applyFont="1" applyFill="1" applyBorder="1" applyAlignment="1" applyProtection="1">
      <alignment horizontal="left"/>
    </xf>
    <xf numFmtId="0" fontId="62" fillId="0" borderId="40" xfId="55" applyFont="1" applyFill="1" applyBorder="1" applyAlignment="1" applyProtection="1">
      <alignment vertical="center"/>
    </xf>
    <xf numFmtId="49" fontId="62" fillId="0" borderId="0" xfId="55" applyNumberFormat="1" applyFont="1" applyBorder="1" applyAlignment="1" applyProtection="1">
      <alignment horizontal="center"/>
    </xf>
    <xf numFmtId="0" fontId="1" fillId="0" borderId="0" xfId="55" applyFont="1" applyBorder="1" applyAlignment="1" applyProtection="1">
      <alignment horizontal="center"/>
    </xf>
    <xf numFmtId="0" fontId="65" fillId="3" borderId="0" xfId="55" applyFont="1" applyFill="1" applyBorder="1" applyAlignment="1" applyProtection="1"/>
    <xf numFmtId="0" fontId="60" fillId="3" borderId="0" xfId="55" applyFont="1" applyFill="1" applyBorder="1" applyAlignment="1" applyProtection="1"/>
    <xf numFmtId="0" fontId="68" fillId="3" borderId="0" xfId="55" applyFont="1" applyFill="1" applyBorder="1" applyAlignment="1" applyProtection="1">
      <alignment horizontal="left"/>
    </xf>
    <xf numFmtId="0" fontId="23" fillId="3" borderId="0" xfId="55" applyFont="1" applyFill="1" applyBorder="1" applyAlignment="1" applyProtection="1">
      <alignment horizontal="center" vertical="center" wrapText="1"/>
    </xf>
    <xf numFmtId="0" fontId="63" fillId="23" borderId="0" xfId="55" applyFont="1" applyFill="1" applyBorder="1" applyAlignment="1" applyProtection="1">
      <alignment vertical="center"/>
    </xf>
    <xf numFmtId="0" fontId="1" fillId="23" borderId="0" xfId="55" applyFill="1" applyBorder="1" applyAlignment="1" applyProtection="1">
      <alignment horizontal="center"/>
    </xf>
    <xf numFmtId="0" fontId="22" fillId="23" borderId="0" xfId="55" applyFont="1" applyFill="1" applyBorder="1" applyAlignment="1" applyProtection="1">
      <alignment horizontal="left"/>
    </xf>
    <xf numFmtId="0" fontId="62" fillId="23" borderId="0" xfId="55" applyFont="1" applyFill="1" applyBorder="1" applyAlignment="1" applyProtection="1">
      <alignment horizontal="center"/>
    </xf>
    <xf numFmtId="0" fontId="63" fillId="0" borderId="0" xfId="55" applyFont="1" applyBorder="1" applyAlignment="1" applyProtection="1">
      <alignment horizontal="center" vertical="center"/>
    </xf>
    <xf numFmtId="49" fontId="62" fillId="0" borderId="0" xfId="55" applyNumberFormat="1" applyFont="1" applyBorder="1" applyAlignment="1" applyProtection="1">
      <alignment horizontal="left"/>
    </xf>
    <xf numFmtId="0" fontId="62" fillId="23" borderId="0" xfId="55" applyFont="1" applyFill="1" applyBorder="1" applyAlignment="1" applyProtection="1"/>
    <xf numFmtId="0" fontId="62" fillId="0" borderId="38" xfId="55" applyFont="1" applyBorder="1" applyAlignment="1" applyProtection="1"/>
    <xf numFmtId="0" fontId="1" fillId="0" borderId="0" xfId="55" applyBorder="1"/>
    <xf numFmtId="0" fontId="82" fillId="2" borderId="0" xfId="55" applyFont="1" applyFill="1"/>
    <xf numFmtId="0" fontId="5" fillId="2" borderId="0" xfId="55" applyFont="1" applyFill="1" applyAlignment="1">
      <alignment horizontal="center"/>
    </xf>
    <xf numFmtId="0" fontId="5" fillId="2" borderId="0" xfId="55" applyFont="1" applyFill="1"/>
    <xf numFmtId="0" fontId="84" fillId="26" borderId="51" xfId="60" applyFont="1" applyFill="1" applyBorder="1" applyAlignment="1">
      <alignment horizontal="left"/>
    </xf>
    <xf numFmtId="0" fontId="84" fillId="26" borderId="51" xfId="60" applyFont="1" applyFill="1" applyBorder="1" applyAlignment="1">
      <alignment horizontal="center"/>
    </xf>
    <xf numFmtId="0" fontId="85" fillId="2" borderId="0" xfId="55" applyFont="1" applyFill="1"/>
    <xf numFmtId="0" fontId="5" fillId="0" borderId="51" xfId="55" applyFont="1" applyFill="1" applyBorder="1"/>
    <xf numFmtId="0" fontId="86" fillId="0" borderId="51" xfId="60" applyFont="1" applyFill="1" applyBorder="1" applyAlignment="1">
      <alignment wrapText="1"/>
    </xf>
    <xf numFmtId="0" fontId="86" fillId="0" borderId="51" xfId="60" applyFont="1" applyFill="1" applyBorder="1" applyAlignment="1">
      <alignment horizontal="center" wrapText="1"/>
    </xf>
    <xf numFmtId="49" fontId="86" fillId="0" borderId="51" xfId="60" applyNumberFormat="1" applyFont="1" applyFill="1" applyBorder="1" applyAlignment="1">
      <alignment horizontal="center" wrapText="1"/>
    </xf>
    <xf numFmtId="0" fontId="1" fillId="0" borderId="0" xfId="55" applyFont="1"/>
    <xf numFmtId="0" fontId="1" fillId="0" borderId="0" xfId="55" applyFont="1" applyBorder="1"/>
    <xf numFmtId="0" fontId="86" fillId="0" borderId="0" xfId="61" applyNumberFormat="1" applyFont="1" applyFill="1" applyBorder="1" applyAlignment="1">
      <alignment horizontal="center" wrapText="1"/>
    </xf>
    <xf numFmtId="0" fontId="86" fillId="0" borderId="0" xfId="60" applyNumberFormat="1" applyFont="1" applyFill="1" applyBorder="1" applyAlignment="1">
      <alignment horizontal="center" wrapText="1"/>
    </xf>
    <xf numFmtId="0" fontId="86" fillId="0" borderId="0" xfId="60" applyFont="1" applyFill="1" applyBorder="1" applyAlignment="1">
      <alignment horizontal="center" wrapText="1"/>
    </xf>
    <xf numFmtId="0" fontId="21" fillId="0" borderId="0" xfId="62"/>
    <xf numFmtId="0" fontId="89" fillId="28" borderId="0" xfId="0" applyFont="1" applyFill="1" applyProtection="1"/>
    <xf numFmtId="14" fontId="55" fillId="0" borderId="0" xfId="0" applyNumberFormat="1" applyFont="1" applyBorder="1" applyAlignment="1" applyProtection="1">
      <alignment horizontal="left"/>
    </xf>
    <xf numFmtId="0" fontId="90" fillId="28" borderId="0" xfId="0" applyFont="1" applyFill="1" applyProtection="1"/>
    <xf numFmtId="0" fontId="0" fillId="3" borderId="0" xfId="0" applyFill="1" applyProtection="1"/>
    <xf numFmtId="0" fontId="88" fillId="27" borderId="0" xfId="0" applyFont="1" applyFill="1" applyAlignment="1" applyProtection="1"/>
    <xf numFmtId="0" fontId="49" fillId="28" borderId="0" xfId="0" applyFont="1" applyFill="1" applyAlignment="1" applyProtection="1"/>
    <xf numFmtId="0" fontId="0" fillId="28" borderId="0" xfId="0" applyFill="1" applyAlignment="1" applyProtection="1">
      <alignment wrapText="1"/>
    </xf>
    <xf numFmtId="0" fontId="88" fillId="22" borderId="0" xfId="0" applyFont="1" applyFill="1" applyAlignment="1" applyProtection="1"/>
    <xf numFmtId="0" fontId="49" fillId="25" borderId="0" xfId="0" applyFont="1" applyFill="1" applyAlignment="1" applyProtection="1"/>
    <xf numFmtId="0" fontId="0" fillId="25" borderId="0" xfId="0" applyFill="1" applyAlignment="1" applyProtection="1">
      <alignment wrapText="1"/>
    </xf>
    <xf numFmtId="0" fontId="34" fillId="25" borderId="0" xfId="0" applyFont="1" applyFill="1" applyProtection="1"/>
    <xf numFmtId="0" fontId="0" fillId="25" borderId="0" xfId="0" applyFill="1" applyProtection="1"/>
    <xf numFmtId="0" fontId="60" fillId="0" borderId="0" xfId="55" applyFont="1" applyFill="1" applyBorder="1" applyAlignment="1" applyProtection="1">
      <alignment horizontal="right"/>
    </xf>
    <xf numFmtId="0" fontId="62" fillId="3" borderId="0" xfId="55" applyFont="1" applyFill="1" applyBorder="1" applyAlignment="1" applyProtection="1">
      <protection hidden="1"/>
    </xf>
    <xf numFmtId="14" fontId="62" fillId="3" borderId="0" xfId="55" applyNumberFormat="1" applyFont="1" applyFill="1" applyBorder="1" applyAlignment="1" applyProtection="1">
      <alignment horizontal="center" vertical="center"/>
      <protection hidden="1"/>
    </xf>
    <xf numFmtId="14" fontId="23" fillId="3" borderId="0" xfId="55" applyNumberFormat="1" applyFont="1" applyFill="1" applyBorder="1" applyAlignment="1" applyProtection="1"/>
    <xf numFmtId="0" fontId="62" fillId="0" borderId="0" xfId="55" applyFont="1" applyBorder="1" applyAlignment="1" applyProtection="1">
      <alignment horizontal="center"/>
    </xf>
    <xf numFmtId="0" fontId="61" fillId="0" borderId="0" xfId="55" applyFont="1" applyBorder="1" applyAlignment="1" applyProtection="1"/>
    <xf numFmtId="0" fontId="1" fillId="0" borderId="0" xfId="55" applyBorder="1" applyAlignment="1" applyProtection="1">
      <alignment horizontal="left"/>
    </xf>
    <xf numFmtId="0" fontId="62" fillId="0" borderId="0" xfId="55" applyFont="1" applyBorder="1" applyAlignment="1" applyProtection="1">
      <alignment horizontal="center" vertical="top"/>
    </xf>
    <xf numFmtId="0" fontId="54" fillId="0" borderId="0" xfId="0" applyFont="1" applyBorder="1" applyAlignment="1" applyProtection="1">
      <alignment horizontal="left"/>
    </xf>
    <xf numFmtId="44" fontId="79" fillId="0" borderId="0" xfId="55" applyNumberFormat="1" applyFont="1" applyBorder="1" applyAlignment="1" applyProtection="1">
      <alignment horizontal="center"/>
    </xf>
    <xf numFmtId="0" fontId="97" fillId="0" borderId="0" xfId="55" applyFont="1" applyAlignment="1" applyProtection="1"/>
    <xf numFmtId="0" fontId="58" fillId="0" borderId="0" xfId="55" applyFont="1" applyFill="1" applyBorder="1" applyAlignment="1" applyProtection="1">
      <alignment horizontal="center"/>
    </xf>
    <xf numFmtId="0" fontId="62" fillId="0" borderId="0" xfId="55" applyFont="1" applyBorder="1" applyAlignment="1" applyProtection="1">
      <alignment horizontal="center"/>
      <protection hidden="1"/>
    </xf>
    <xf numFmtId="0" fontId="62" fillId="0" borderId="0" xfId="55" applyFont="1" applyBorder="1" applyAlignment="1" applyProtection="1">
      <alignment horizontal="center"/>
    </xf>
    <xf numFmtId="0" fontId="66" fillId="0" borderId="0" xfId="55" applyNumberFormat="1" applyFont="1" applyBorder="1" applyAlignment="1" applyProtection="1">
      <alignment horizontal="center"/>
    </xf>
    <xf numFmtId="0" fontId="53" fillId="0" borderId="0" xfId="55" applyFont="1" applyBorder="1" applyAlignment="1" applyProtection="1">
      <alignment horizontal="center"/>
    </xf>
    <xf numFmtId="0" fontId="52" fillId="0" borderId="0" xfId="55" applyFont="1" applyBorder="1" applyAlignment="1" applyProtection="1">
      <alignment horizontal="center"/>
    </xf>
    <xf numFmtId="0" fontId="63" fillId="0" borderId="0" xfId="55" applyFont="1" applyBorder="1" applyAlignment="1" applyProtection="1">
      <alignment horizontal="center"/>
    </xf>
    <xf numFmtId="0" fontId="22" fillId="0" borderId="38" xfId="55" applyFont="1" applyFill="1" applyBorder="1" applyAlignment="1" applyProtection="1">
      <alignment horizontal="center" vertical="center"/>
      <protection locked="0"/>
    </xf>
    <xf numFmtId="0" fontId="22" fillId="0" borderId="37" xfId="55" applyFont="1" applyFill="1" applyBorder="1" applyAlignment="1" applyProtection="1">
      <alignment vertical="center"/>
      <protection locked="0"/>
    </xf>
    <xf numFmtId="169" fontId="22" fillId="0" borderId="38" xfId="55" applyNumberFormat="1" applyFont="1" applyFill="1" applyBorder="1" applyAlignment="1" applyProtection="1">
      <alignment horizontal="center" vertical="center"/>
      <protection locked="0"/>
    </xf>
    <xf numFmtId="169" fontId="22" fillId="0" borderId="42" xfId="55" applyNumberFormat="1" applyFont="1" applyFill="1" applyBorder="1" applyAlignment="1" applyProtection="1">
      <protection locked="0"/>
    </xf>
    <xf numFmtId="169" fontId="22" fillId="0" borderId="42" xfId="55" applyNumberFormat="1" applyFont="1" applyFill="1" applyBorder="1" applyAlignment="1" applyProtection="1"/>
    <xf numFmtId="0" fontId="70" fillId="30" borderId="0" xfId="55" applyFont="1" applyFill="1" applyBorder="1" applyAlignment="1" applyProtection="1">
      <alignment horizontal="center" vertical="center"/>
    </xf>
    <xf numFmtId="9" fontId="69" fillId="30" borderId="0" xfId="59" applyFont="1" applyFill="1" applyBorder="1" applyAlignment="1" applyProtection="1">
      <alignment horizontal="center" vertical="center"/>
    </xf>
    <xf numFmtId="14" fontId="62" fillId="27" borderId="0" xfId="55" applyNumberFormat="1" applyFont="1" applyFill="1" applyBorder="1" applyAlignment="1" applyProtection="1">
      <alignment horizontal="center"/>
      <protection locked="0"/>
    </xf>
    <xf numFmtId="0" fontId="22" fillId="27" borderId="38" xfId="55" applyFont="1" applyFill="1" applyBorder="1" applyAlignment="1" applyProtection="1">
      <alignment horizontal="center"/>
      <protection locked="0"/>
    </xf>
    <xf numFmtId="0" fontId="22" fillId="27" borderId="38" xfId="55" applyFont="1" applyFill="1" applyBorder="1" applyAlignment="1" applyProtection="1">
      <alignment horizontal="center" vertical="center"/>
      <protection locked="0"/>
    </xf>
    <xf numFmtId="0" fontId="22" fillId="27" borderId="42" xfId="55" applyFont="1" applyFill="1" applyBorder="1" applyAlignment="1" applyProtection="1">
      <alignment horizontal="center" vertical="center"/>
      <protection locked="0"/>
    </xf>
    <xf numFmtId="169" fontId="22" fillId="27" borderId="38" xfId="55" applyNumberFormat="1" applyFont="1" applyFill="1" applyBorder="1" applyAlignment="1" applyProtection="1">
      <alignment horizontal="center" vertical="center"/>
      <protection locked="0"/>
    </xf>
    <xf numFmtId="3" fontId="22" fillId="27" borderId="37" xfId="55" applyNumberFormat="1" applyFont="1" applyFill="1" applyBorder="1" applyAlignment="1" applyProtection="1">
      <alignment horizontal="center"/>
      <protection locked="0"/>
    </xf>
    <xf numFmtId="169" fontId="22" fillId="27" borderId="38" xfId="55" applyNumberFormat="1" applyFont="1" applyFill="1" applyBorder="1" applyAlignment="1" applyProtection="1">
      <protection locked="0"/>
    </xf>
    <xf numFmtId="0" fontId="52" fillId="0" borderId="0" xfId="55" applyFont="1" applyFill="1" applyBorder="1" applyAlignment="1" applyProtection="1">
      <alignment horizontal="center"/>
      <protection locked="0"/>
    </xf>
    <xf numFmtId="0" fontId="62" fillId="0" borderId="0" xfId="55" applyFont="1" applyFill="1" applyBorder="1" applyAlignment="1" applyProtection="1">
      <alignment horizontal="center"/>
      <protection locked="0"/>
    </xf>
    <xf numFmtId="0" fontId="63" fillId="0" borderId="0" xfId="55" applyFont="1" applyBorder="1" applyAlignment="1" applyProtection="1">
      <alignment horizontal="center"/>
      <protection locked="0"/>
    </xf>
    <xf numFmtId="0" fontId="60" fillId="0" borderId="0" xfId="55" applyFont="1" applyBorder="1" applyAlignment="1" applyProtection="1">
      <alignment horizontal="left"/>
      <protection locked="0"/>
    </xf>
    <xf numFmtId="0" fontId="60" fillId="0" borderId="0" xfId="55" applyFont="1" applyBorder="1" applyAlignment="1" applyProtection="1">
      <alignment horizontal="center"/>
      <protection locked="0"/>
    </xf>
    <xf numFmtId="14" fontId="66" fillId="0" borderId="0" xfId="55" applyNumberFormat="1" applyFont="1" applyBorder="1" applyAlignment="1" applyProtection="1">
      <alignment horizontal="center"/>
      <protection locked="0"/>
    </xf>
    <xf numFmtId="9" fontId="60" fillId="0" borderId="0" xfId="59" applyFont="1" applyBorder="1" applyAlignment="1" applyProtection="1">
      <alignment horizontal="center"/>
      <protection locked="0"/>
    </xf>
    <xf numFmtId="0" fontId="60" fillId="0" borderId="0" xfId="55" applyFont="1" applyFill="1" applyBorder="1" applyAlignment="1" applyProtection="1">
      <protection locked="0"/>
    </xf>
    <xf numFmtId="0" fontId="1" fillId="0" borderId="0" xfId="55" applyProtection="1">
      <protection locked="0"/>
    </xf>
    <xf numFmtId="0" fontId="58" fillId="0" borderId="0" xfId="55" applyFont="1" applyFill="1" applyBorder="1" applyAlignment="1" applyProtection="1">
      <alignment vertical="center"/>
      <protection locked="0"/>
    </xf>
    <xf numFmtId="0" fontId="22" fillId="0" borderId="0" xfId="55" applyFont="1" applyBorder="1" applyAlignment="1" applyProtection="1">
      <alignment vertical="center"/>
      <protection locked="0"/>
    </xf>
    <xf numFmtId="0" fontId="22" fillId="0" borderId="38" xfId="55" applyFont="1" applyFill="1" applyBorder="1" applyAlignment="1" applyProtection="1"/>
    <xf numFmtId="0" fontId="22" fillId="0" borderId="40" xfId="55" applyFont="1" applyFill="1" applyBorder="1" applyAlignment="1" applyProtection="1"/>
    <xf numFmtId="0" fontId="27" fillId="0" borderId="0" xfId="55" applyFont="1" applyProtection="1"/>
    <xf numFmtId="165" fontId="62" fillId="0" borderId="0" xfId="51" applyNumberFormat="1" applyFont="1" applyFill="1" applyBorder="1" applyAlignment="1" applyProtection="1">
      <alignment horizontal="center"/>
    </xf>
    <xf numFmtId="165" fontId="62" fillId="0" borderId="0" xfId="51" applyNumberFormat="1" applyFont="1" applyFill="1" applyBorder="1" applyAlignment="1" applyProtection="1"/>
    <xf numFmtId="0" fontId="1" fillId="0" borderId="0" xfId="55" applyFill="1" applyProtection="1"/>
    <xf numFmtId="0" fontId="1" fillId="0" borderId="0" xfId="55" applyProtection="1"/>
    <xf numFmtId="0" fontId="52" fillId="0" borderId="0" xfId="55" applyFont="1" applyFill="1" applyBorder="1" applyAlignment="1" applyProtection="1">
      <alignment horizontal="center"/>
      <protection hidden="1"/>
    </xf>
    <xf numFmtId="0" fontId="52" fillId="0" borderId="0" xfId="55" applyFont="1" applyBorder="1" applyAlignment="1" applyProtection="1">
      <alignment horizontal="center"/>
      <protection hidden="1"/>
    </xf>
    <xf numFmtId="0" fontId="65" fillId="0" borderId="48" xfId="55" applyFont="1" applyBorder="1" applyProtection="1">
      <protection hidden="1"/>
    </xf>
    <xf numFmtId="0" fontId="65" fillId="0" borderId="49" xfId="55" applyFont="1" applyBorder="1" applyProtection="1">
      <protection hidden="1"/>
    </xf>
    <xf numFmtId="0" fontId="65" fillId="0" borderId="48" xfId="55" applyFont="1" applyBorder="1" applyAlignment="1" applyProtection="1">
      <protection hidden="1"/>
    </xf>
    <xf numFmtId="0" fontId="65" fillId="0" borderId="50" xfId="55" applyFont="1" applyBorder="1" applyAlignment="1" applyProtection="1">
      <alignment horizontal="left"/>
      <protection hidden="1"/>
    </xf>
    <xf numFmtId="0" fontId="65" fillId="0" borderId="46" xfId="55" applyFont="1" applyBorder="1" applyProtection="1">
      <protection hidden="1"/>
    </xf>
    <xf numFmtId="0" fontId="65" fillId="0" borderId="50" xfId="55" applyFont="1" applyBorder="1" applyAlignment="1" applyProtection="1">
      <protection hidden="1"/>
    </xf>
    <xf numFmtId="0" fontId="52" fillId="0" borderId="50" xfId="55" applyFont="1" applyBorder="1" applyAlignment="1" applyProtection="1">
      <alignment horizontal="left"/>
      <protection hidden="1"/>
    </xf>
    <xf numFmtId="0" fontId="52" fillId="0" borderId="46" xfId="55" applyFont="1" applyBorder="1" applyProtection="1">
      <protection hidden="1"/>
    </xf>
    <xf numFmtId="0" fontId="52" fillId="0" borderId="50" xfId="55" applyFont="1" applyBorder="1" applyAlignment="1" applyProtection="1">
      <protection hidden="1"/>
    </xf>
    <xf numFmtId="0" fontId="52" fillId="0" borderId="51" xfId="55" applyFont="1" applyBorder="1" applyAlignment="1" applyProtection="1">
      <alignment horizontal="left"/>
      <protection hidden="1"/>
    </xf>
    <xf numFmtId="0" fontId="52" fillId="0" borderId="52" xfId="55" applyFont="1" applyBorder="1" applyProtection="1">
      <protection hidden="1"/>
    </xf>
    <xf numFmtId="0" fontId="52" fillId="0" borderId="51" xfId="55" applyFont="1" applyBorder="1" applyAlignment="1" applyProtection="1">
      <protection hidden="1"/>
    </xf>
    <xf numFmtId="0" fontId="52" fillId="0" borderId="51" xfId="55" applyFont="1" applyFill="1" applyBorder="1" applyAlignment="1" applyProtection="1">
      <alignment horizontal="left"/>
      <protection hidden="1"/>
    </xf>
    <xf numFmtId="0" fontId="65" fillId="0" borderId="44" xfId="55" applyFont="1" applyBorder="1" applyAlignment="1" applyProtection="1">
      <protection hidden="1"/>
    </xf>
    <xf numFmtId="0" fontId="65" fillId="0" borderId="0" xfId="55" applyFont="1" applyBorder="1" applyAlignment="1" applyProtection="1">
      <protection hidden="1"/>
    </xf>
    <xf numFmtId="0" fontId="52" fillId="0" borderId="44" xfId="55" applyFont="1" applyBorder="1" applyAlignment="1" applyProtection="1">
      <protection hidden="1"/>
    </xf>
    <xf numFmtId="0" fontId="52" fillId="0" borderId="0" xfId="55" applyFont="1" applyBorder="1" applyAlignment="1" applyProtection="1">
      <protection hidden="1"/>
    </xf>
    <xf numFmtId="0" fontId="52" fillId="0" borderId="44" xfId="55" applyFont="1" applyFill="1" applyBorder="1" applyAlignment="1" applyProtection="1">
      <protection hidden="1"/>
    </xf>
    <xf numFmtId="0" fontId="52" fillId="0" borderId="0" xfId="55" applyFont="1" applyFill="1" applyBorder="1" applyAlignment="1" applyProtection="1">
      <protection hidden="1"/>
    </xf>
    <xf numFmtId="0" fontId="1" fillId="0" borderId="44" xfId="55" applyFont="1" applyBorder="1" applyAlignment="1" applyProtection="1">
      <protection hidden="1"/>
    </xf>
    <xf numFmtId="0" fontId="1" fillId="0" borderId="0" xfId="55" applyFont="1" applyBorder="1" applyAlignment="1" applyProtection="1">
      <protection hidden="1"/>
    </xf>
    <xf numFmtId="0" fontId="52" fillId="0" borderId="53" xfId="55" applyFont="1" applyBorder="1" applyAlignment="1" applyProtection="1">
      <protection hidden="1"/>
    </xf>
    <xf numFmtId="0" fontId="52" fillId="0" borderId="51" xfId="55" applyFont="1" applyBorder="1" applyAlignment="1" applyProtection="1">
      <alignment horizontal="center"/>
      <protection hidden="1"/>
    </xf>
    <xf numFmtId="0" fontId="52" fillId="0" borderId="53" xfId="55" applyFont="1" applyBorder="1" applyAlignment="1" applyProtection="1">
      <alignment horizontal="left"/>
      <protection hidden="1"/>
    </xf>
    <xf numFmtId="0" fontId="65" fillId="0" borderId="51" xfId="55" applyFont="1" applyBorder="1" applyAlignment="1" applyProtection="1">
      <alignment horizontal="center"/>
      <protection hidden="1"/>
    </xf>
    <xf numFmtId="0" fontId="65" fillId="0" borderId="50" xfId="55" applyFont="1" applyBorder="1" applyAlignment="1" applyProtection="1">
      <alignment horizontal="center"/>
      <protection hidden="1"/>
    </xf>
    <xf numFmtId="0" fontId="65" fillId="0" borderId="51" xfId="55" applyFont="1" applyBorder="1" applyAlignment="1" applyProtection="1">
      <alignment horizontal="left"/>
      <protection hidden="1"/>
    </xf>
    <xf numFmtId="0" fontId="65" fillId="0" borderId="0" xfId="55" applyFont="1" applyBorder="1" applyAlignment="1" applyProtection="1">
      <alignment horizontal="left"/>
      <protection hidden="1"/>
    </xf>
    <xf numFmtId="0" fontId="0" fillId="0" borderId="0" xfId="0" applyFill="1" applyProtection="1"/>
    <xf numFmtId="0" fontId="62" fillId="0" borderId="0" xfId="55" applyFont="1" applyBorder="1" applyAlignment="1" applyProtection="1">
      <alignment horizontal="center"/>
    </xf>
    <xf numFmtId="0" fontId="99" fillId="0" borderId="0" xfId="55" applyFont="1" applyBorder="1" applyAlignment="1" applyProtection="1">
      <alignment horizontal="center"/>
    </xf>
    <xf numFmtId="0" fontId="66" fillId="0" borderId="0" xfId="55" applyNumberFormat="1" applyFont="1" applyBorder="1" applyAlignment="1" applyProtection="1"/>
    <xf numFmtId="0" fontId="63" fillId="0" borderId="0" xfId="55" applyFont="1" applyBorder="1" applyAlignment="1" applyProtection="1">
      <alignment horizontal="center"/>
    </xf>
    <xf numFmtId="0" fontId="53" fillId="0" borderId="0" xfId="55" applyFont="1" applyBorder="1" applyAlignment="1" applyProtection="1">
      <alignment horizontal="center"/>
    </xf>
    <xf numFmtId="0" fontId="1" fillId="0" borderId="0" xfId="55" applyBorder="1" applyAlignment="1" applyProtection="1">
      <alignment horizontal="center"/>
    </xf>
    <xf numFmtId="0" fontId="52" fillId="0" borderId="0" xfId="55" applyFont="1" applyBorder="1" applyAlignment="1" applyProtection="1">
      <alignment horizontal="center"/>
    </xf>
    <xf numFmtId="0" fontId="63" fillId="0" borderId="0" xfId="55" applyFont="1" applyBorder="1" applyAlignment="1" applyProtection="1">
      <alignment horizontal="center"/>
    </xf>
    <xf numFmtId="0" fontId="66" fillId="0" borderId="0" xfId="55" applyNumberFormat="1" applyFont="1" applyBorder="1" applyAlignment="1" applyProtection="1">
      <alignment horizontal="center"/>
    </xf>
    <xf numFmtId="0" fontId="66" fillId="3" borderId="0" xfId="55" applyNumberFormat="1" applyFont="1" applyFill="1" applyBorder="1" applyAlignment="1" applyProtection="1">
      <alignment horizontal="center"/>
    </xf>
    <xf numFmtId="0" fontId="62" fillId="0" borderId="0" xfId="55" applyFont="1" applyBorder="1" applyAlignment="1" applyProtection="1">
      <alignment horizontal="center"/>
      <protection hidden="1"/>
    </xf>
    <xf numFmtId="0" fontId="1" fillId="0" borderId="38" xfId="55" applyBorder="1" applyAlignment="1" applyProtection="1">
      <alignment horizontal="center"/>
    </xf>
    <xf numFmtId="0" fontId="62" fillId="0" borderId="38" xfId="55" applyFont="1" applyBorder="1" applyAlignment="1" applyProtection="1">
      <alignment horizontal="center"/>
    </xf>
    <xf numFmtId="0" fontId="63" fillId="27" borderId="0" xfId="55" applyFont="1" applyFill="1" applyBorder="1" applyAlignment="1" applyProtection="1">
      <alignment vertical="center"/>
    </xf>
    <xf numFmtId="0" fontId="56" fillId="27" borderId="0" xfId="55" applyFont="1" applyFill="1" applyBorder="1" applyAlignment="1" applyProtection="1"/>
    <xf numFmtId="0" fontId="64" fillId="27" borderId="0" xfId="55" applyFont="1" applyFill="1" applyBorder="1" applyAlignment="1" applyProtection="1"/>
    <xf numFmtId="0" fontId="56" fillId="27" borderId="0" xfId="55" applyFont="1" applyFill="1" applyBorder="1" applyAlignment="1" applyProtection="1">
      <alignment horizontal="left"/>
    </xf>
    <xf numFmtId="0" fontId="79" fillId="0" borderId="0" xfId="55" applyFont="1" applyBorder="1" applyAlignment="1" applyProtection="1"/>
    <xf numFmtId="0" fontId="79" fillId="0" borderId="0" xfId="55" applyFont="1" applyBorder="1" applyAlignment="1" applyProtection="1">
      <alignment horizontal="left"/>
    </xf>
    <xf numFmtId="0" fontId="56" fillId="0" borderId="0" xfId="55" applyFont="1" applyFill="1" applyBorder="1" applyAlignment="1" applyProtection="1">
      <alignment horizontal="right"/>
    </xf>
    <xf numFmtId="1" fontId="62" fillId="27" borderId="0" xfId="55" applyNumberFormat="1" applyFont="1" applyFill="1" applyBorder="1" applyAlignment="1" applyProtection="1">
      <alignment horizontal="center"/>
      <protection locked="0"/>
    </xf>
    <xf numFmtId="0" fontId="79" fillId="27" borderId="37" xfId="55" applyFont="1" applyFill="1" applyBorder="1" applyAlignment="1" applyProtection="1"/>
    <xf numFmtId="0" fontId="22" fillId="0" borderId="37" xfId="55" applyFont="1" applyFill="1" applyBorder="1" applyAlignment="1" applyProtection="1"/>
    <xf numFmtId="0" fontId="53" fillId="0" borderId="0" xfId="55" applyFont="1" applyBorder="1" applyAlignment="1" applyProtection="1">
      <alignment horizontal="center"/>
    </xf>
    <xf numFmtId="0" fontId="52" fillId="0" borderId="0" xfId="55" applyFont="1" applyBorder="1" applyAlignment="1" applyProtection="1">
      <alignment horizontal="center"/>
    </xf>
    <xf numFmtId="0" fontId="63" fillId="0" borderId="0" xfId="55" applyFont="1" applyBorder="1" applyAlignment="1" applyProtection="1">
      <alignment horizontal="center"/>
    </xf>
    <xf numFmtId="9" fontId="62" fillId="0" borderId="40" xfId="53" applyFont="1" applyFill="1" applyBorder="1" applyAlignment="1" applyProtection="1">
      <alignment vertical="center"/>
    </xf>
    <xf numFmtId="0" fontId="62" fillId="22" borderId="37" xfId="55" applyFont="1" applyFill="1" applyBorder="1" applyAlignment="1" applyProtection="1">
      <alignment vertical="center"/>
    </xf>
    <xf numFmtId="164" fontId="62" fillId="3" borderId="0" xfId="55" applyNumberFormat="1" applyFont="1" applyFill="1" applyBorder="1" applyAlignment="1" applyProtection="1">
      <alignment horizontal="center"/>
    </xf>
    <xf numFmtId="0" fontId="27" fillId="3" borderId="0" xfId="55" applyFont="1" applyFill="1" applyBorder="1" applyProtection="1"/>
    <xf numFmtId="3" fontId="22" fillId="3" borderId="0" xfId="55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vertical="top"/>
    </xf>
    <xf numFmtId="0" fontId="65" fillId="0" borderId="0" xfId="55" applyFont="1" applyBorder="1" applyProtection="1">
      <protection hidden="1"/>
    </xf>
    <xf numFmtId="0" fontId="52" fillId="0" borderId="0" xfId="55" applyFont="1" applyBorder="1" applyAlignment="1" applyProtection="1">
      <alignment horizontal="left"/>
      <protection hidden="1"/>
    </xf>
    <xf numFmtId="0" fontId="52" fillId="0" borderId="0" xfId="55" applyFont="1" applyBorder="1" applyProtection="1">
      <protection hidden="1"/>
    </xf>
    <xf numFmtId="0" fontId="52" fillId="0" borderId="0" xfId="55" applyFont="1" applyFill="1" applyBorder="1" applyAlignment="1" applyProtection="1">
      <alignment horizontal="left"/>
      <protection hidden="1"/>
    </xf>
    <xf numFmtId="0" fontId="1" fillId="0" borderId="38" xfId="55" applyBorder="1" applyAlignment="1" applyProtection="1">
      <alignment horizontal="center"/>
      <protection locked="0"/>
    </xf>
    <xf numFmtId="0" fontId="62" fillId="0" borderId="38" xfId="55" applyFont="1" applyBorder="1" applyAlignment="1" applyProtection="1">
      <protection locked="0"/>
    </xf>
    <xf numFmtId="0" fontId="22" fillId="0" borderId="38" xfId="55" applyFont="1" applyBorder="1" applyAlignment="1" applyProtection="1">
      <alignment horizontal="left"/>
      <protection locked="0"/>
    </xf>
    <xf numFmtId="0" fontId="62" fillId="0" borderId="38" xfId="55" applyFont="1" applyBorder="1" applyAlignment="1" applyProtection="1">
      <alignment horizontal="center"/>
      <protection locked="0"/>
    </xf>
    <xf numFmtId="0" fontId="62" fillId="3" borderId="0" xfId="55" applyFont="1" applyFill="1" applyBorder="1" applyAlignment="1" applyProtection="1">
      <alignment horizontal="left" vertical="center" wrapText="1"/>
    </xf>
    <xf numFmtId="0" fontId="102" fillId="0" borderId="0" xfId="55" applyFont="1" applyBorder="1" applyAlignment="1" applyProtection="1">
      <alignment wrapText="1"/>
    </xf>
    <xf numFmtId="0" fontId="0" fillId="28" borderId="0" xfId="0" applyFill="1" applyProtection="1"/>
    <xf numFmtId="0" fontId="35" fillId="28" borderId="0" xfId="0" applyFont="1" applyFill="1" applyProtection="1"/>
    <xf numFmtId="0" fontId="91" fillId="28" borderId="0" xfId="0" applyFont="1" applyFill="1" applyProtection="1"/>
    <xf numFmtId="0" fontId="92" fillId="3" borderId="0" xfId="0" applyFont="1" applyFill="1" applyProtection="1"/>
    <xf numFmtId="0" fontId="93" fillId="3" borderId="0" xfId="0" applyFont="1" applyFill="1" applyProtection="1"/>
    <xf numFmtId="0" fontId="87" fillId="0" borderId="0" xfId="69" applyProtection="1">
      <protection locked="0"/>
    </xf>
    <xf numFmtId="0" fontId="104" fillId="30" borderId="0" xfId="55" applyFont="1" applyFill="1" applyAlignment="1" applyProtection="1">
      <alignment vertical="center"/>
    </xf>
    <xf numFmtId="0" fontId="104" fillId="30" borderId="0" xfId="55" applyFont="1" applyFill="1" applyBorder="1" applyAlignment="1" applyProtection="1">
      <alignment horizontal="center" vertical="center"/>
    </xf>
    <xf numFmtId="0" fontId="104" fillId="30" borderId="0" xfId="55" applyFont="1" applyFill="1" applyBorder="1" applyAlignment="1" applyProtection="1">
      <alignment vertical="center"/>
    </xf>
    <xf numFmtId="0" fontId="105" fillId="30" borderId="0" xfId="55" applyFont="1" applyFill="1" applyBorder="1" applyAlignment="1" applyProtection="1">
      <alignment horizontal="center" vertical="center"/>
    </xf>
    <xf numFmtId="0" fontId="106" fillId="30" borderId="0" xfId="55" applyFont="1" applyFill="1" applyBorder="1" applyAlignment="1" applyProtection="1">
      <alignment horizontal="right" vertical="center"/>
    </xf>
    <xf numFmtId="3" fontId="105" fillId="30" borderId="0" xfId="55" applyNumberFormat="1" applyFont="1" applyFill="1" applyBorder="1" applyAlignment="1" applyProtection="1">
      <alignment horizontal="center" vertical="center"/>
    </xf>
    <xf numFmtId="0" fontId="107" fillId="30" borderId="0" xfId="55" applyFont="1" applyFill="1" applyBorder="1" applyAlignment="1" applyProtection="1">
      <alignment horizontal="left" vertical="center"/>
    </xf>
    <xf numFmtId="14" fontId="108" fillId="30" borderId="0" xfId="55" applyNumberFormat="1" applyFont="1" applyFill="1" applyBorder="1" applyAlignment="1" applyProtection="1">
      <alignment horizontal="center" vertical="center"/>
    </xf>
    <xf numFmtId="0" fontId="108" fillId="30" borderId="0" xfId="55" applyNumberFormat="1" applyFont="1" applyFill="1" applyBorder="1" applyAlignment="1" applyProtection="1">
      <alignment horizontal="center" vertical="center"/>
    </xf>
    <xf numFmtId="0" fontId="79" fillId="0" borderId="0" xfId="55" applyFont="1" applyBorder="1" applyAlignment="1" applyProtection="1">
      <alignment horizontal="center"/>
    </xf>
    <xf numFmtId="3" fontId="22" fillId="0" borderId="37" xfId="55" applyNumberFormat="1" applyFont="1" applyFill="1" applyBorder="1" applyAlignment="1" applyProtection="1">
      <alignment horizontal="center"/>
    </xf>
    <xf numFmtId="0" fontId="22" fillId="24" borderId="0" xfId="55" applyFont="1" applyFill="1" applyBorder="1" applyAlignment="1" applyProtection="1"/>
    <xf numFmtId="0" fontId="52" fillId="0" borderId="0" xfId="55" applyFont="1" applyFill="1" applyBorder="1" applyAlignment="1" applyProtection="1">
      <alignment wrapText="1"/>
      <protection locked="0"/>
    </xf>
    <xf numFmtId="166" fontId="26" fillId="3" borderId="18" xfId="52" applyNumberFormat="1" applyFont="1" applyFill="1" applyBorder="1" applyAlignment="1" applyProtection="1">
      <alignment horizontal="right" vertical="center" readingOrder="1"/>
    </xf>
    <xf numFmtId="0" fontId="52" fillId="0" borderId="0" xfId="55" applyFont="1" applyBorder="1" applyAlignment="1" applyProtection="1">
      <alignment horizontal="center"/>
    </xf>
    <xf numFmtId="0" fontId="60" fillId="32" borderId="42" xfId="55" applyFont="1" applyFill="1" applyBorder="1" applyAlignment="1" applyProtection="1">
      <alignment horizontal="left"/>
      <protection locked="0"/>
    </xf>
    <xf numFmtId="0" fontId="103" fillId="0" borderId="0" xfId="55" applyFont="1" applyAlignment="1" applyProtection="1"/>
    <xf numFmtId="0" fontId="109" fillId="0" borderId="0" xfId="55" applyFont="1" applyBorder="1" applyAlignment="1" applyProtection="1">
      <alignment horizontal="center"/>
    </xf>
    <xf numFmtId="0" fontId="103" fillId="0" borderId="0" xfId="55" applyFont="1" applyAlignment="1" applyProtection="1">
      <alignment horizontal="center"/>
    </xf>
    <xf numFmtId="0" fontId="63" fillId="0" borderId="0" xfId="55" applyFont="1" applyFill="1" applyBorder="1" applyAlignment="1" applyProtection="1">
      <alignment vertical="center"/>
    </xf>
    <xf numFmtId="49" fontId="62" fillId="27" borderId="0" xfId="55" applyNumberFormat="1" applyFont="1" applyFill="1" applyBorder="1" applyAlignment="1" applyProtection="1">
      <alignment horizontal="center"/>
    </xf>
    <xf numFmtId="0" fontId="1" fillId="27" borderId="0" xfId="55" applyFill="1" applyBorder="1" applyAlignment="1" applyProtection="1">
      <alignment horizontal="center"/>
    </xf>
    <xf numFmtId="0" fontId="22" fillId="27" borderId="0" xfId="55" applyFont="1" applyFill="1" applyBorder="1" applyAlignment="1" applyProtection="1">
      <alignment horizontal="left"/>
    </xf>
    <xf numFmtId="0" fontId="62" fillId="27" borderId="0" xfId="55" applyFont="1" applyFill="1" applyBorder="1" applyAlignment="1" applyProtection="1">
      <alignment horizontal="center"/>
    </xf>
    <xf numFmtId="49" fontId="62" fillId="27" borderId="0" xfId="55" applyNumberFormat="1" applyFont="1" applyFill="1" applyBorder="1" applyAlignment="1" applyProtection="1">
      <alignment horizontal="left"/>
    </xf>
    <xf numFmtId="0" fontId="52" fillId="27" borderId="0" xfId="55" applyFont="1" applyFill="1" applyBorder="1" applyAlignment="1" applyProtection="1">
      <alignment horizontal="center"/>
    </xf>
    <xf numFmtId="0" fontId="62" fillId="27" borderId="0" xfId="55" applyFont="1" applyFill="1" applyBorder="1" applyAlignment="1" applyProtection="1"/>
    <xf numFmtId="0" fontId="63" fillId="0" borderId="0" xfId="55" applyFont="1" applyFill="1" applyBorder="1" applyAlignment="1" applyProtection="1"/>
    <xf numFmtId="14" fontId="62" fillId="0" borderId="40" xfId="55" applyNumberFormat="1" applyFont="1" applyFill="1" applyBorder="1" applyAlignment="1" applyProtection="1">
      <alignment vertical="center"/>
    </xf>
    <xf numFmtId="165" fontId="62" fillId="0" borderId="40" xfId="51" applyNumberFormat="1" applyFont="1" applyFill="1" applyBorder="1" applyAlignment="1" applyProtection="1">
      <alignment vertical="center"/>
    </xf>
    <xf numFmtId="49" fontId="62" fillId="32" borderId="38" xfId="55" applyNumberFormat="1" applyFont="1" applyFill="1" applyBorder="1" applyAlignment="1" applyProtection="1">
      <protection locked="0"/>
    </xf>
    <xf numFmtId="0" fontId="22" fillId="32" borderId="40" xfId="55" applyFont="1" applyFill="1" applyBorder="1" applyAlignment="1" applyProtection="1">
      <protection locked="0"/>
    </xf>
    <xf numFmtId="9" fontId="33" fillId="0" borderId="18" xfId="53" applyFont="1" applyFill="1" applyBorder="1" applyAlignment="1" applyProtection="1">
      <alignment horizontal="center"/>
    </xf>
    <xf numFmtId="9" fontId="33" fillId="0" borderId="18" xfId="53" applyFont="1" applyBorder="1" applyAlignment="1">
      <alignment horizontal="center"/>
    </xf>
    <xf numFmtId="44" fontId="33" fillId="0" borderId="18" xfId="52" applyFont="1" applyFill="1" applyBorder="1" applyAlignment="1" applyProtection="1">
      <alignment horizontal="center"/>
      <protection locked="0"/>
    </xf>
    <xf numFmtId="44" fontId="33" fillId="0" borderId="18" xfId="52" applyFont="1" applyFill="1" applyBorder="1" applyAlignment="1" applyProtection="1">
      <alignment horizontal="right"/>
      <protection locked="0"/>
    </xf>
    <xf numFmtId="44" fontId="42" fillId="33" borderId="18" xfId="52" applyFont="1" applyFill="1" applyBorder="1" applyAlignment="1" applyProtection="1">
      <alignment horizontal="right"/>
      <protection locked="0"/>
    </xf>
    <xf numFmtId="0" fontId="0" fillId="0" borderId="22" xfId="0" applyBorder="1"/>
    <xf numFmtId="0" fontId="26" fillId="3" borderId="22" xfId="0" applyFont="1" applyFill="1" applyBorder="1" applyAlignment="1">
      <alignment horizontal="left" readingOrder="1"/>
    </xf>
    <xf numFmtId="0" fontId="26" fillId="3" borderId="22" xfId="0" applyFont="1" applyFill="1" applyBorder="1" applyAlignment="1" applyProtection="1">
      <alignment horizontal="left" readingOrder="1"/>
      <protection locked="0"/>
    </xf>
    <xf numFmtId="44" fontId="26" fillId="3" borderId="23" xfId="52" applyFont="1" applyFill="1" applyBorder="1" applyAlignment="1">
      <alignment horizontal="left" readingOrder="1"/>
    </xf>
    <xf numFmtId="0" fontId="0" fillId="0" borderId="34" xfId="0" applyBorder="1"/>
    <xf numFmtId="0" fontId="26" fillId="3" borderId="24" xfId="0" applyFont="1" applyFill="1" applyBorder="1" applyAlignment="1" applyProtection="1">
      <alignment horizontal="left" readingOrder="1"/>
      <protection locked="0"/>
    </xf>
    <xf numFmtId="166" fontId="26" fillId="3" borderId="23" xfId="52" applyNumberFormat="1" applyFont="1" applyFill="1" applyBorder="1" applyAlignment="1">
      <alignment horizontal="left" readingOrder="1"/>
    </xf>
    <xf numFmtId="0" fontId="0" fillId="0" borderId="25" xfId="0" applyBorder="1"/>
    <xf numFmtId="3" fontId="110" fillId="0" borderId="18" xfId="0" applyNumberFormat="1" applyFont="1" applyBorder="1"/>
    <xf numFmtId="9" fontId="110" fillId="0" borderId="18" xfId="53" applyFont="1" applyBorder="1"/>
    <xf numFmtId="3" fontId="33" fillId="0" borderId="18" xfId="0" applyNumberFormat="1" applyFont="1" applyFill="1" applyBorder="1"/>
    <xf numFmtId="9" fontId="33" fillId="0" borderId="18" xfId="53" applyFont="1" applyFill="1" applyBorder="1"/>
    <xf numFmtId="9" fontId="33" fillId="0" borderId="18" xfId="0" applyNumberFormat="1" applyFont="1" applyBorder="1"/>
    <xf numFmtId="0" fontId="0" fillId="0" borderId="11" xfId="0" applyBorder="1"/>
    <xf numFmtId="0" fontId="0" fillId="0" borderId="60" xfId="0" applyBorder="1" applyAlignment="1">
      <alignment horizontal="right" vertical="center"/>
    </xf>
    <xf numFmtId="0" fontId="33" fillId="0" borderId="11" xfId="0" applyFont="1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60" xfId="0" applyBorder="1" applyAlignment="1">
      <alignment horizontal="right"/>
    </xf>
    <xf numFmtId="9" fontId="0" fillId="0" borderId="60" xfId="0" applyNumberFormat="1" applyBorder="1"/>
    <xf numFmtId="0" fontId="0" fillId="0" borderId="10" xfId="0" applyBorder="1"/>
    <xf numFmtId="0" fontId="26" fillId="3" borderId="18" xfId="0" applyFont="1" applyFill="1" applyBorder="1" applyAlignment="1" applyProtection="1">
      <alignment horizontal="left" readingOrder="1"/>
      <protection locked="0"/>
    </xf>
    <xf numFmtId="0" fontId="26" fillId="3" borderId="18" xfId="0" applyFont="1" applyFill="1" applyBorder="1" applyAlignment="1">
      <alignment horizontal="left" readingOrder="1"/>
    </xf>
    <xf numFmtId="44" fontId="0" fillId="0" borderId="0" xfId="52" applyFont="1"/>
    <xf numFmtId="0" fontId="112" fillId="0" borderId="11" xfId="0" applyFont="1" applyBorder="1"/>
    <xf numFmtId="44" fontId="34" fillId="0" borderId="18" xfId="52" applyFont="1" applyBorder="1"/>
    <xf numFmtId="9" fontId="0" fillId="0" borderId="0" xfId="53" applyFont="1"/>
    <xf numFmtId="9" fontId="0" fillId="0" borderId="23" xfId="53" applyFont="1" applyBorder="1"/>
    <xf numFmtId="0" fontId="0" fillId="0" borderId="24" xfId="0" applyBorder="1"/>
    <xf numFmtId="9" fontId="0" fillId="0" borderId="25" xfId="53" applyFont="1" applyBorder="1"/>
    <xf numFmtId="44" fontId="34" fillId="0" borderId="0" xfId="52" applyFont="1" applyBorder="1"/>
    <xf numFmtId="0" fontId="112" fillId="0" borderId="18" xfId="0" applyFont="1" applyBorder="1"/>
    <xf numFmtId="44" fontId="33" fillId="0" borderId="0" xfId="52" applyFont="1" applyFill="1" applyBorder="1" applyAlignment="1" applyProtection="1">
      <alignment horizontal="right"/>
      <protection locked="0"/>
    </xf>
    <xf numFmtId="0" fontId="23" fillId="19" borderId="15" xfId="1" applyFont="1" applyFill="1" applyBorder="1" applyAlignment="1" applyProtection="1">
      <alignment horizontal="left" vertical="center" wrapText="1"/>
    </xf>
    <xf numFmtId="0" fontId="36" fillId="2" borderId="0" xfId="1" applyFont="1" applyFill="1" applyBorder="1" applyAlignment="1" applyProtection="1">
      <alignment horizontal="left"/>
    </xf>
    <xf numFmtId="0" fontId="35" fillId="0" borderId="0" xfId="0" applyFont="1"/>
    <xf numFmtId="9" fontId="60" fillId="0" borderId="0" xfId="59" applyFont="1" applyBorder="1" applyAlignment="1" applyProtection="1">
      <alignment horizontal="center"/>
    </xf>
    <xf numFmtId="0" fontId="62" fillId="0" borderId="0" xfId="55" applyFont="1" applyBorder="1" applyAlignment="1" applyProtection="1">
      <alignment horizontal="center"/>
    </xf>
    <xf numFmtId="0" fontId="63" fillId="0" borderId="0" xfId="55" applyFont="1" applyBorder="1" applyAlignment="1" applyProtection="1">
      <alignment horizontal="center"/>
    </xf>
    <xf numFmtId="9" fontId="60" fillId="0" borderId="0" xfId="59" applyFont="1" applyBorder="1" applyAlignment="1" applyProtection="1">
      <alignment horizontal="center"/>
    </xf>
    <xf numFmtId="0" fontId="62" fillId="0" borderId="0" xfId="55" applyFont="1" applyBorder="1" applyAlignment="1" applyProtection="1">
      <alignment horizontal="center"/>
    </xf>
    <xf numFmtId="0" fontId="63" fillId="0" borderId="0" xfId="55" applyFont="1" applyBorder="1" applyAlignment="1" applyProtection="1">
      <alignment horizontal="center"/>
    </xf>
    <xf numFmtId="0" fontId="66" fillId="0" borderId="0" xfId="55" applyNumberFormat="1" applyFont="1" applyBorder="1" applyAlignment="1" applyProtection="1">
      <alignment horizontal="center"/>
    </xf>
    <xf numFmtId="0" fontId="22" fillId="0" borderId="0" xfId="55" applyFont="1" applyBorder="1" applyAlignment="1" applyProtection="1">
      <alignment vertical="center" wrapText="1"/>
    </xf>
    <xf numFmtId="0" fontId="44" fillId="0" borderId="0" xfId="55" applyFont="1" applyBorder="1" applyAlignment="1" applyProtection="1">
      <alignment horizontal="center"/>
    </xf>
    <xf numFmtId="0" fontId="79" fillId="3" borderId="0" xfId="55" applyFont="1" applyFill="1" applyBorder="1" applyAlignment="1" applyProtection="1">
      <alignment horizontal="center"/>
    </xf>
    <xf numFmtId="0" fontId="78" fillId="3" borderId="0" xfId="55" applyFont="1" applyFill="1" applyBorder="1" applyAlignment="1" applyProtection="1">
      <alignment horizontal="left" indent="2"/>
    </xf>
    <xf numFmtId="0" fontId="78" fillId="3" borderId="0" xfId="55" applyFont="1" applyFill="1" applyBorder="1" applyAlignment="1" applyProtection="1">
      <alignment horizontal="center"/>
    </xf>
    <xf numFmtId="9" fontId="62" fillId="27" borderId="0" xfId="53" applyFont="1" applyFill="1" applyBorder="1" applyAlignment="1" applyProtection="1">
      <alignment horizontal="center"/>
    </xf>
    <xf numFmtId="0" fontId="3" fillId="0" borderId="0" xfId="41" applyFont="1" applyFill="1" applyBorder="1" applyAlignment="1" applyProtection="1">
      <alignment wrapText="1"/>
    </xf>
    <xf numFmtId="0" fontId="0" fillId="27" borderId="0" xfId="0" applyFill="1" applyProtection="1">
      <protection locked="0"/>
    </xf>
    <xf numFmtId="0" fontId="77" fillId="0" borderId="0" xfId="55" applyFont="1" applyBorder="1" applyAlignment="1" applyProtection="1">
      <alignment horizontal="center"/>
    </xf>
    <xf numFmtId="0" fontId="99" fillId="3" borderId="0" xfId="55" applyFont="1" applyFill="1" applyBorder="1" applyAlignment="1" applyProtection="1">
      <alignment horizontal="center"/>
    </xf>
    <xf numFmtId="0" fontId="77" fillId="27" borderId="51" xfId="55" applyFont="1" applyFill="1" applyBorder="1" applyAlignment="1" applyProtection="1">
      <alignment horizontal="center" vertical="center" wrapText="1"/>
      <protection locked="0"/>
    </xf>
    <xf numFmtId="44" fontId="22" fillId="0" borderId="37" xfId="55" applyNumberFormat="1" applyFont="1" applyFill="1" applyBorder="1" applyAlignment="1" applyProtection="1">
      <alignment horizontal="center" vertical="center"/>
      <protection locked="0"/>
    </xf>
    <xf numFmtId="44" fontId="22" fillId="0" borderId="37" xfId="55" applyNumberFormat="1" applyFont="1" applyFill="1" applyBorder="1" applyAlignment="1" applyProtection="1">
      <alignment horizontal="center"/>
      <protection locked="0"/>
    </xf>
    <xf numFmtId="0" fontId="0" fillId="0" borderId="60" xfId="0" applyBorder="1"/>
    <xf numFmtId="0" fontId="56" fillId="27" borderId="0" xfId="55" applyFont="1" applyFill="1" applyBorder="1" applyAlignment="1" applyProtection="1">
      <alignment horizontal="left" vertical="center"/>
    </xf>
    <xf numFmtId="0" fontId="3" fillId="3" borderId="42" xfId="41" applyFill="1" applyBorder="1" applyAlignment="1" applyProtection="1">
      <alignment horizontal="center" vertical="center" wrapText="1"/>
    </xf>
    <xf numFmtId="44" fontId="74" fillId="0" borderId="42" xfId="57" applyNumberFormat="1" applyFont="1" applyFill="1" applyBorder="1" applyAlignment="1" applyProtection="1">
      <alignment vertical="center"/>
      <protection hidden="1"/>
    </xf>
    <xf numFmtId="2" fontId="74" fillId="0" borderId="38" xfId="57" applyNumberFormat="1" applyFont="1" applyFill="1" applyBorder="1" applyAlignment="1" applyProtection="1">
      <alignment vertical="center"/>
      <protection hidden="1"/>
    </xf>
    <xf numFmtId="166" fontId="26" fillId="3" borderId="0" xfId="52" applyNumberFormat="1" applyFont="1" applyFill="1" applyBorder="1" applyAlignment="1" applyProtection="1">
      <alignment horizontal="right" vertical="center" readingOrder="1"/>
    </xf>
    <xf numFmtId="166" fontId="26" fillId="3" borderId="0" xfId="52" applyNumberFormat="1" applyFont="1" applyFill="1" applyBorder="1" applyAlignment="1" applyProtection="1">
      <alignment horizontal="right" vertical="center" readingOrder="1"/>
      <protection locked="0"/>
    </xf>
    <xf numFmtId="165" fontId="22" fillId="0" borderId="37" xfId="51" applyNumberFormat="1" applyFont="1" applyFill="1" applyBorder="1" applyAlignment="1" applyProtection="1">
      <alignment horizontal="center" vertical="center" wrapText="1"/>
      <protection locked="0"/>
    </xf>
    <xf numFmtId="165" fontId="22" fillId="0" borderId="37" xfId="51" applyNumberFormat="1" applyFont="1" applyFill="1" applyBorder="1" applyAlignment="1" applyProtection="1">
      <alignment horizontal="center" vertical="center"/>
      <protection locked="0"/>
    </xf>
    <xf numFmtId="168" fontId="33" fillId="0" borderId="18" xfId="53" applyNumberFormat="1" applyFont="1" applyBorder="1" applyProtection="1"/>
    <xf numFmtId="9" fontId="33" fillId="0" borderId="18" xfId="52" applyNumberFormat="1" applyFont="1" applyFill="1" applyBorder="1" applyAlignment="1" applyProtection="1">
      <alignment horizontal="center"/>
      <protection locked="0"/>
    </xf>
    <xf numFmtId="164" fontId="27" fillId="19" borderId="33" xfId="1" applyNumberFormat="1" applyFont="1" applyFill="1" applyBorder="1" applyAlignment="1" applyProtection="1">
      <alignment horizontal="right" vertical="center" wrapText="1"/>
    </xf>
    <xf numFmtId="8" fontId="1" fillId="19" borderId="34" xfId="1" applyNumberFormat="1" applyFont="1" applyFill="1" applyBorder="1" applyAlignment="1" applyProtection="1">
      <alignment horizontal="right" vertical="center"/>
    </xf>
    <xf numFmtId="0" fontId="103" fillId="0" borderId="0" xfId="55" applyFont="1" applyBorder="1" applyAlignment="1" applyProtection="1">
      <alignment wrapText="1"/>
    </xf>
    <xf numFmtId="0" fontId="62" fillId="0" borderId="59" xfId="55" applyFont="1" applyBorder="1" applyAlignment="1" applyProtection="1">
      <alignment horizontal="center"/>
    </xf>
    <xf numFmtId="0" fontId="113" fillId="0" borderId="0" xfId="55" applyFont="1" applyBorder="1" applyAlignment="1" applyProtection="1">
      <alignment horizontal="center"/>
    </xf>
    <xf numFmtId="0" fontId="113" fillId="0" borderId="0" xfId="55" applyFont="1" applyFill="1" applyBorder="1" applyAlignment="1" applyProtection="1">
      <alignment horizontal="center"/>
    </xf>
    <xf numFmtId="0" fontId="22" fillId="0" borderId="59" xfId="55" applyFont="1" applyBorder="1" applyAlignment="1" applyProtection="1">
      <alignment horizontal="center"/>
    </xf>
    <xf numFmtId="14" fontId="26" fillId="20" borderId="17" xfId="0" applyNumberFormat="1" applyFont="1" applyFill="1" applyBorder="1" applyAlignment="1" applyProtection="1">
      <alignment horizontal="left" readingOrder="1"/>
      <protection locked="0"/>
    </xf>
    <xf numFmtId="14" fontId="47" fillId="3" borderId="0" xfId="1" applyNumberFormat="1" applyFont="1" applyFill="1" applyBorder="1" applyAlignment="1" applyProtection="1">
      <alignment horizontal="right" vertical="top"/>
    </xf>
    <xf numFmtId="0" fontId="49" fillId="35" borderId="0" xfId="0" applyFont="1" applyFill="1" applyAlignment="1" applyProtection="1"/>
    <xf numFmtId="0" fontId="0" fillId="35" borderId="0" xfId="0" applyFill="1" applyAlignment="1" applyProtection="1">
      <alignment wrapText="1"/>
    </xf>
    <xf numFmtId="0" fontId="0" fillId="35" borderId="0" xfId="0" applyFill="1" applyProtection="1"/>
    <xf numFmtId="0" fontId="88" fillId="34" borderId="0" xfId="0" applyFont="1" applyFill="1" applyAlignment="1" applyProtection="1"/>
    <xf numFmtId="0" fontId="36" fillId="0" borderId="0" xfId="0" applyFont="1" applyFill="1" applyBorder="1" applyAlignment="1" applyProtection="1">
      <alignment horizontal="left" vertical="center" indent="3" readingOrder="1"/>
    </xf>
    <xf numFmtId="0" fontId="36" fillId="19" borderId="15" xfId="1" applyFont="1" applyFill="1" applyBorder="1" applyAlignment="1" applyProtection="1">
      <alignment horizontal="right" vertical="center" wrapText="1"/>
    </xf>
    <xf numFmtId="0" fontId="36" fillId="19" borderId="15" xfId="1" applyFont="1" applyFill="1" applyBorder="1" applyAlignment="1" applyProtection="1">
      <alignment horizontal="right" wrapText="1"/>
    </xf>
    <xf numFmtId="0" fontId="101" fillId="3" borderId="0" xfId="55" applyFont="1" applyFill="1" applyBorder="1" applyAlignment="1" applyProtection="1">
      <alignment horizontal="left"/>
    </xf>
    <xf numFmtId="9" fontId="0" fillId="0" borderId="0" xfId="0" applyNumberFormat="1"/>
    <xf numFmtId="0" fontId="62" fillId="0" borderId="0" xfId="55" applyFont="1" applyBorder="1" applyAlignment="1" applyProtection="1">
      <protection locked="0"/>
    </xf>
    <xf numFmtId="0" fontId="25" fillId="0" borderId="51" xfId="55" applyFont="1" applyBorder="1" applyAlignment="1"/>
    <xf numFmtId="0" fontId="121" fillId="0" borderId="0" xfId="55" applyFont="1" applyBorder="1"/>
    <xf numFmtId="0" fontId="25" fillId="0" borderId="51" xfId="55" applyFont="1" applyBorder="1" applyAlignment="1">
      <alignment horizontal="center"/>
    </xf>
    <xf numFmtId="0" fontId="22" fillId="0" borderId="0" xfId="55" applyFont="1" applyBorder="1"/>
    <xf numFmtId="0" fontId="124" fillId="0" borderId="0" xfId="55" applyFont="1"/>
    <xf numFmtId="0" fontId="125" fillId="0" borderId="0" xfId="55" applyFont="1" applyAlignment="1">
      <alignment vertical="center"/>
    </xf>
    <xf numFmtId="0" fontId="126" fillId="37" borderId="0" xfId="55" applyNumberFormat="1" applyFont="1" applyFill="1" applyBorder="1" applyAlignment="1">
      <alignment wrapText="1"/>
    </xf>
    <xf numFmtId="0" fontId="125" fillId="0" borderId="0" xfId="55" applyFont="1" applyBorder="1" applyAlignment="1">
      <alignment horizontal="center" wrapText="1"/>
    </xf>
    <xf numFmtId="0" fontId="23" fillId="19" borderId="68" xfId="1" applyFont="1" applyFill="1" applyBorder="1" applyAlignment="1" applyProtection="1">
      <alignment vertical="top"/>
    </xf>
    <xf numFmtId="0" fontId="23" fillId="19" borderId="69" xfId="1" applyFont="1" applyFill="1" applyBorder="1" applyAlignment="1" applyProtection="1">
      <alignment vertical="top" wrapText="1"/>
    </xf>
    <xf numFmtId="0" fontId="1" fillId="19" borderId="70" xfId="1" applyFont="1" applyFill="1" applyBorder="1" applyAlignment="1" applyProtection="1">
      <alignment horizontal="left" vertical="center"/>
    </xf>
    <xf numFmtId="165" fontId="1" fillId="19" borderId="71" xfId="51" applyNumberFormat="1" applyFont="1" applyFill="1" applyBorder="1" applyAlignment="1" applyProtection="1">
      <alignment horizontal="right" vertical="center"/>
    </xf>
    <xf numFmtId="0" fontId="39" fillId="19" borderId="72" xfId="1" applyFont="1" applyFill="1" applyBorder="1" applyAlignment="1" applyProtection="1">
      <alignment vertical="center" wrapText="1"/>
    </xf>
    <xf numFmtId="165" fontId="39" fillId="19" borderId="73" xfId="51" applyNumberFormat="1" applyFont="1" applyFill="1" applyBorder="1" applyAlignment="1" applyProtection="1">
      <alignment horizontal="right" vertical="center" wrapText="1"/>
    </xf>
    <xf numFmtId="0" fontId="52" fillId="0" borderId="0" xfId="55" applyFont="1" applyBorder="1" applyAlignment="1" applyProtection="1">
      <alignment horizontal="center"/>
    </xf>
    <xf numFmtId="0" fontId="66" fillId="0" borderId="0" xfId="55" applyNumberFormat="1" applyFont="1" applyBorder="1" applyAlignment="1" applyProtection="1">
      <alignment horizontal="center"/>
    </xf>
    <xf numFmtId="0" fontId="84" fillId="26" borderId="47" xfId="60" applyFont="1" applyFill="1" applyBorder="1" applyAlignment="1">
      <alignment horizontal="left"/>
    </xf>
    <xf numFmtId="0" fontId="84" fillId="26" borderId="50" xfId="60" applyFont="1" applyFill="1" applyBorder="1" applyAlignment="1">
      <alignment horizontal="left"/>
    </xf>
    <xf numFmtId="0" fontId="84" fillId="26" borderId="50" xfId="60" applyFont="1" applyFill="1" applyBorder="1" applyAlignment="1">
      <alignment horizontal="center"/>
    </xf>
    <xf numFmtId="0" fontId="84" fillId="26" borderId="46" xfId="60" applyFont="1" applyFill="1" applyBorder="1" applyAlignment="1">
      <alignment horizontal="center"/>
    </xf>
    <xf numFmtId="0" fontId="5" fillId="0" borderId="67" xfId="0" applyFont="1" applyFill="1" applyBorder="1"/>
    <xf numFmtId="0" fontId="86" fillId="0" borderId="52" xfId="6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66" xfId="0" applyFont="1" applyFill="1" applyBorder="1"/>
    <xf numFmtId="0" fontId="86" fillId="0" borderId="53" xfId="60" applyFont="1" applyFill="1" applyBorder="1" applyAlignment="1">
      <alignment wrapText="1"/>
    </xf>
    <xf numFmtId="0" fontId="86" fillId="0" borderId="53" xfId="60" applyFont="1" applyFill="1" applyBorder="1" applyAlignment="1">
      <alignment horizontal="center" wrapText="1"/>
    </xf>
    <xf numFmtId="49" fontId="86" fillId="0" borderId="53" xfId="60" applyNumberFormat="1" applyFont="1" applyFill="1" applyBorder="1" applyAlignment="1">
      <alignment horizontal="center" wrapText="1"/>
    </xf>
    <xf numFmtId="0" fontId="86" fillId="0" borderId="64" xfId="60" applyFont="1" applyFill="1" applyBorder="1" applyAlignment="1">
      <alignment horizontal="center" wrapText="1"/>
    </xf>
    <xf numFmtId="0" fontId="128" fillId="38" borderId="75" xfId="62" applyFont="1" applyFill="1" applyBorder="1" applyAlignment="1">
      <alignment horizontal="center" vertical="center"/>
    </xf>
    <xf numFmtId="0" fontId="128" fillId="38" borderId="76" xfId="62" applyFont="1" applyFill="1" applyBorder="1" applyAlignment="1">
      <alignment horizontal="center" vertical="center"/>
    </xf>
    <xf numFmtId="0" fontId="128" fillId="38" borderId="77" xfId="62" applyFont="1" applyFill="1" applyBorder="1" applyAlignment="1">
      <alignment horizontal="center" vertical="center"/>
    </xf>
    <xf numFmtId="0" fontId="21" fillId="0" borderId="0" xfId="62" applyAlignment="1">
      <alignment horizontal="center"/>
    </xf>
    <xf numFmtId="0" fontId="129" fillId="0" borderId="51" xfId="6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129" fillId="0" borderId="51" xfId="62" applyFont="1" applyBorder="1" applyAlignment="1">
      <alignment horizontal="center"/>
    </xf>
    <xf numFmtId="0" fontId="130" fillId="0" borderId="51" xfId="62" applyFont="1" applyFill="1" applyBorder="1" applyAlignment="1">
      <alignment horizontal="center" wrapText="1"/>
    </xf>
    <xf numFmtId="0" fontId="129" fillId="0" borderId="51" xfId="62" applyFont="1" applyFill="1" applyBorder="1" applyAlignment="1">
      <alignment horizontal="center"/>
    </xf>
    <xf numFmtId="0" fontId="65" fillId="0" borderId="50" xfId="55" applyFont="1" applyBorder="1" applyAlignment="1" applyProtection="1">
      <alignment horizontal="center"/>
      <protection locked="0" hidden="1"/>
    </xf>
    <xf numFmtId="0" fontId="130" fillId="39" borderId="51" xfId="62" applyFont="1" applyFill="1" applyBorder="1" applyAlignment="1">
      <alignment horizontal="center" wrapText="1"/>
    </xf>
    <xf numFmtId="0" fontId="129" fillId="0" borderId="53" xfId="62" applyFont="1" applyBorder="1" applyAlignment="1">
      <alignment horizontal="center"/>
    </xf>
    <xf numFmtId="0" fontId="21" fillId="0" borderId="51" xfId="62" applyBorder="1" applyAlignment="1">
      <alignment horizontal="center"/>
    </xf>
    <xf numFmtId="171" fontId="21" fillId="0" borderId="51" xfId="62" applyNumberFormat="1" applyBorder="1" applyAlignment="1">
      <alignment horizontal="center" wrapText="1"/>
    </xf>
    <xf numFmtId="0" fontId="21" fillId="0" borderId="51" xfId="62" applyBorder="1"/>
    <xf numFmtId="0" fontId="1" fillId="0" borderId="51" xfId="55" applyBorder="1" applyAlignment="1">
      <alignment horizontal="center"/>
    </xf>
    <xf numFmtId="0" fontId="1" fillId="0" borderId="53" xfId="55" applyBorder="1" applyAlignment="1">
      <alignment horizontal="center"/>
    </xf>
    <xf numFmtId="0" fontId="131" fillId="0" borderId="51" xfId="0" applyFont="1" applyBorder="1" applyAlignment="1">
      <alignment horizontal="center"/>
    </xf>
    <xf numFmtId="0" fontId="132" fillId="0" borderId="51" xfId="0" applyFont="1" applyBorder="1" applyAlignment="1">
      <alignment horizontal="center"/>
    </xf>
    <xf numFmtId="0" fontId="129" fillId="0" borderId="53" xfId="62" applyFont="1" applyFill="1" applyBorder="1" applyAlignment="1">
      <alignment horizontal="center"/>
    </xf>
    <xf numFmtId="0" fontId="131" fillId="0" borderId="53" xfId="0" applyFont="1" applyBorder="1" applyAlignment="1">
      <alignment horizontal="center"/>
    </xf>
    <xf numFmtId="0" fontId="35" fillId="0" borderId="51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129" fillId="0" borderId="0" xfId="62" applyFont="1" applyAlignment="1">
      <alignment horizontal="center" vertical="center"/>
    </xf>
    <xf numFmtId="0" fontId="0" fillId="0" borderId="0" xfId="0" applyAlignment="1">
      <alignment vertical="center"/>
    </xf>
    <xf numFmtId="170" fontId="120" fillId="37" borderId="0" xfId="55" applyNumberFormat="1" applyFont="1" applyFill="1" applyBorder="1" applyAlignment="1">
      <alignment horizontal="center" vertical="center"/>
    </xf>
    <xf numFmtId="170" fontId="119" fillId="36" borderId="0" xfId="55" applyNumberFormat="1" applyFont="1" applyFill="1" applyBorder="1" applyAlignment="1">
      <alignment horizontal="center" vertical="center"/>
    </xf>
    <xf numFmtId="0" fontId="1" fillId="0" borderId="0" xfId="55" applyBorder="1" applyAlignment="1">
      <alignment vertical="top"/>
    </xf>
    <xf numFmtId="0" fontId="25" fillId="31" borderId="0" xfId="55" applyFont="1" applyFill="1" applyBorder="1" applyAlignment="1"/>
    <xf numFmtId="0" fontId="25" fillId="19" borderId="0" xfId="55" applyFont="1" applyFill="1" applyBorder="1" applyAlignment="1">
      <alignment horizontal="left"/>
    </xf>
    <xf numFmtId="0" fontId="52" fillId="3" borderId="0" xfId="55" applyFont="1" applyFill="1" applyBorder="1" applyAlignment="1" applyProtection="1">
      <alignment horizontal="center"/>
    </xf>
    <xf numFmtId="0" fontId="44" fillId="3" borderId="0" xfId="55" applyFont="1" applyFill="1" applyBorder="1" applyAlignment="1" applyProtection="1">
      <alignment horizontal="center"/>
    </xf>
    <xf numFmtId="0" fontId="80" fillId="3" borderId="0" xfId="55" applyFont="1" applyFill="1" applyBorder="1" applyAlignment="1" applyProtection="1">
      <alignment horizontal="center"/>
    </xf>
    <xf numFmtId="0" fontId="44" fillId="3" borderId="0" xfId="55" applyFont="1" applyFill="1" applyBorder="1" applyAlignment="1" applyProtection="1"/>
    <xf numFmtId="14" fontId="133" fillId="3" borderId="0" xfId="55" applyNumberFormat="1" applyFont="1" applyFill="1" applyBorder="1" applyAlignment="1" applyProtection="1">
      <alignment horizontal="center"/>
    </xf>
    <xf numFmtId="0" fontId="133" fillId="3" borderId="0" xfId="55" applyNumberFormat="1" applyFont="1" applyFill="1" applyBorder="1" applyAlignment="1" applyProtection="1">
      <alignment horizontal="center"/>
    </xf>
    <xf numFmtId="9" fontId="44" fillId="3" borderId="0" xfId="59" applyFont="1" applyFill="1" applyBorder="1" applyAlignment="1" applyProtection="1">
      <alignment horizontal="center"/>
    </xf>
    <xf numFmtId="0" fontId="79" fillId="3" borderId="0" xfId="55" applyFont="1" applyFill="1" applyBorder="1" applyAlignment="1" applyProtection="1">
      <alignment horizontal="center"/>
      <protection locked="0"/>
    </xf>
    <xf numFmtId="0" fontId="127" fillId="3" borderId="0" xfId="0" applyFont="1" applyFill="1" applyBorder="1"/>
    <xf numFmtId="0" fontId="78" fillId="3" borderId="0" xfId="55" applyFont="1" applyFill="1" applyBorder="1" applyProtection="1"/>
    <xf numFmtId="0" fontId="134" fillId="3" borderId="0" xfId="55" applyFont="1" applyFill="1" applyBorder="1" applyAlignment="1" applyProtection="1"/>
    <xf numFmtId="164" fontId="79" fillId="3" borderId="0" xfId="55" applyNumberFormat="1" applyFont="1" applyFill="1" applyBorder="1" applyAlignment="1" applyProtection="1">
      <alignment horizontal="center"/>
    </xf>
    <xf numFmtId="0" fontId="136" fillId="3" borderId="0" xfId="55" applyFont="1" applyFill="1" applyBorder="1" applyAlignment="1" applyProtection="1">
      <alignment horizontal="left"/>
    </xf>
    <xf numFmtId="0" fontId="135" fillId="3" borderId="0" xfId="55" applyFont="1" applyFill="1" applyBorder="1" applyAlignment="1" applyProtection="1">
      <alignment horizontal="center" vertical="center"/>
    </xf>
    <xf numFmtId="0" fontId="135" fillId="3" borderId="0" xfId="55" applyFont="1" applyFill="1" applyBorder="1" applyAlignment="1" applyProtection="1">
      <alignment vertical="center"/>
    </xf>
    <xf numFmtId="0" fontId="137" fillId="3" borderId="0" xfId="55" applyFont="1" applyFill="1" applyBorder="1" applyAlignment="1" applyProtection="1">
      <alignment horizontal="center" vertical="center"/>
    </xf>
    <xf numFmtId="0" fontId="138" fillId="3" borderId="0" xfId="55" applyFont="1" applyFill="1" applyBorder="1" applyAlignment="1" applyProtection="1">
      <alignment horizontal="right" vertical="center"/>
    </xf>
    <xf numFmtId="3" fontId="137" fillId="3" borderId="0" xfId="55" applyNumberFormat="1" applyFont="1" applyFill="1" applyBorder="1" applyAlignment="1" applyProtection="1">
      <alignment horizontal="center" vertical="center"/>
    </xf>
    <xf numFmtId="0" fontId="139" fillId="3" borderId="0" xfId="55" applyFont="1" applyFill="1" applyBorder="1" applyAlignment="1" applyProtection="1">
      <alignment horizontal="left" vertical="center"/>
    </xf>
    <xf numFmtId="14" fontId="140" fillId="3" borderId="0" xfId="55" applyNumberFormat="1" applyFont="1" applyFill="1" applyBorder="1" applyAlignment="1" applyProtection="1">
      <alignment horizontal="center" vertical="center"/>
    </xf>
    <xf numFmtId="0" fontId="140" fillId="3" borderId="0" xfId="55" applyNumberFormat="1" applyFont="1" applyFill="1" applyBorder="1" applyAlignment="1" applyProtection="1">
      <alignment horizontal="center" vertical="center"/>
    </xf>
    <xf numFmtId="0" fontId="141" fillId="3" borderId="0" xfId="55" applyFont="1" applyFill="1" applyBorder="1" applyAlignment="1" applyProtection="1">
      <alignment horizontal="center" vertical="center"/>
    </xf>
    <xf numFmtId="9" fontId="135" fillId="3" borderId="0" xfId="59" applyFont="1" applyFill="1" applyBorder="1" applyAlignment="1" applyProtection="1">
      <alignment horizontal="center" vertical="center"/>
    </xf>
    <xf numFmtId="0" fontId="79" fillId="3" borderId="0" xfId="55" applyFont="1" applyFill="1" applyBorder="1" applyAlignment="1" applyProtection="1"/>
    <xf numFmtId="0" fontId="134" fillId="3" borderId="0" xfId="55" applyFont="1" applyFill="1" applyBorder="1" applyAlignment="1" applyProtection="1">
      <alignment horizontal="center"/>
    </xf>
    <xf numFmtId="0" fontId="134" fillId="3" borderId="0" xfId="55" applyFont="1" applyFill="1" applyBorder="1" applyAlignment="1" applyProtection="1">
      <alignment horizontal="center" wrapText="1"/>
    </xf>
    <xf numFmtId="0" fontId="142" fillId="3" borderId="0" xfId="55" applyFont="1" applyFill="1" applyBorder="1" applyAlignment="1" applyProtection="1">
      <alignment horizontal="center" wrapText="1"/>
    </xf>
    <xf numFmtId="0" fontId="142" fillId="3" borderId="0" xfId="55" applyFont="1" applyFill="1" applyBorder="1" applyAlignment="1" applyProtection="1">
      <alignment wrapText="1"/>
    </xf>
    <xf numFmtId="0" fontId="44" fillId="3" borderId="0" xfId="55" applyFont="1" applyFill="1" applyBorder="1" applyAlignment="1" applyProtection="1">
      <alignment horizontal="center" wrapText="1"/>
    </xf>
    <xf numFmtId="0" fontId="134" fillId="3" borderId="0" xfId="55" applyNumberFormat="1" applyFont="1" applyFill="1" applyBorder="1" applyAlignment="1" applyProtection="1">
      <alignment horizontal="center" wrapText="1"/>
    </xf>
    <xf numFmtId="0" fontId="134" fillId="3" borderId="0" xfId="55" applyFont="1" applyFill="1" applyBorder="1" applyAlignment="1" applyProtection="1">
      <alignment wrapText="1"/>
    </xf>
    <xf numFmtId="0" fontId="79" fillId="3" borderId="0" xfId="55" applyFont="1" applyFill="1" applyBorder="1" applyAlignment="1" applyProtection="1">
      <alignment vertical="center"/>
      <protection hidden="1"/>
    </xf>
    <xf numFmtId="14" fontId="79" fillId="3" borderId="0" xfId="55" applyNumberFormat="1" applyFont="1" applyFill="1" applyBorder="1" applyAlignment="1" applyProtection="1">
      <alignment horizontal="center" vertical="center"/>
      <protection hidden="1"/>
    </xf>
    <xf numFmtId="0" fontId="79" fillId="3" borderId="0" xfId="55" applyFont="1" applyFill="1" applyBorder="1" applyAlignment="1" applyProtection="1">
      <alignment horizontal="center" vertical="center"/>
      <protection hidden="1"/>
    </xf>
    <xf numFmtId="0" fontId="79" fillId="3" borderId="0" xfId="55" applyFont="1" applyFill="1" applyBorder="1" applyAlignment="1" applyProtection="1">
      <alignment horizontal="center" vertical="center"/>
    </xf>
    <xf numFmtId="44" fontId="79" fillId="3" borderId="0" xfId="55" applyNumberFormat="1" applyFont="1" applyFill="1" applyBorder="1" applyAlignment="1" applyProtection="1">
      <alignment horizontal="center" vertical="center"/>
      <protection hidden="1"/>
    </xf>
    <xf numFmtId="0" fontId="44" fillId="3" borderId="0" xfId="55" applyFont="1" applyFill="1" applyBorder="1" applyAlignment="1" applyProtection="1">
      <alignment horizontal="left"/>
    </xf>
    <xf numFmtId="0" fontId="79" fillId="3" borderId="0" xfId="55" applyNumberFormat="1" applyFont="1" applyFill="1" applyBorder="1" applyAlignment="1" applyProtection="1">
      <alignment horizontal="center"/>
    </xf>
    <xf numFmtId="0" fontId="80" fillId="3" borderId="0" xfId="55" applyFont="1" applyFill="1" applyBorder="1" applyProtection="1"/>
    <xf numFmtId="169" fontId="79" fillId="3" borderId="0" xfId="55" applyNumberFormat="1" applyFont="1" applyFill="1" applyBorder="1" applyAlignment="1" applyProtection="1">
      <alignment vertical="center"/>
      <protection locked="0"/>
    </xf>
    <xf numFmtId="3" fontId="79" fillId="3" borderId="0" xfId="55" applyNumberFormat="1" applyFont="1" applyFill="1" applyBorder="1" applyAlignment="1" applyProtection="1">
      <alignment horizontal="center" vertical="center"/>
      <protection locked="0"/>
    </xf>
    <xf numFmtId="44" fontId="79" fillId="3" borderId="0" xfId="55" applyNumberFormat="1" applyFont="1" applyFill="1" applyBorder="1" applyAlignment="1" applyProtection="1">
      <alignment horizontal="center" vertical="center"/>
      <protection locked="0"/>
    </xf>
    <xf numFmtId="44" fontId="142" fillId="3" borderId="0" xfId="55" applyNumberFormat="1" applyFont="1" applyFill="1" applyBorder="1" applyAlignment="1" applyProtection="1">
      <alignment horizontal="center" vertical="center"/>
      <protection hidden="1"/>
    </xf>
    <xf numFmtId="44" fontId="142" fillId="3" borderId="0" xfId="55" applyNumberFormat="1" applyFont="1" applyFill="1" applyBorder="1" applyAlignment="1" applyProtection="1">
      <alignment vertical="center"/>
      <protection hidden="1"/>
    </xf>
    <xf numFmtId="44" fontId="142" fillId="3" borderId="0" xfId="57" applyFont="1" applyFill="1" applyBorder="1" applyAlignment="1" applyProtection="1">
      <alignment vertical="center"/>
      <protection hidden="1"/>
    </xf>
    <xf numFmtId="0" fontId="143" fillId="3" borderId="0" xfId="41" applyFont="1" applyFill="1" applyBorder="1" applyAlignment="1" applyProtection="1">
      <alignment wrapText="1"/>
    </xf>
    <xf numFmtId="0" fontId="80" fillId="3" borderId="0" xfId="55" applyFont="1" applyFill="1" applyBorder="1" applyAlignment="1" applyProtection="1"/>
    <xf numFmtId="0" fontId="142" fillId="3" borderId="0" xfId="55" applyFont="1" applyFill="1" applyBorder="1" applyAlignment="1" applyProtection="1">
      <alignment horizontal="left"/>
    </xf>
    <xf numFmtId="169" fontId="99" fillId="3" borderId="0" xfId="55" applyNumberFormat="1" applyFont="1" applyFill="1" applyBorder="1" applyAlignment="1" applyProtection="1">
      <alignment horizontal="center"/>
    </xf>
    <xf numFmtId="0" fontId="144" fillId="0" borderId="0" xfId="55" applyFont="1" applyBorder="1" applyAlignment="1" applyProtection="1">
      <alignment horizontal="left"/>
    </xf>
    <xf numFmtId="0" fontId="0" fillId="0" borderId="0" xfId="0" applyFill="1" applyBorder="1" applyProtection="1"/>
    <xf numFmtId="0" fontId="0" fillId="0" borderId="0" xfId="0" applyBorder="1" applyAlignment="1">
      <alignment vertical="center"/>
    </xf>
    <xf numFmtId="0" fontId="0" fillId="3" borderId="0" xfId="0" applyFill="1" applyBorder="1" applyProtection="1"/>
    <xf numFmtId="0" fontId="122" fillId="0" borderId="51" xfId="74" applyBorder="1" applyAlignment="1" applyProtection="1">
      <alignment wrapText="1"/>
    </xf>
    <xf numFmtId="0" fontId="0" fillId="27" borderId="0" xfId="0" applyFont="1" applyFill="1" applyAlignment="1" applyProtection="1"/>
    <xf numFmtId="0" fontId="35" fillId="27" borderId="0" xfId="0" applyFont="1" applyFill="1" applyAlignment="1" applyProtection="1"/>
    <xf numFmtId="0" fontId="0" fillId="28" borderId="0" xfId="0" applyFill="1" applyAlignment="1" applyProtection="1">
      <alignment vertical="top"/>
    </xf>
    <xf numFmtId="0" fontId="87" fillId="28" borderId="0" xfId="69" applyFill="1" applyAlignment="1" applyProtection="1"/>
    <xf numFmtId="0" fontId="25" fillId="0" borderId="0" xfId="55" applyFont="1" applyBorder="1"/>
    <xf numFmtId="0" fontId="87" fillId="0" borderId="51" xfId="69" applyBorder="1" applyAlignment="1" applyProtection="1">
      <alignment wrapText="1"/>
    </xf>
    <xf numFmtId="9" fontId="111" fillId="0" borderId="26" xfId="53" applyFont="1" applyFill="1" applyBorder="1" applyAlignment="1" applyProtection="1">
      <alignment horizontal="center"/>
    </xf>
    <xf numFmtId="9" fontId="111" fillId="0" borderId="35" xfId="53" applyFont="1" applyFill="1" applyBorder="1" applyAlignment="1" applyProtection="1">
      <alignment horizontal="center"/>
    </xf>
    <xf numFmtId="9" fontId="111" fillId="0" borderId="27" xfId="53" applyFont="1" applyFill="1" applyBorder="1" applyAlignment="1" applyProtection="1">
      <alignment horizontal="center"/>
    </xf>
    <xf numFmtId="0" fontId="31" fillId="3" borderId="0" xfId="0" applyFont="1" applyFill="1" applyBorder="1" applyAlignment="1">
      <alignment horizontal="center" vertical="center" readingOrder="1"/>
    </xf>
    <xf numFmtId="0" fontId="32" fillId="0" borderId="0" xfId="0" applyFont="1" applyAlignment="1">
      <alignment horizontal="center" vertical="center"/>
    </xf>
    <xf numFmtId="9" fontId="33" fillId="0" borderId="26" xfId="53" applyFont="1" applyBorder="1" applyAlignment="1">
      <alignment horizontal="center"/>
    </xf>
    <xf numFmtId="9" fontId="33" fillId="0" borderId="27" xfId="53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6" fillId="3" borderId="26" xfId="0" applyFont="1" applyFill="1" applyBorder="1" applyAlignment="1" applyProtection="1">
      <alignment horizontal="center" readingOrder="1"/>
      <protection locked="0"/>
    </xf>
    <xf numFmtId="0" fontId="26" fillId="3" borderId="27" xfId="0" applyFont="1" applyFill="1" applyBorder="1" applyAlignment="1" applyProtection="1">
      <alignment horizontal="center" readingOrder="1"/>
      <protection locked="0"/>
    </xf>
    <xf numFmtId="0" fontId="33" fillId="0" borderId="22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17" fillId="0" borderId="0" xfId="0" applyFont="1" applyFill="1" applyBorder="1" applyAlignment="1" applyProtection="1">
      <alignment horizontal="left" vertical="center" wrapText="1" readingOrder="1"/>
    </xf>
    <xf numFmtId="0" fontId="23" fillId="0" borderId="0" xfId="0" applyFont="1" applyFill="1" applyBorder="1" applyAlignment="1" applyProtection="1">
      <alignment horizontal="left" vertical="center" wrapText="1" readingOrder="1"/>
    </xf>
    <xf numFmtId="0" fontId="23" fillId="0" borderId="0" xfId="0" applyFont="1" applyFill="1" applyBorder="1" applyAlignment="1" applyProtection="1">
      <alignment horizontal="left" vertical="center" readingOrder="1"/>
    </xf>
    <xf numFmtId="0" fontId="114" fillId="2" borderId="0" xfId="1" applyFont="1" applyFill="1" applyBorder="1" applyAlignment="1" applyProtection="1">
      <alignment horizontal="center"/>
    </xf>
    <xf numFmtId="0" fontId="46" fillId="2" borderId="32" xfId="1" applyFont="1" applyFill="1" applyBorder="1" applyAlignment="1" applyProtection="1">
      <alignment horizontal="center" vertical="center"/>
    </xf>
    <xf numFmtId="167" fontId="28" fillId="2" borderId="12" xfId="1" applyNumberFormat="1" applyFont="1" applyFill="1" applyBorder="1" applyAlignment="1" applyProtection="1">
      <alignment horizontal="left" vertical="top"/>
    </xf>
    <xf numFmtId="167" fontId="28" fillId="2" borderId="0" xfId="1" applyNumberFormat="1" applyFont="1" applyFill="1" applyBorder="1" applyAlignment="1" applyProtection="1">
      <alignment horizontal="left" vertical="top"/>
    </xf>
    <xf numFmtId="0" fontId="94" fillId="2" borderId="14" xfId="1" applyFont="1" applyFill="1" applyBorder="1" applyAlignment="1" applyProtection="1">
      <alignment horizontal="left" vertical="top" wrapText="1"/>
    </xf>
    <xf numFmtId="0" fontId="94" fillId="2" borderId="13" xfId="1" applyFont="1" applyFill="1" applyBorder="1" applyAlignment="1" applyProtection="1">
      <alignment horizontal="left" vertical="top" wrapText="1"/>
    </xf>
    <xf numFmtId="0" fontId="48" fillId="21" borderId="29" xfId="1" applyFont="1" applyFill="1" applyBorder="1" applyAlignment="1" applyProtection="1">
      <alignment horizontal="left"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88" fillId="27" borderId="0" xfId="0" applyFont="1" applyFill="1" applyAlignment="1" applyProtection="1">
      <alignment horizontal="center"/>
    </xf>
    <xf numFmtId="0" fontId="22" fillId="29" borderId="0" xfId="55" applyFont="1" applyFill="1" applyBorder="1" applyAlignment="1" applyProtection="1">
      <alignment horizontal="center" vertical="center" wrapText="1"/>
      <protection locked="0"/>
    </xf>
    <xf numFmtId="0" fontId="81" fillId="0" borderId="0" xfId="55" applyFont="1" applyFill="1" applyBorder="1" applyAlignment="1" applyProtection="1">
      <alignment horizontal="center" vertical="center" wrapText="1"/>
      <protection locked="0"/>
    </xf>
    <xf numFmtId="0" fontId="79" fillId="3" borderId="0" xfId="55" applyFont="1" applyFill="1" applyBorder="1" applyAlignment="1" applyProtection="1">
      <alignment horizontal="center" vertical="center" wrapText="1"/>
      <protection locked="0"/>
    </xf>
    <xf numFmtId="0" fontId="79" fillId="3" borderId="0" xfId="55" applyFont="1" applyFill="1" applyBorder="1" applyAlignment="1" applyProtection="1">
      <alignment horizontal="center" vertical="center"/>
      <protection locked="0"/>
    </xf>
    <xf numFmtId="0" fontId="77" fillId="27" borderId="51" xfId="55" applyFont="1" applyFill="1" applyBorder="1" applyAlignment="1" applyProtection="1">
      <alignment horizontal="center" vertical="center" wrapText="1"/>
      <protection locked="0"/>
    </xf>
    <xf numFmtId="0" fontId="35" fillId="27" borderId="0" xfId="0" applyFont="1" applyFill="1" applyAlignment="1" applyProtection="1">
      <alignment horizontal="center" vertical="center"/>
      <protection locked="0"/>
    </xf>
    <xf numFmtId="0" fontId="100" fillId="27" borderId="0" xfId="55" applyFont="1" applyFill="1" applyBorder="1" applyAlignment="1" applyProtection="1">
      <alignment horizontal="center" vertical="center"/>
      <protection locked="0"/>
    </xf>
    <xf numFmtId="0" fontId="102" fillId="0" borderId="0" xfId="55" applyFont="1" applyBorder="1" applyAlignment="1" applyProtection="1">
      <alignment horizontal="center" wrapText="1"/>
    </xf>
    <xf numFmtId="0" fontId="66" fillId="27" borderId="0" xfId="55" applyNumberFormat="1" applyFont="1" applyFill="1" applyBorder="1" applyAlignment="1" applyProtection="1">
      <alignment horizontal="center"/>
      <protection locked="0"/>
    </xf>
    <xf numFmtId="0" fontId="22" fillId="0" borderId="40" xfId="55" applyFont="1" applyFill="1" applyBorder="1" applyAlignment="1" applyProtection="1">
      <alignment horizontal="center" wrapText="1"/>
      <protection locked="0"/>
    </xf>
    <xf numFmtId="43" fontId="22" fillId="27" borderId="59" xfId="51" applyFont="1" applyFill="1" applyBorder="1" applyAlignment="1" applyProtection="1">
      <alignment horizontal="center" wrapText="1"/>
      <protection locked="0"/>
    </xf>
    <xf numFmtId="0" fontId="22" fillId="0" borderId="59" xfId="55" applyFont="1" applyFill="1" applyBorder="1" applyAlignment="1" applyProtection="1">
      <alignment horizontal="center" wrapText="1"/>
      <protection locked="0"/>
    </xf>
    <xf numFmtId="0" fontId="22" fillId="0" borderId="40" xfId="55" applyFont="1" applyFill="1" applyBorder="1" applyAlignment="1" applyProtection="1">
      <alignment horizontal="center" vertical="center" wrapText="1"/>
      <protection locked="0"/>
    </xf>
    <xf numFmtId="0" fontId="98" fillId="3" borderId="0" xfId="55" applyFont="1" applyFill="1" applyBorder="1" applyAlignment="1" applyProtection="1">
      <alignment horizontal="left"/>
    </xf>
    <xf numFmtId="0" fontId="60" fillId="3" borderId="0" xfId="55" applyFont="1" applyFill="1" applyBorder="1" applyAlignment="1" applyProtection="1">
      <alignment horizontal="center"/>
      <protection locked="0"/>
    </xf>
    <xf numFmtId="0" fontId="56" fillId="0" borderId="0" xfId="55" applyNumberFormat="1" applyFont="1" applyBorder="1" applyAlignment="1" applyProtection="1">
      <alignment horizontal="center" wrapText="1"/>
    </xf>
    <xf numFmtId="0" fontId="96" fillId="0" borderId="0" xfId="55" applyFont="1" applyBorder="1" applyAlignment="1" applyProtection="1">
      <alignment horizontal="center" vertical="center" wrapText="1"/>
    </xf>
    <xf numFmtId="0" fontId="98" fillId="0" borderId="0" xfId="55" applyFont="1" applyBorder="1" applyAlignment="1" applyProtection="1">
      <alignment horizontal="left" vertical="center" wrapText="1"/>
    </xf>
    <xf numFmtId="43" fontId="62" fillId="3" borderId="57" xfId="51" applyFont="1" applyFill="1" applyBorder="1" applyAlignment="1" applyProtection="1">
      <alignment horizontal="left"/>
    </xf>
    <xf numFmtId="0" fontId="62" fillId="27" borderId="40" xfId="55" applyFont="1" applyFill="1" applyBorder="1" applyAlignment="1" applyProtection="1">
      <alignment horizontal="left"/>
      <protection locked="0"/>
    </xf>
    <xf numFmtId="14" fontId="55" fillId="0" borderId="0" xfId="55" applyNumberFormat="1" applyFont="1" applyBorder="1" applyAlignment="1" applyProtection="1">
      <alignment horizontal="center"/>
    </xf>
    <xf numFmtId="0" fontId="61" fillId="20" borderId="0" xfId="55" applyFont="1" applyFill="1" applyBorder="1" applyAlignment="1" applyProtection="1">
      <alignment horizontal="left"/>
    </xf>
    <xf numFmtId="0" fontId="62" fillId="32" borderId="40" xfId="55" applyFont="1" applyFill="1" applyBorder="1" applyAlignment="1" applyProtection="1">
      <alignment horizontal="left"/>
      <protection locked="0"/>
    </xf>
    <xf numFmtId="0" fontId="115" fillId="0" borderId="0" xfId="55" applyFont="1" applyBorder="1" applyAlignment="1" applyProtection="1">
      <alignment horizontal="center"/>
    </xf>
    <xf numFmtId="0" fontId="116" fillId="0" borderId="0" xfId="55" applyFont="1" applyBorder="1" applyAlignment="1" applyProtection="1">
      <alignment horizontal="center"/>
    </xf>
    <xf numFmtId="0" fontId="52" fillId="0" borderId="0" xfId="55" applyFont="1" applyBorder="1" applyAlignment="1" applyProtection="1">
      <alignment horizontal="center"/>
    </xf>
    <xf numFmtId="0" fontId="1" fillId="0" borderId="0" xfId="55" applyBorder="1" applyAlignment="1" applyProtection="1">
      <alignment horizontal="center"/>
    </xf>
    <xf numFmtId="0" fontId="63" fillId="0" borderId="0" xfId="55" applyFont="1" applyBorder="1" applyAlignment="1" applyProtection="1">
      <alignment horizontal="left"/>
    </xf>
    <xf numFmtId="0" fontId="63" fillId="0" borderId="0" xfId="55" applyFont="1" applyBorder="1" applyAlignment="1" applyProtection="1">
      <alignment horizontal="center"/>
    </xf>
    <xf numFmtId="0" fontId="62" fillId="32" borderId="39" xfId="55" applyFont="1" applyFill="1" applyBorder="1" applyAlignment="1" applyProtection="1">
      <alignment horizontal="left"/>
      <protection locked="0"/>
    </xf>
    <xf numFmtId="0" fontId="54" fillId="0" borderId="0" xfId="55" applyFont="1" applyBorder="1" applyAlignment="1" applyProtection="1">
      <alignment horizontal="center"/>
    </xf>
    <xf numFmtId="0" fontId="56" fillId="0" borderId="0" xfId="55" applyFont="1" applyBorder="1" applyAlignment="1" applyProtection="1">
      <alignment horizontal="right" vertical="top" wrapText="1"/>
    </xf>
    <xf numFmtId="0" fontId="60" fillId="0" borderId="0" xfId="55" applyFont="1" applyBorder="1" applyAlignment="1" applyProtection="1">
      <alignment horizontal="center" vertical="center" wrapText="1"/>
    </xf>
    <xf numFmtId="0" fontId="0" fillId="27" borderId="0" xfId="0" applyFill="1" applyAlignment="1" applyProtection="1">
      <alignment horizontal="center"/>
      <protection locked="0"/>
    </xf>
    <xf numFmtId="0" fontId="22" fillId="27" borderId="59" xfId="55" applyFont="1" applyFill="1" applyBorder="1" applyAlignment="1" applyProtection="1">
      <alignment horizontal="center" vertical="center" wrapText="1"/>
      <protection locked="0"/>
    </xf>
    <xf numFmtId="0" fontId="22" fillId="27" borderId="40" xfId="55" applyFont="1" applyFill="1" applyBorder="1" applyAlignment="1" applyProtection="1">
      <alignment horizontal="center" vertical="center" wrapText="1"/>
      <protection locked="0"/>
    </xf>
    <xf numFmtId="0" fontId="66" fillId="3" borderId="0" xfId="55" applyNumberFormat="1" applyFont="1" applyFill="1" applyBorder="1" applyAlignment="1" applyProtection="1">
      <alignment horizontal="center"/>
    </xf>
    <xf numFmtId="44" fontId="62" fillId="31" borderId="0" xfId="52" applyFont="1" applyFill="1" applyBorder="1" applyAlignment="1" applyProtection="1">
      <alignment horizontal="left"/>
      <protection locked="0"/>
    </xf>
    <xf numFmtId="0" fontId="62" fillId="27" borderId="0" xfId="55" applyFont="1" applyFill="1" applyBorder="1" applyAlignment="1" applyProtection="1">
      <alignment horizontal="center"/>
      <protection locked="0"/>
    </xf>
    <xf numFmtId="0" fontId="68" fillId="0" borderId="0" xfId="55" applyFont="1" applyBorder="1" applyAlignment="1" applyProtection="1">
      <alignment horizontal="center" vertical="center" wrapText="1"/>
    </xf>
    <xf numFmtId="0" fontId="103" fillId="0" borderId="0" xfId="55" applyFont="1" applyBorder="1" applyAlignment="1" applyProtection="1">
      <alignment horizontal="center" wrapText="1"/>
    </xf>
    <xf numFmtId="0" fontId="23" fillId="23" borderId="0" xfId="55" applyFont="1" applyFill="1" applyBorder="1" applyAlignment="1" applyProtection="1">
      <alignment horizontal="center" vertical="center" wrapText="1"/>
      <protection locked="0"/>
    </xf>
    <xf numFmtId="0" fontId="60" fillId="23" borderId="0" xfId="55" applyFont="1" applyFill="1" applyBorder="1" applyAlignment="1" applyProtection="1">
      <alignment horizontal="center" vertical="center"/>
      <protection locked="0"/>
    </xf>
    <xf numFmtId="0" fontId="103" fillId="0" borderId="0" xfId="55" applyFont="1" applyBorder="1" applyAlignment="1" applyProtection="1">
      <alignment horizontal="center" vertical="center" wrapText="1"/>
    </xf>
    <xf numFmtId="0" fontId="27" fillId="0" borderId="0" xfId="55" applyFont="1" applyBorder="1" applyAlignment="1" applyProtection="1">
      <alignment horizontal="right" wrapText="1"/>
    </xf>
    <xf numFmtId="0" fontId="123" fillId="0" borderId="0" xfId="74" applyFont="1" applyBorder="1" applyAlignment="1" applyProtection="1">
      <alignment horizontal="center" vertical="center"/>
    </xf>
    <xf numFmtId="0" fontId="122" fillId="0" borderId="0" xfId="74" applyBorder="1" applyAlignment="1" applyProtection="1">
      <alignment horizontal="center"/>
    </xf>
    <xf numFmtId="0" fontId="125" fillId="0" borderId="0" xfId="55" applyFont="1" applyBorder="1" applyAlignment="1">
      <alignment horizontal="center" vertical="center" wrapText="1"/>
    </xf>
    <xf numFmtId="0" fontId="118" fillId="36" borderId="52" xfId="55" applyFont="1" applyFill="1" applyBorder="1" applyAlignment="1">
      <alignment horizontal="center"/>
    </xf>
    <xf numFmtId="0" fontId="118" fillId="36" borderId="40" xfId="55" applyFont="1" applyFill="1" applyBorder="1" applyAlignment="1">
      <alignment horizontal="center"/>
    </xf>
    <xf numFmtId="0" fontId="118" fillId="36" borderId="67" xfId="55" applyFont="1" applyFill="1" applyBorder="1" applyAlignment="1">
      <alignment horizontal="center"/>
    </xf>
    <xf numFmtId="170" fontId="119" fillId="36" borderId="26" xfId="55" applyNumberFormat="1" applyFont="1" applyFill="1" applyBorder="1" applyAlignment="1">
      <alignment horizontal="center" vertical="center"/>
    </xf>
    <xf numFmtId="170" fontId="119" fillId="36" borderId="35" xfId="55" applyNumberFormat="1" applyFont="1" applyFill="1" applyBorder="1" applyAlignment="1">
      <alignment horizontal="center" vertical="center"/>
    </xf>
    <xf numFmtId="170" fontId="119" fillId="36" borderId="27" xfId="55" applyNumberFormat="1" applyFont="1" applyFill="1" applyBorder="1" applyAlignment="1">
      <alignment horizontal="center" vertical="center"/>
    </xf>
    <xf numFmtId="170" fontId="119" fillId="36" borderId="0" xfId="55" applyNumberFormat="1" applyFont="1" applyFill="1" applyBorder="1" applyAlignment="1">
      <alignment horizontal="center" vertical="center"/>
    </xf>
    <xf numFmtId="0" fontId="25" fillId="0" borderId="64" xfId="55" applyFont="1" applyBorder="1" applyAlignment="1">
      <alignment horizontal="left" vertical="top" wrapText="1"/>
    </xf>
    <xf numFmtId="0" fontId="25" fillId="0" borderId="65" xfId="55" applyFont="1" applyBorder="1" applyAlignment="1">
      <alignment horizontal="left" vertical="top" wrapText="1"/>
    </xf>
    <xf numFmtId="0" fontId="25" fillId="0" borderId="66" xfId="55" applyFont="1" applyBorder="1" applyAlignment="1">
      <alignment horizontal="left" vertical="top" wrapText="1"/>
    </xf>
    <xf numFmtId="0" fontId="25" fillId="0" borderId="44" xfId="55" applyFont="1" applyBorder="1" applyAlignment="1">
      <alignment horizontal="left" vertical="top" wrapText="1"/>
    </xf>
    <xf numFmtId="0" fontId="25" fillId="0" borderId="0" xfId="55" applyFont="1" applyBorder="1" applyAlignment="1">
      <alignment horizontal="left" vertical="top" wrapText="1"/>
    </xf>
    <xf numFmtId="0" fontId="25" fillId="0" borderId="45" xfId="55" applyFont="1" applyBorder="1" applyAlignment="1">
      <alignment horizontal="left" vertical="top" wrapText="1"/>
    </xf>
    <xf numFmtId="0" fontId="25" fillId="0" borderId="46" xfId="55" applyFont="1" applyBorder="1" applyAlignment="1">
      <alignment horizontal="left" vertical="top" wrapText="1"/>
    </xf>
    <xf numFmtId="0" fontId="25" fillId="0" borderId="59" xfId="55" applyFont="1" applyBorder="1" applyAlignment="1">
      <alignment horizontal="left" vertical="top" wrapText="1"/>
    </xf>
    <xf numFmtId="0" fontId="25" fillId="0" borderId="47" xfId="55" applyFont="1" applyBorder="1" applyAlignment="1">
      <alignment horizontal="left" vertical="top" wrapText="1"/>
    </xf>
    <xf numFmtId="0" fontId="1" fillId="0" borderId="64" xfId="55" applyBorder="1" applyAlignment="1">
      <alignment horizontal="center" vertical="top"/>
    </xf>
    <xf numFmtId="0" fontId="1" fillId="0" borderId="65" xfId="55" applyBorder="1" applyAlignment="1">
      <alignment horizontal="center" vertical="top"/>
    </xf>
    <xf numFmtId="0" fontId="1" fillId="0" borderId="66" xfId="55" applyBorder="1" applyAlignment="1">
      <alignment horizontal="center" vertical="top"/>
    </xf>
    <xf numFmtId="0" fontId="1" fillId="0" borderId="46" xfId="55" applyBorder="1" applyAlignment="1">
      <alignment horizontal="center" vertical="top"/>
    </xf>
    <xf numFmtId="0" fontId="1" fillId="0" borderId="59" xfId="55" applyBorder="1" applyAlignment="1">
      <alignment horizontal="center" vertical="top"/>
    </xf>
    <xf numFmtId="0" fontId="1" fillId="0" borderId="47" xfId="55" applyBorder="1" applyAlignment="1">
      <alignment horizontal="center" vertical="top"/>
    </xf>
    <xf numFmtId="170" fontId="120" fillId="37" borderId="0" xfId="55" applyNumberFormat="1" applyFont="1" applyFill="1" applyBorder="1" applyAlignment="1">
      <alignment horizontal="center" vertical="center"/>
    </xf>
    <xf numFmtId="0" fontId="25" fillId="19" borderId="0" xfId="55" applyFont="1" applyFill="1" applyBorder="1" applyAlignment="1">
      <alignment horizontal="left"/>
    </xf>
    <xf numFmtId="0" fontId="63" fillId="0" borderId="26" xfId="55" applyFont="1" applyBorder="1" applyAlignment="1" applyProtection="1">
      <alignment horizontal="center" vertical="center"/>
      <protection locked="0"/>
    </xf>
    <xf numFmtId="0" fontId="63" fillId="0" borderId="35" xfId="55" applyFont="1" applyBorder="1" applyAlignment="1" applyProtection="1">
      <alignment horizontal="center" vertical="center"/>
      <protection locked="0"/>
    </xf>
    <xf numFmtId="0" fontId="63" fillId="0" borderId="27" xfId="55" applyFont="1" applyBorder="1" applyAlignment="1" applyProtection="1">
      <alignment horizontal="center" vertical="center"/>
      <protection locked="0"/>
    </xf>
    <xf numFmtId="0" fontId="62" fillId="0" borderId="0" xfId="55" applyFont="1" applyBorder="1" applyAlignment="1" applyProtection="1">
      <alignment horizontal="center"/>
      <protection hidden="1"/>
    </xf>
    <xf numFmtId="0" fontId="22" fillId="0" borderId="38" xfId="55" applyFont="1" applyFill="1" applyBorder="1" applyAlignment="1" applyProtection="1">
      <alignment horizontal="center"/>
    </xf>
    <xf numFmtId="0" fontId="56" fillId="0" borderId="0" xfId="55" applyFont="1" applyBorder="1" applyAlignment="1" applyProtection="1">
      <alignment horizontal="right" vertical="center" wrapText="1"/>
    </xf>
    <xf numFmtId="0" fontId="1" fillId="0" borderId="0" xfId="55" applyAlignment="1" applyProtection="1">
      <alignment horizontal="right" wrapText="1"/>
    </xf>
    <xf numFmtId="0" fontId="56" fillId="0" borderId="0" xfId="55" applyFont="1" applyBorder="1" applyAlignment="1" applyProtection="1">
      <alignment horizontal="center" vertical="top" wrapText="1"/>
    </xf>
    <xf numFmtId="0" fontId="66" fillId="0" borderId="0" xfId="55" applyNumberFormat="1" applyFont="1" applyBorder="1" applyAlignment="1" applyProtection="1">
      <alignment horizontal="center"/>
    </xf>
    <xf numFmtId="0" fontId="0" fillId="0" borderId="54" xfId="0" applyBorder="1" applyAlignment="1" applyProtection="1">
      <alignment vertical="top"/>
      <protection locked="0"/>
    </xf>
    <xf numFmtId="0" fontId="0" fillId="0" borderId="55" xfId="0" applyBorder="1" applyAlignment="1" applyProtection="1">
      <alignment vertical="top"/>
      <protection locked="0"/>
    </xf>
    <xf numFmtId="0" fontId="0" fillId="0" borderId="56" xfId="0" applyBorder="1" applyAlignment="1" applyProtection="1">
      <alignment vertical="top"/>
      <protection locked="0"/>
    </xf>
    <xf numFmtId="0" fontId="0" fillId="0" borderId="46" xfId="0" applyBorder="1" applyAlignment="1" applyProtection="1">
      <alignment vertical="top"/>
      <protection locked="0"/>
    </xf>
    <xf numFmtId="0" fontId="0" fillId="0" borderId="42" xfId="0" applyBorder="1" applyAlignment="1" applyProtection="1">
      <alignment vertical="top"/>
      <protection locked="0"/>
    </xf>
    <xf numFmtId="0" fontId="0" fillId="0" borderId="47" xfId="0" applyBorder="1" applyAlignment="1" applyProtection="1">
      <alignment vertical="top"/>
      <protection locked="0"/>
    </xf>
    <xf numFmtId="0" fontId="62" fillId="27" borderId="57" xfId="55" applyFont="1" applyFill="1" applyBorder="1" applyAlignment="1" applyProtection="1">
      <alignment horizontal="center" vertical="center"/>
      <protection locked="0"/>
    </xf>
    <xf numFmtId="0" fontId="62" fillId="3" borderId="57" xfId="55" applyFont="1" applyFill="1" applyBorder="1" applyAlignment="1" applyProtection="1">
      <alignment horizontal="center" vertical="center"/>
    </xf>
    <xf numFmtId="43" fontId="1" fillId="0" borderId="59" xfId="51" applyFont="1" applyBorder="1" applyAlignment="1" applyProtection="1">
      <alignment horizontal="center"/>
      <protection locked="0"/>
    </xf>
    <xf numFmtId="43" fontId="1" fillId="0" borderId="40" xfId="51" applyFont="1" applyBorder="1" applyAlignment="1" applyProtection="1">
      <alignment horizontal="center"/>
      <protection locked="0"/>
    </xf>
    <xf numFmtId="0" fontId="62" fillId="0" borderId="59" xfId="55" applyFont="1" applyBorder="1" applyAlignment="1" applyProtection="1">
      <alignment horizontal="center"/>
      <protection locked="0"/>
    </xf>
    <xf numFmtId="0" fontId="62" fillId="0" borderId="40" xfId="55" applyFont="1" applyBorder="1" applyAlignment="1" applyProtection="1">
      <alignment horizontal="center"/>
      <protection locked="0"/>
    </xf>
    <xf numFmtId="0" fontId="87" fillId="0" borderId="58" xfId="69" applyFill="1" applyBorder="1" applyAlignment="1" applyProtection="1">
      <alignment horizontal="center" vertical="center"/>
    </xf>
    <xf numFmtId="0" fontId="0" fillId="0" borderId="55" xfId="0" applyBorder="1" applyAlignment="1" applyProtection="1">
      <alignment horizontal="left" wrapText="1"/>
    </xf>
    <xf numFmtId="0" fontId="0" fillId="0" borderId="0" xfId="0" applyBorder="1" applyAlignment="1" applyProtection="1">
      <alignment horizontal="left" wrapText="1"/>
    </xf>
    <xf numFmtId="0" fontId="62" fillId="0" borderId="39" xfId="55" applyFont="1" applyFill="1" applyBorder="1" applyAlignment="1" applyProtection="1">
      <alignment horizontal="center" vertical="center"/>
    </xf>
    <xf numFmtId="0" fontId="22" fillId="0" borderId="40" xfId="55" applyFont="1" applyFill="1" applyBorder="1" applyAlignment="1" applyProtection="1">
      <alignment horizontal="center"/>
    </xf>
    <xf numFmtId="0" fontId="53" fillId="0" borderId="0" xfId="55" applyFont="1" applyBorder="1" applyAlignment="1" applyProtection="1">
      <alignment horizontal="center"/>
    </xf>
    <xf numFmtId="0" fontId="62" fillId="3" borderId="57" xfId="55" applyFont="1" applyFill="1" applyBorder="1" applyAlignment="1" applyProtection="1">
      <alignment horizontal="left" vertical="center"/>
    </xf>
    <xf numFmtId="43" fontId="62" fillId="0" borderId="40" xfId="51" applyFont="1" applyFill="1" applyBorder="1" applyAlignment="1" applyProtection="1">
      <alignment horizontal="center" vertical="center"/>
    </xf>
    <xf numFmtId="0" fontId="62" fillId="0" borderId="40" xfId="55" applyFont="1" applyFill="1" applyBorder="1" applyAlignment="1" applyProtection="1">
      <alignment horizontal="center" vertical="center"/>
    </xf>
    <xf numFmtId="43" fontId="62" fillId="0" borderId="57" xfId="51" applyFont="1" applyFill="1" applyBorder="1" applyAlignment="1" applyProtection="1">
      <alignment horizontal="center" vertical="center"/>
    </xf>
    <xf numFmtId="43" fontId="62" fillId="0" borderId="58" xfId="51" applyFont="1" applyFill="1" applyBorder="1" applyAlignment="1" applyProtection="1">
      <alignment horizontal="center" vertical="center"/>
    </xf>
  </cellXfs>
  <cellStyles count="176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alculation 2 2" xfId="75"/>
    <cellStyle name="Calculation 2 2 2" xfId="76"/>
    <cellStyle name="Calculation 2 2 2 2" xfId="77"/>
    <cellStyle name="Calculation 2 2 2 2 2" xfId="78"/>
    <cellStyle name="Calculation 2 2 2 2 2 2" xfId="79"/>
    <cellStyle name="Calculation 2 2 2 2 2 3" xfId="80"/>
    <cellStyle name="Calculation 2 2 2 2 3" xfId="81"/>
    <cellStyle name="Calculation 2 2 2 3" xfId="82"/>
    <cellStyle name="Calculation 2 2 2 3 2" xfId="83"/>
    <cellStyle name="Calculation 2 2 2 3 2 2" xfId="84"/>
    <cellStyle name="Calculation 2 2 2 3 2 3" xfId="85"/>
    <cellStyle name="Calculation 2 2 2 3 3" xfId="86"/>
    <cellStyle name="Calculation 2 2 2 4" xfId="87"/>
    <cellStyle name="Calculation 2 2 2 4 2" xfId="88"/>
    <cellStyle name="Calculation 2 2 2 4 2 2" xfId="89"/>
    <cellStyle name="Calculation 2 2 2 4 2 3" xfId="90"/>
    <cellStyle name="Calculation 2 2 2 4 3" xfId="91"/>
    <cellStyle name="Calculation 2 2 2 5" xfId="92"/>
    <cellStyle name="Calculation 2 2 2 5 2" xfId="93"/>
    <cellStyle name="Calculation 2 2 2 5 2 2" xfId="94"/>
    <cellStyle name="Calculation 2 2 2 5 2 3" xfId="95"/>
    <cellStyle name="Calculation 2 2 2 5 3" xfId="96"/>
    <cellStyle name="Calculation 2 2 3" xfId="97"/>
    <cellStyle name="Calculation 2 2 3 2" xfId="98"/>
    <cellStyle name="Calculation 2 2 3 2 2" xfId="99"/>
    <cellStyle name="Calculation 2 2 3 2 2 2" xfId="100"/>
    <cellStyle name="Calculation 2 2 3 2 2 3" xfId="101"/>
    <cellStyle name="Calculation 2 2 3 2 3" xfId="102"/>
    <cellStyle name="Calculation 2 2 3 3" xfId="103"/>
    <cellStyle name="Calculation 2 2 3 3 2" xfId="104"/>
    <cellStyle name="Calculation 2 2 3 3 2 2" xfId="105"/>
    <cellStyle name="Calculation 2 2 3 3 2 3" xfId="106"/>
    <cellStyle name="Calculation 2 2 3 3 3" xfId="107"/>
    <cellStyle name="Calculation 2 2 3 4" xfId="108"/>
    <cellStyle name="Calculation 2 2 3 4 2" xfId="109"/>
    <cellStyle name="Calculation 2 2 3 4 2 2" xfId="110"/>
    <cellStyle name="Calculation 2 2 3 4 2 3" xfId="111"/>
    <cellStyle name="Calculation 2 2 3 4 3" xfId="112"/>
    <cellStyle name="Calculation 2 2 3 5" xfId="113"/>
    <cellStyle name="Calculation 2 2 3 5 2" xfId="114"/>
    <cellStyle name="Calculation 2 2 3 5 2 2" xfId="115"/>
    <cellStyle name="Calculation 2 2 3 5 2 3" xfId="116"/>
    <cellStyle name="Calculation 2 2 3 5 3" xfId="117"/>
    <cellStyle name="Calculation 2 2 4" xfId="118"/>
    <cellStyle name="Calculation 2 2 4 2" xfId="119"/>
    <cellStyle name="Calculation 2 2 4 2 2" xfId="120"/>
    <cellStyle name="Calculation 2 2 4 2 3" xfId="121"/>
    <cellStyle name="Calculation 2 2 4 3" xfId="122"/>
    <cellStyle name="Calculation 2 2 5" xfId="123"/>
    <cellStyle name="Calculation 2 2 5 2" xfId="124"/>
    <cellStyle name="Calculation 2 2 5 2 2" xfId="125"/>
    <cellStyle name="Calculation 2 2 5 2 3" xfId="126"/>
    <cellStyle name="Calculation 2 2 5 3" xfId="127"/>
    <cellStyle name="Calculation 2 2 6" xfId="128"/>
    <cellStyle name="Calculation 2 2 6 2" xfId="129"/>
    <cellStyle name="Calculation 2 2 6 2 2" xfId="130"/>
    <cellStyle name="Calculation 2 2 6 2 3" xfId="131"/>
    <cellStyle name="Calculation 2 2 6 3" xfId="132"/>
    <cellStyle name="Calculation 2 2 7" xfId="133"/>
    <cellStyle name="Calculation 2 2 7 2" xfId="134"/>
    <cellStyle name="Calculation 2 2 7 2 2" xfId="135"/>
    <cellStyle name="Calculation 2 2 7 2 3" xfId="136"/>
    <cellStyle name="Calculation 2 2 7 3" xfId="137"/>
    <cellStyle name="Calculation 2 3" xfId="138"/>
    <cellStyle name="Calculation 2 3 2" xfId="139"/>
    <cellStyle name="Calculation 2 3 2 2" xfId="140"/>
    <cellStyle name="Calculation 2 3 2 2 2" xfId="141"/>
    <cellStyle name="Calculation 2 3 2 2 3" xfId="142"/>
    <cellStyle name="Calculation 2 3 2 3" xfId="143"/>
    <cellStyle name="Calculation 2 3 3" xfId="144"/>
    <cellStyle name="Calculation 2 3 3 2" xfId="145"/>
    <cellStyle name="Calculation 2 3 3 2 2" xfId="146"/>
    <cellStyle name="Calculation 2 3 3 2 3" xfId="147"/>
    <cellStyle name="Calculation 2 3 3 3" xfId="148"/>
    <cellStyle name="Calculation 2 3 4" xfId="149"/>
    <cellStyle name="Calculation 2 3 4 2" xfId="150"/>
    <cellStyle name="Calculation 2 3 4 2 2" xfId="151"/>
    <cellStyle name="Calculation 2 3 4 2 3" xfId="152"/>
    <cellStyle name="Calculation 2 3 4 3" xfId="153"/>
    <cellStyle name="Calculation 2 3 5" xfId="154"/>
    <cellStyle name="Calculation 2 3 5 2" xfId="155"/>
    <cellStyle name="Calculation 2 3 5 2 2" xfId="156"/>
    <cellStyle name="Calculation 2 3 5 2 3" xfId="157"/>
    <cellStyle name="Calculation 2 3 5 3" xfId="158"/>
    <cellStyle name="Calculation 2 4" xfId="159"/>
    <cellStyle name="Calculation 2 4 2" xfId="160"/>
    <cellStyle name="Calculation 2 4 2 2" xfId="161"/>
    <cellStyle name="Calculation 2 4 2 2 2" xfId="162"/>
    <cellStyle name="Calculation 2 4 2 2 3" xfId="163"/>
    <cellStyle name="Calculation 2 4 2 3" xfId="164"/>
    <cellStyle name="Calculation 2 4 3" xfId="165"/>
    <cellStyle name="Calculation 2 4 3 2" xfId="166"/>
    <cellStyle name="Calculation 2 4 3 2 2" xfId="167"/>
    <cellStyle name="Calculation 2 4 3 2 3" xfId="168"/>
    <cellStyle name="Calculation 2 4 3 3" xfId="169"/>
    <cellStyle name="Calculation 2 4 4" xfId="170"/>
    <cellStyle name="Calculation 2 4 4 2" xfId="171"/>
    <cellStyle name="Calculation 2 4 4 2 2" xfId="172"/>
    <cellStyle name="Calculation 2 4 4 2 3" xfId="173"/>
    <cellStyle name="Calculation 2 4 4 3" xfId="174"/>
    <cellStyle name="Calculation 2 4 5" xfId="175"/>
    <cellStyle name="Calculation 2 4 5 2" xfId="176"/>
    <cellStyle name="Calculation 2 4 5 2 2" xfId="177"/>
    <cellStyle name="Calculation 2 4 5 2 3" xfId="178"/>
    <cellStyle name="Calculation 2 4 5 3" xfId="179"/>
    <cellStyle name="Calculation 2 5" xfId="180"/>
    <cellStyle name="Calculation 2 5 2" xfId="181"/>
    <cellStyle name="Calculation 2 5 2 2" xfId="182"/>
    <cellStyle name="Calculation 2 5 2 2 2" xfId="183"/>
    <cellStyle name="Calculation 2 5 2 2 3" xfId="184"/>
    <cellStyle name="Calculation 2 5 2 3" xfId="185"/>
    <cellStyle name="Calculation 2 5 3" xfId="186"/>
    <cellStyle name="Calculation 2 5 3 2" xfId="187"/>
    <cellStyle name="Calculation 2 5 3 2 2" xfId="188"/>
    <cellStyle name="Calculation 2 5 3 2 3" xfId="189"/>
    <cellStyle name="Calculation 2 5 3 3" xfId="190"/>
    <cellStyle name="Calculation 2 5 4" xfId="191"/>
    <cellStyle name="Calculation 2 5 4 2" xfId="192"/>
    <cellStyle name="Calculation 2 5 4 2 2" xfId="193"/>
    <cellStyle name="Calculation 2 5 4 2 3" xfId="194"/>
    <cellStyle name="Calculation 2 5 4 3" xfId="195"/>
    <cellStyle name="Calculation 2 5 5" xfId="196"/>
    <cellStyle name="Calculation 2 5 5 2" xfId="197"/>
    <cellStyle name="Calculation 2 5 5 2 2" xfId="198"/>
    <cellStyle name="Calculation 2 5 5 2 3" xfId="199"/>
    <cellStyle name="Calculation 2 5 5 3" xfId="200"/>
    <cellStyle name="Calculation 2 6" xfId="201"/>
    <cellStyle name="Calculation 2 6 2" xfId="202"/>
    <cellStyle name="Calculation 2 6 2 2" xfId="203"/>
    <cellStyle name="Calculation 2 6 2 2 2" xfId="204"/>
    <cellStyle name="Calculation 2 6 2 2 3" xfId="205"/>
    <cellStyle name="Calculation 2 6 2 3" xfId="206"/>
    <cellStyle name="Calculation 2 6 3" xfId="207"/>
    <cellStyle name="Calculation 2 6 3 2" xfId="208"/>
    <cellStyle name="Calculation 2 6 3 2 2" xfId="209"/>
    <cellStyle name="Calculation 2 6 3 2 3" xfId="210"/>
    <cellStyle name="Calculation 2 6 3 3" xfId="211"/>
    <cellStyle name="Calculation 2 6 4" xfId="212"/>
    <cellStyle name="Calculation 2 6 4 2" xfId="213"/>
    <cellStyle name="Calculation 2 6 4 2 2" xfId="214"/>
    <cellStyle name="Calculation 2 6 4 2 3" xfId="215"/>
    <cellStyle name="Calculation 2 6 4 3" xfId="216"/>
    <cellStyle name="Calculation 2 6 5" xfId="217"/>
    <cellStyle name="Calculation 2 6 5 2" xfId="218"/>
    <cellStyle name="Calculation 2 6 5 2 2" xfId="219"/>
    <cellStyle name="Calculation 2 6 5 2 3" xfId="220"/>
    <cellStyle name="Calculation 2 6 5 3" xfId="221"/>
    <cellStyle name="Calculation 2 7" xfId="222"/>
    <cellStyle name="Calculation 2 7 2" xfId="223"/>
    <cellStyle name="Calculation 2 7 2 2" xfId="224"/>
    <cellStyle name="Calculation 2 7 2 2 2" xfId="225"/>
    <cellStyle name="Calculation 2 7 2 2 3" xfId="226"/>
    <cellStyle name="Calculation 2 7 2 3" xfId="227"/>
    <cellStyle name="Calculation 2 7 3" xfId="228"/>
    <cellStyle name="Calculation 2 7 3 2" xfId="229"/>
    <cellStyle name="Calculation 2 7 3 2 2" xfId="230"/>
    <cellStyle name="Calculation 2 7 3 2 3" xfId="231"/>
    <cellStyle name="Calculation 2 7 3 3" xfId="232"/>
    <cellStyle name="Calculation 2 7 4" xfId="233"/>
    <cellStyle name="Calculation 2 7 4 2" xfId="234"/>
    <cellStyle name="Calculation 2 7 4 2 2" xfId="235"/>
    <cellStyle name="Calculation 2 7 4 2 3" xfId="236"/>
    <cellStyle name="Calculation 2 7 4 3" xfId="237"/>
    <cellStyle name="Calculation 2 7 5" xfId="238"/>
    <cellStyle name="Calculation 2 7 5 2" xfId="239"/>
    <cellStyle name="Calculation 2 7 5 2 2" xfId="240"/>
    <cellStyle name="Calculation 2 7 5 2 3" xfId="241"/>
    <cellStyle name="Calculation 2 7 5 3" xfId="242"/>
    <cellStyle name="Calculation 3" xfId="71"/>
    <cellStyle name="Calculation 3 2" xfId="243"/>
    <cellStyle name="Calculation 3 2 2" xfId="244"/>
    <cellStyle name="Calculation 3 2 2 2" xfId="245"/>
    <cellStyle name="Calculation 3 2 2 2 2" xfId="246"/>
    <cellStyle name="Calculation 3 2 2 2 2 2" xfId="247"/>
    <cellStyle name="Calculation 3 2 2 2 2 3" xfId="248"/>
    <cellStyle name="Calculation 3 2 2 2 3" xfId="249"/>
    <cellStyle name="Calculation 3 2 2 3" xfId="250"/>
    <cellStyle name="Calculation 3 2 2 3 2" xfId="251"/>
    <cellStyle name="Calculation 3 2 2 3 2 2" xfId="252"/>
    <cellStyle name="Calculation 3 2 2 3 2 3" xfId="253"/>
    <cellStyle name="Calculation 3 2 2 3 3" xfId="254"/>
    <cellStyle name="Calculation 3 2 2 4" xfId="255"/>
    <cellStyle name="Calculation 3 2 2 4 2" xfId="256"/>
    <cellStyle name="Calculation 3 2 2 4 2 2" xfId="257"/>
    <cellStyle name="Calculation 3 2 2 4 2 3" xfId="258"/>
    <cellStyle name="Calculation 3 2 2 4 3" xfId="259"/>
    <cellStyle name="Calculation 3 2 2 5" xfId="260"/>
    <cellStyle name="Calculation 3 2 2 5 2" xfId="261"/>
    <cellStyle name="Calculation 3 2 2 5 2 2" xfId="262"/>
    <cellStyle name="Calculation 3 2 2 5 2 3" xfId="263"/>
    <cellStyle name="Calculation 3 2 2 5 3" xfId="264"/>
    <cellStyle name="Calculation 3 2 3" xfId="265"/>
    <cellStyle name="Calculation 3 2 3 2" xfId="266"/>
    <cellStyle name="Calculation 3 2 3 2 2" xfId="267"/>
    <cellStyle name="Calculation 3 2 3 2 2 2" xfId="268"/>
    <cellStyle name="Calculation 3 2 3 2 2 3" xfId="269"/>
    <cellStyle name="Calculation 3 2 3 2 3" xfId="270"/>
    <cellStyle name="Calculation 3 2 3 3" xfId="271"/>
    <cellStyle name="Calculation 3 2 3 3 2" xfId="272"/>
    <cellStyle name="Calculation 3 2 3 3 2 2" xfId="273"/>
    <cellStyle name="Calculation 3 2 3 3 2 3" xfId="274"/>
    <cellStyle name="Calculation 3 2 3 3 3" xfId="275"/>
    <cellStyle name="Calculation 3 2 3 4" xfId="276"/>
    <cellStyle name="Calculation 3 2 3 4 2" xfId="277"/>
    <cellStyle name="Calculation 3 2 3 4 2 2" xfId="278"/>
    <cellStyle name="Calculation 3 2 3 4 2 3" xfId="279"/>
    <cellStyle name="Calculation 3 2 3 4 3" xfId="280"/>
    <cellStyle name="Calculation 3 2 3 5" xfId="281"/>
    <cellStyle name="Calculation 3 2 3 5 2" xfId="282"/>
    <cellStyle name="Calculation 3 2 3 5 2 2" xfId="283"/>
    <cellStyle name="Calculation 3 2 3 5 2 3" xfId="284"/>
    <cellStyle name="Calculation 3 2 3 5 3" xfId="285"/>
    <cellStyle name="Calculation 3 2 4" xfId="286"/>
    <cellStyle name="Calculation 3 2 4 2" xfId="287"/>
    <cellStyle name="Calculation 3 2 4 2 2" xfId="288"/>
    <cellStyle name="Calculation 3 2 4 2 3" xfId="289"/>
    <cellStyle name="Calculation 3 2 4 3" xfId="290"/>
    <cellStyle name="Calculation 3 2 5" xfId="291"/>
    <cellStyle name="Calculation 3 2 5 2" xfId="292"/>
    <cellStyle name="Calculation 3 2 5 2 2" xfId="293"/>
    <cellStyle name="Calculation 3 2 5 2 3" xfId="294"/>
    <cellStyle name="Calculation 3 2 5 3" xfId="295"/>
    <cellStyle name="Calculation 3 2 6" xfId="296"/>
    <cellStyle name="Calculation 3 2 6 2" xfId="297"/>
    <cellStyle name="Calculation 3 2 6 2 2" xfId="298"/>
    <cellStyle name="Calculation 3 2 6 2 3" xfId="299"/>
    <cellStyle name="Calculation 3 2 6 3" xfId="300"/>
    <cellStyle name="Calculation 3 2 7" xfId="301"/>
    <cellStyle name="Calculation 3 2 7 2" xfId="302"/>
    <cellStyle name="Calculation 3 2 7 2 2" xfId="303"/>
    <cellStyle name="Calculation 3 2 7 2 3" xfId="304"/>
    <cellStyle name="Calculation 3 2 7 3" xfId="305"/>
    <cellStyle name="Calculation 3 3" xfId="306"/>
    <cellStyle name="Calculation 3 3 2" xfId="307"/>
    <cellStyle name="Calculation 3 3 2 2" xfId="308"/>
    <cellStyle name="Calculation 3 3 2 2 2" xfId="309"/>
    <cellStyle name="Calculation 3 3 2 2 3" xfId="310"/>
    <cellStyle name="Calculation 3 3 2 3" xfId="311"/>
    <cellStyle name="Calculation 3 3 3" xfId="312"/>
    <cellStyle name="Calculation 3 3 3 2" xfId="313"/>
    <cellStyle name="Calculation 3 3 3 2 2" xfId="314"/>
    <cellStyle name="Calculation 3 3 3 2 3" xfId="315"/>
    <cellStyle name="Calculation 3 3 3 3" xfId="316"/>
    <cellStyle name="Calculation 3 3 4" xfId="317"/>
    <cellStyle name="Calculation 3 3 4 2" xfId="318"/>
    <cellStyle name="Calculation 3 3 4 2 2" xfId="319"/>
    <cellStyle name="Calculation 3 3 4 2 3" xfId="320"/>
    <cellStyle name="Calculation 3 3 4 3" xfId="321"/>
    <cellStyle name="Calculation 3 3 5" xfId="322"/>
    <cellStyle name="Calculation 3 3 5 2" xfId="323"/>
    <cellStyle name="Calculation 3 3 5 2 2" xfId="324"/>
    <cellStyle name="Calculation 3 3 5 2 3" xfId="325"/>
    <cellStyle name="Calculation 3 3 5 3" xfId="326"/>
    <cellStyle name="Calculation 3 4" xfId="327"/>
    <cellStyle name="Calculation 3 4 2" xfId="328"/>
    <cellStyle name="Calculation 3 4 2 2" xfId="329"/>
    <cellStyle name="Calculation 3 4 2 2 2" xfId="330"/>
    <cellStyle name="Calculation 3 4 2 2 3" xfId="331"/>
    <cellStyle name="Calculation 3 4 2 3" xfId="332"/>
    <cellStyle name="Calculation 3 4 3" xfId="333"/>
    <cellStyle name="Calculation 3 4 3 2" xfId="334"/>
    <cellStyle name="Calculation 3 4 3 2 2" xfId="335"/>
    <cellStyle name="Calculation 3 4 3 2 3" xfId="336"/>
    <cellStyle name="Calculation 3 4 3 3" xfId="337"/>
    <cellStyle name="Calculation 3 4 4" xfId="338"/>
    <cellStyle name="Calculation 3 4 4 2" xfId="339"/>
    <cellStyle name="Calculation 3 4 4 2 2" xfId="340"/>
    <cellStyle name="Calculation 3 4 4 2 3" xfId="341"/>
    <cellStyle name="Calculation 3 4 4 3" xfId="342"/>
    <cellStyle name="Calculation 3 4 5" xfId="343"/>
    <cellStyle name="Calculation 3 4 5 2" xfId="344"/>
    <cellStyle name="Calculation 3 4 5 2 2" xfId="345"/>
    <cellStyle name="Calculation 3 4 5 2 3" xfId="346"/>
    <cellStyle name="Calculation 3 4 5 3" xfId="347"/>
    <cellStyle name="Calculation 3 5" xfId="348"/>
    <cellStyle name="Calculation 3 5 2" xfId="349"/>
    <cellStyle name="Calculation 3 5 2 2" xfId="350"/>
    <cellStyle name="Calculation 3 5 2 2 2" xfId="351"/>
    <cellStyle name="Calculation 3 5 2 2 3" xfId="352"/>
    <cellStyle name="Calculation 3 5 2 3" xfId="353"/>
    <cellStyle name="Calculation 3 5 3" xfId="354"/>
    <cellStyle name="Calculation 3 5 3 2" xfId="355"/>
    <cellStyle name="Calculation 3 5 3 2 2" xfId="356"/>
    <cellStyle name="Calculation 3 5 3 2 3" xfId="357"/>
    <cellStyle name="Calculation 3 5 3 3" xfId="358"/>
    <cellStyle name="Calculation 3 5 4" xfId="359"/>
    <cellStyle name="Calculation 3 5 4 2" xfId="360"/>
    <cellStyle name="Calculation 3 5 4 2 2" xfId="361"/>
    <cellStyle name="Calculation 3 5 4 2 3" xfId="362"/>
    <cellStyle name="Calculation 3 5 4 3" xfId="363"/>
    <cellStyle name="Calculation 3 5 5" xfId="364"/>
    <cellStyle name="Calculation 3 5 5 2" xfId="365"/>
    <cellStyle name="Calculation 3 5 5 2 2" xfId="366"/>
    <cellStyle name="Calculation 3 5 5 2 3" xfId="367"/>
    <cellStyle name="Calculation 3 5 5 3" xfId="368"/>
    <cellStyle name="Calculation 3 6" xfId="369"/>
    <cellStyle name="Calculation 3 6 2" xfId="370"/>
    <cellStyle name="Calculation 3 6 2 2" xfId="371"/>
    <cellStyle name="Calculation 3 6 2 2 2" xfId="372"/>
    <cellStyle name="Calculation 3 6 2 2 3" xfId="373"/>
    <cellStyle name="Calculation 3 6 2 3" xfId="374"/>
    <cellStyle name="Calculation 3 6 3" xfId="375"/>
    <cellStyle name="Calculation 3 6 3 2" xfId="376"/>
    <cellStyle name="Calculation 3 6 3 2 2" xfId="377"/>
    <cellStyle name="Calculation 3 6 3 2 3" xfId="378"/>
    <cellStyle name="Calculation 3 6 3 3" xfId="379"/>
    <cellStyle name="Calculation 3 6 4" xfId="380"/>
    <cellStyle name="Calculation 3 6 4 2" xfId="381"/>
    <cellStyle name="Calculation 3 6 4 2 2" xfId="382"/>
    <cellStyle name="Calculation 3 6 4 2 3" xfId="383"/>
    <cellStyle name="Calculation 3 6 4 3" xfId="384"/>
    <cellStyle name="Calculation 3 6 5" xfId="385"/>
    <cellStyle name="Calculation 3 6 5 2" xfId="386"/>
    <cellStyle name="Calculation 3 6 5 2 2" xfId="387"/>
    <cellStyle name="Calculation 3 6 5 2 3" xfId="388"/>
    <cellStyle name="Calculation 3 6 5 3" xfId="389"/>
    <cellStyle name="Calculation 3 7" xfId="390"/>
    <cellStyle name="Calculation 3 7 2" xfId="391"/>
    <cellStyle name="Calculation 3 7 2 2" xfId="392"/>
    <cellStyle name="Calculation 3 7 2 2 2" xfId="393"/>
    <cellStyle name="Calculation 3 7 2 2 3" xfId="394"/>
    <cellStyle name="Calculation 3 7 2 3" xfId="395"/>
    <cellStyle name="Calculation 3 7 3" xfId="396"/>
    <cellStyle name="Calculation 3 7 3 2" xfId="397"/>
    <cellStyle name="Calculation 3 7 3 2 2" xfId="398"/>
    <cellStyle name="Calculation 3 7 3 2 3" xfId="399"/>
    <cellStyle name="Calculation 3 7 3 3" xfId="400"/>
    <cellStyle name="Calculation 3 7 4" xfId="401"/>
    <cellStyle name="Calculation 3 7 4 2" xfId="402"/>
    <cellStyle name="Calculation 3 7 4 2 2" xfId="403"/>
    <cellStyle name="Calculation 3 7 4 2 3" xfId="404"/>
    <cellStyle name="Calculation 3 7 4 3" xfId="405"/>
    <cellStyle name="Calculation 3 7 5" xfId="406"/>
    <cellStyle name="Calculation 3 7 5 2" xfId="407"/>
    <cellStyle name="Calculation 3 7 5 2 2" xfId="408"/>
    <cellStyle name="Calculation 3 7 5 2 3" xfId="409"/>
    <cellStyle name="Calculation 3 7 5 3" xfId="410"/>
    <cellStyle name="Calculation 3 8" xfId="411"/>
    <cellStyle name="Calculation 3 8 2" xfId="412"/>
    <cellStyle name="Calculation 3 8 3" xfId="413"/>
    <cellStyle name="Calculation 3 9" xfId="414"/>
    <cellStyle name="Check Cell 2" xfId="34"/>
    <cellStyle name="Comma" xfId="51" builtinId="3"/>
    <cellStyle name="Comma 2" xfId="6"/>
    <cellStyle name="Comma 2 2" xfId="56"/>
    <cellStyle name="Comma 3" xfId="2"/>
    <cellStyle name="Comma 4" xfId="63"/>
    <cellStyle name="Currency" xfId="52" builtinId="4"/>
    <cellStyle name="Currency 2" xfId="7"/>
    <cellStyle name="Currency 2 2" xfId="57"/>
    <cellStyle name="Currency 3" xfId="3"/>
    <cellStyle name="Currency 4" xfId="64"/>
    <cellStyle name="Explanatory Text 2" xfId="35"/>
    <cellStyle name="Good 2" xfId="36"/>
    <cellStyle name="Heading 1 2" xfId="37"/>
    <cellStyle name="Heading 2 2" xfId="38"/>
    <cellStyle name="Heading 3 2" xfId="39"/>
    <cellStyle name="Heading 4 2" xfId="40"/>
    <cellStyle name="Hyperlink" xfId="69" builtinId="8"/>
    <cellStyle name="Hyperlink 2" xfId="41"/>
    <cellStyle name="Hyperlink 3" xfId="65"/>
    <cellStyle name="Hyperlink 4" xfId="74"/>
    <cellStyle name="Input 2" xfId="42"/>
    <cellStyle name="Input 2 2" xfId="415"/>
    <cellStyle name="Input 2 2 2" xfId="416"/>
    <cellStyle name="Input 2 2 2 2" xfId="417"/>
    <cellStyle name="Input 2 2 2 2 2" xfId="418"/>
    <cellStyle name="Input 2 2 2 2 2 2" xfId="419"/>
    <cellStyle name="Input 2 2 2 2 2 3" xfId="420"/>
    <cellStyle name="Input 2 2 2 2 3" xfId="421"/>
    <cellStyle name="Input 2 2 2 3" xfId="422"/>
    <cellStyle name="Input 2 2 2 3 2" xfId="423"/>
    <cellStyle name="Input 2 2 2 3 2 2" xfId="424"/>
    <cellStyle name="Input 2 2 2 3 2 3" xfId="425"/>
    <cellStyle name="Input 2 2 2 3 3" xfId="426"/>
    <cellStyle name="Input 2 2 2 4" xfId="427"/>
    <cellStyle name="Input 2 2 2 4 2" xfId="428"/>
    <cellStyle name="Input 2 2 2 4 2 2" xfId="429"/>
    <cellStyle name="Input 2 2 2 4 2 3" xfId="430"/>
    <cellStyle name="Input 2 2 2 4 3" xfId="431"/>
    <cellStyle name="Input 2 2 2 5" xfId="432"/>
    <cellStyle name="Input 2 2 2 5 2" xfId="433"/>
    <cellStyle name="Input 2 2 2 5 2 2" xfId="434"/>
    <cellStyle name="Input 2 2 2 5 2 3" xfId="435"/>
    <cellStyle name="Input 2 2 2 5 3" xfId="436"/>
    <cellStyle name="Input 2 2 3" xfId="437"/>
    <cellStyle name="Input 2 2 3 2" xfId="438"/>
    <cellStyle name="Input 2 2 3 2 2" xfId="439"/>
    <cellStyle name="Input 2 2 3 2 2 2" xfId="440"/>
    <cellStyle name="Input 2 2 3 2 2 3" xfId="441"/>
    <cellStyle name="Input 2 2 3 2 3" xfId="442"/>
    <cellStyle name="Input 2 2 3 3" xfId="443"/>
    <cellStyle name="Input 2 2 3 3 2" xfId="444"/>
    <cellStyle name="Input 2 2 3 3 2 2" xfId="445"/>
    <cellStyle name="Input 2 2 3 3 2 3" xfId="446"/>
    <cellStyle name="Input 2 2 3 3 3" xfId="447"/>
    <cellStyle name="Input 2 2 3 4" xfId="448"/>
    <cellStyle name="Input 2 2 3 4 2" xfId="449"/>
    <cellStyle name="Input 2 2 3 4 2 2" xfId="450"/>
    <cellStyle name="Input 2 2 3 4 2 3" xfId="451"/>
    <cellStyle name="Input 2 2 3 4 3" xfId="452"/>
    <cellStyle name="Input 2 2 3 5" xfId="453"/>
    <cellStyle name="Input 2 2 3 5 2" xfId="454"/>
    <cellStyle name="Input 2 2 3 5 2 2" xfId="455"/>
    <cellStyle name="Input 2 2 3 5 2 3" xfId="456"/>
    <cellStyle name="Input 2 2 3 5 3" xfId="457"/>
    <cellStyle name="Input 2 2 4" xfId="458"/>
    <cellStyle name="Input 2 2 4 2" xfId="459"/>
    <cellStyle name="Input 2 2 4 2 2" xfId="460"/>
    <cellStyle name="Input 2 2 4 2 3" xfId="461"/>
    <cellStyle name="Input 2 2 4 3" xfId="462"/>
    <cellStyle name="Input 2 2 5" xfId="463"/>
    <cellStyle name="Input 2 2 5 2" xfId="464"/>
    <cellStyle name="Input 2 2 5 2 2" xfId="465"/>
    <cellStyle name="Input 2 2 5 2 3" xfId="466"/>
    <cellStyle name="Input 2 2 5 3" xfId="467"/>
    <cellStyle name="Input 2 2 6" xfId="468"/>
    <cellStyle name="Input 2 2 6 2" xfId="469"/>
    <cellStyle name="Input 2 2 6 2 2" xfId="470"/>
    <cellStyle name="Input 2 2 6 2 3" xfId="471"/>
    <cellStyle name="Input 2 2 6 3" xfId="472"/>
    <cellStyle name="Input 2 2 7" xfId="473"/>
    <cellStyle name="Input 2 2 7 2" xfId="474"/>
    <cellStyle name="Input 2 2 7 2 2" xfId="475"/>
    <cellStyle name="Input 2 2 7 2 3" xfId="476"/>
    <cellStyle name="Input 2 2 7 3" xfId="477"/>
    <cellStyle name="Input 2 3" xfId="478"/>
    <cellStyle name="Input 2 3 2" xfId="479"/>
    <cellStyle name="Input 2 3 2 2" xfId="480"/>
    <cellStyle name="Input 2 3 2 2 2" xfId="481"/>
    <cellStyle name="Input 2 3 2 2 3" xfId="482"/>
    <cellStyle name="Input 2 3 2 3" xfId="483"/>
    <cellStyle name="Input 2 3 3" xfId="484"/>
    <cellStyle name="Input 2 3 3 2" xfId="485"/>
    <cellStyle name="Input 2 3 3 2 2" xfId="486"/>
    <cellStyle name="Input 2 3 3 2 3" xfId="487"/>
    <cellStyle name="Input 2 3 3 3" xfId="488"/>
    <cellStyle name="Input 2 3 4" xfId="489"/>
    <cellStyle name="Input 2 3 4 2" xfId="490"/>
    <cellStyle name="Input 2 3 4 2 2" xfId="491"/>
    <cellStyle name="Input 2 3 4 2 3" xfId="492"/>
    <cellStyle name="Input 2 3 4 3" xfId="493"/>
    <cellStyle name="Input 2 3 5" xfId="494"/>
    <cellStyle name="Input 2 3 5 2" xfId="495"/>
    <cellStyle name="Input 2 3 5 2 2" xfId="496"/>
    <cellStyle name="Input 2 3 5 2 3" xfId="497"/>
    <cellStyle name="Input 2 3 5 3" xfId="498"/>
    <cellStyle name="Input 2 4" xfId="499"/>
    <cellStyle name="Input 2 4 2" xfId="500"/>
    <cellStyle name="Input 2 4 2 2" xfId="501"/>
    <cellStyle name="Input 2 4 2 2 2" xfId="502"/>
    <cellStyle name="Input 2 4 2 2 3" xfId="503"/>
    <cellStyle name="Input 2 4 2 3" xfId="504"/>
    <cellStyle name="Input 2 4 3" xfId="505"/>
    <cellStyle name="Input 2 4 3 2" xfId="506"/>
    <cellStyle name="Input 2 4 3 2 2" xfId="507"/>
    <cellStyle name="Input 2 4 3 2 3" xfId="508"/>
    <cellStyle name="Input 2 4 3 3" xfId="509"/>
    <cellStyle name="Input 2 4 4" xfId="510"/>
    <cellStyle name="Input 2 4 4 2" xfId="511"/>
    <cellStyle name="Input 2 4 4 2 2" xfId="512"/>
    <cellStyle name="Input 2 4 4 2 3" xfId="513"/>
    <cellStyle name="Input 2 4 4 3" xfId="514"/>
    <cellStyle name="Input 2 4 5" xfId="515"/>
    <cellStyle name="Input 2 4 5 2" xfId="516"/>
    <cellStyle name="Input 2 4 5 2 2" xfId="517"/>
    <cellStyle name="Input 2 4 5 2 3" xfId="518"/>
    <cellStyle name="Input 2 4 5 3" xfId="519"/>
    <cellStyle name="Input 2 5" xfId="520"/>
    <cellStyle name="Input 2 5 2" xfId="521"/>
    <cellStyle name="Input 2 5 2 2" xfId="522"/>
    <cellStyle name="Input 2 5 2 2 2" xfId="523"/>
    <cellStyle name="Input 2 5 2 2 3" xfId="524"/>
    <cellStyle name="Input 2 5 2 3" xfId="525"/>
    <cellStyle name="Input 2 5 3" xfId="526"/>
    <cellStyle name="Input 2 5 3 2" xfId="527"/>
    <cellStyle name="Input 2 5 3 2 2" xfId="528"/>
    <cellStyle name="Input 2 5 3 2 3" xfId="529"/>
    <cellStyle name="Input 2 5 3 3" xfId="530"/>
    <cellStyle name="Input 2 5 4" xfId="531"/>
    <cellStyle name="Input 2 5 4 2" xfId="532"/>
    <cellStyle name="Input 2 5 4 2 2" xfId="533"/>
    <cellStyle name="Input 2 5 4 2 3" xfId="534"/>
    <cellStyle name="Input 2 5 4 3" xfId="535"/>
    <cellStyle name="Input 2 5 5" xfId="536"/>
    <cellStyle name="Input 2 5 5 2" xfId="537"/>
    <cellStyle name="Input 2 5 5 2 2" xfId="538"/>
    <cellStyle name="Input 2 5 5 2 3" xfId="539"/>
    <cellStyle name="Input 2 5 5 3" xfId="540"/>
    <cellStyle name="Input 2 6" xfId="541"/>
    <cellStyle name="Input 2 6 2" xfId="542"/>
    <cellStyle name="Input 2 6 2 2" xfId="543"/>
    <cellStyle name="Input 2 6 2 2 2" xfId="544"/>
    <cellStyle name="Input 2 6 2 2 3" xfId="545"/>
    <cellStyle name="Input 2 6 2 3" xfId="546"/>
    <cellStyle name="Input 2 6 3" xfId="547"/>
    <cellStyle name="Input 2 6 3 2" xfId="548"/>
    <cellStyle name="Input 2 6 3 2 2" xfId="549"/>
    <cellStyle name="Input 2 6 3 2 3" xfId="550"/>
    <cellStyle name="Input 2 6 3 3" xfId="551"/>
    <cellStyle name="Input 2 6 4" xfId="552"/>
    <cellStyle name="Input 2 6 4 2" xfId="553"/>
    <cellStyle name="Input 2 6 4 2 2" xfId="554"/>
    <cellStyle name="Input 2 6 4 2 3" xfId="555"/>
    <cellStyle name="Input 2 6 4 3" xfId="556"/>
    <cellStyle name="Input 2 6 5" xfId="557"/>
    <cellStyle name="Input 2 6 5 2" xfId="558"/>
    <cellStyle name="Input 2 6 5 2 2" xfId="559"/>
    <cellStyle name="Input 2 6 5 2 3" xfId="560"/>
    <cellStyle name="Input 2 6 5 3" xfId="561"/>
    <cellStyle name="Input 2 7" xfId="562"/>
    <cellStyle name="Input 2 7 2" xfId="563"/>
    <cellStyle name="Input 2 7 2 2" xfId="564"/>
    <cellStyle name="Input 2 7 2 2 2" xfId="565"/>
    <cellStyle name="Input 2 7 2 2 3" xfId="566"/>
    <cellStyle name="Input 2 7 2 3" xfId="567"/>
    <cellStyle name="Input 2 7 3" xfId="568"/>
    <cellStyle name="Input 2 7 3 2" xfId="569"/>
    <cellStyle name="Input 2 7 3 2 2" xfId="570"/>
    <cellStyle name="Input 2 7 3 2 3" xfId="571"/>
    <cellStyle name="Input 2 7 3 3" xfId="572"/>
    <cellStyle name="Input 2 7 4" xfId="573"/>
    <cellStyle name="Input 2 7 4 2" xfId="574"/>
    <cellStyle name="Input 2 7 4 2 2" xfId="575"/>
    <cellStyle name="Input 2 7 4 2 3" xfId="576"/>
    <cellStyle name="Input 2 7 4 3" xfId="577"/>
    <cellStyle name="Input 2 7 5" xfId="578"/>
    <cellStyle name="Input 2 7 5 2" xfId="579"/>
    <cellStyle name="Input 2 7 5 2 2" xfId="580"/>
    <cellStyle name="Input 2 7 5 2 3" xfId="581"/>
    <cellStyle name="Input 2 7 5 3" xfId="582"/>
    <cellStyle name="Input 3" xfId="70"/>
    <cellStyle name="Input 3 2" xfId="583"/>
    <cellStyle name="Input 3 2 2" xfId="584"/>
    <cellStyle name="Input 3 2 2 2" xfId="585"/>
    <cellStyle name="Input 3 2 2 2 2" xfId="586"/>
    <cellStyle name="Input 3 2 2 2 2 2" xfId="587"/>
    <cellStyle name="Input 3 2 2 2 2 3" xfId="588"/>
    <cellStyle name="Input 3 2 2 2 3" xfId="589"/>
    <cellStyle name="Input 3 2 2 3" xfId="590"/>
    <cellStyle name="Input 3 2 2 3 2" xfId="591"/>
    <cellStyle name="Input 3 2 2 3 2 2" xfId="592"/>
    <cellStyle name="Input 3 2 2 3 2 3" xfId="593"/>
    <cellStyle name="Input 3 2 2 3 3" xfId="594"/>
    <cellStyle name="Input 3 2 2 4" xfId="595"/>
    <cellStyle name="Input 3 2 2 4 2" xfId="596"/>
    <cellStyle name="Input 3 2 2 4 2 2" xfId="597"/>
    <cellStyle name="Input 3 2 2 4 2 3" xfId="598"/>
    <cellStyle name="Input 3 2 2 4 3" xfId="599"/>
    <cellStyle name="Input 3 2 2 5" xfId="600"/>
    <cellStyle name="Input 3 2 2 5 2" xfId="601"/>
    <cellStyle name="Input 3 2 2 5 2 2" xfId="602"/>
    <cellStyle name="Input 3 2 2 5 2 3" xfId="603"/>
    <cellStyle name="Input 3 2 2 5 3" xfId="604"/>
    <cellStyle name="Input 3 2 3" xfId="605"/>
    <cellStyle name="Input 3 2 3 2" xfId="606"/>
    <cellStyle name="Input 3 2 3 2 2" xfId="607"/>
    <cellStyle name="Input 3 2 3 2 2 2" xfId="608"/>
    <cellStyle name="Input 3 2 3 2 2 3" xfId="609"/>
    <cellStyle name="Input 3 2 3 2 3" xfId="610"/>
    <cellStyle name="Input 3 2 3 3" xfId="611"/>
    <cellStyle name="Input 3 2 3 3 2" xfId="612"/>
    <cellStyle name="Input 3 2 3 3 2 2" xfId="613"/>
    <cellStyle name="Input 3 2 3 3 2 3" xfId="614"/>
    <cellStyle name="Input 3 2 3 3 3" xfId="615"/>
    <cellStyle name="Input 3 2 3 4" xfId="616"/>
    <cellStyle name="Input 3 2 3 4 2" xfId="617"/>
    <cellStyle name="Input 3 2 3 4 2 2" xfId="618"/>
    <cellStyle name="Input 3 2 3 4 2 3" xfId="619"/>
    <cellStyle name="Input 3 2 3 4 3" xfId="620"/>
    <cellStyle name="Input 3 2 3 5" xfId="621"/>
    <cellStyle name="Input 3 2 3 5 2" xfId="622"/>
    <cellStyle name="Input 3 2 3 5 2 2" xfId="623"/>
    <cellStyle name="Input 3 2 3 5 2 3" xfId="624"/>
    <cellStyle name="Input 3 2 3 5 3" xfId="625"/>
    <cellStyle name="Input 3 2 4" xfId="626"/>
    <cellStyle name="Input 3 2 4 2" xfId="627"/>
    <cellStyle name="Input 3 2 4 2 2" xfId="628"/>
    <cellStyle name="Input 3 2 4 2 3" xfId="629"/>
    <cellStyle name="Input 3 2 4 3" xfId="630"/>
    <cellStyle name="Input 3 2 5" xfId="631"/>
    <cellStyle name="Input 3 2 5 2" xfId="632"/>
    <cellStyle name="Input 3 2 5 2 2" xfId="633"/>
    <cellStyle name="Input 3 2 5 2 3" xfId="634"/>
    <cellStyle name="Input 3 2 5 3" xfId="635"/>
    <cellStyle name="Input 3 2 6" xfId="636"/>
    <cellStyle name="Input 3 2 6 2" xfId="637"/>
    <cellStyle name="Input 3 2 6 2 2" xfId="638"/>
    <cellStyle name="Input 3 2 6 2 3" xfId="639"/>
    <cellStyle name="Input 3 2 6 3" xfId="640"/>
    <cellStyle name="Input 3 2 7" xfId="641"/>
    <cellStyle name="Input 3 2 7 2" xfId="642"/>
    <cellStyle name="Input 3 2 7 2 2" xfId="643"/>
    <cellStyle name="Input 3 2 7 2 3" xfId="644"/>
    <cellStyle name="Input 3 2 7 3" xfId="645"/>
    <cellStyle name="Input 3 3" xfId="646"/>
    <cellStyle name="Input 3 3 2" xfId="647"/>
    <cellStyle name="Input 3 3 2 2" xfId="648"/>
    <cellStyle name="Input 3 3 2 2 2" xfId="649"/>
    <cellStyle name="Input 3 3 2 2 3" xfId="650"/>
    <cellStyle name="Input 3 3 2 3" xfId="651"/>
    <cellStyle name="Input 3 3 3" xfId="652"/>
    <cellStyle name="Input 3 3 3 2" xfId="653"/>
    <cellStyle name="Input 3 3 3 2 2" xfId="654"/>
    <cellStyle name="Input 3 3 3 2 3" xfId="655"/>
    <cellStyle name="Input 3 3 3 3" xfId="656"/>
    <cellStyle name="Input 3 3 4" xfId="657"/>
    <cellStyle name="Input 3 3 4 2" xfId="658"/>
    <cellStyle name="Input 3 3 4 2 2" xfId="659"/>
    <cellStyle name="Input 3 3 4 2 3" xfId="660"/>
    <cellStyle name="Input 3 3 4 3" xfId="661"/>
    <cellStyle name="Input 3 3 5" xfId="662"/>
    <cellStyle name="Input 3 3 5 2" xfId="663"/>
    <cellStyle name="Input 3 3 5 2 2" xfId="664"/>
    <cellStyle name="Input 3 3 5 2 3" xfId="665"/>
    <cellStyle name="Input 3 3 5 3" xfId="666"/>
    <cellStyle name="Input 3 4" xfId="667"/>
    <cellStyle name="Input 3 4 2" xfId="668"/>
    <cellStyle name="Input 3 4 2 2" xfId="669"/>
    <cellStyle name="Input 3 4 2 2 2" xfId="670"/>
    <cellStyle name="Input 3 4 2 2 3" xfId="671"/>
    <cellStyle name="Input 3 4 2 3" xfId="672"/>
    <cellStyle name="Input 3 4 3" xfId="673"/>
    <cellStyle name="Input 3 4 3 2" xfId="674"/>
    <cellStyle name="Input 3 4 3 2 2" xfId="675"/>
    <cellStyle name="Input 3 4 3 2 3" xfId="676"/>
    <cellStyle name="Input 3 4 3 3" xfId="677"/>
    <cellStyle name="Input 3 4 4" xfId="678"/>
    <cellStyle name="Input 3 4 4 2" xfId="679"/>
    <cellStyle name="Input 3 4 4 2 2" xfId="680"/>
    <cellStyle name="Input 3 4 4 2 3" xfId="681"/>
    <cellStyle name="Input 3 4 4 3" xfId="682"/>
    <cellStyle name="Input 3 4 5" xfId="683"/>
    <cellStyle name="Input 3 4 5 2" xfId="684"/>
    <cellStyle name="Input 3 4 5 2 2" xfId="685"/>
    <cellStyle name="Input 3 4 5 2 3" xfId="686"/>
    <cellStyle name="Input 3 4 5 3" xfId="687"/>
    <cellStyle name="Input 3 5" xfId="688"/>
    <cellStyle name="Input 3 5 2" xfId="689"/>
    <cellStyle name="Input 3 5 2 2" xfId="690"/>
    <cellStyle name="Input 3 5 2 2 2" xfId="691"/>
    <cellStyle name="Input 3 5 2 2 3" xfId="692"/>
    <cellStyle name="Input 3 5 2 3" xfId="693"/>
    <cellStyle name="Input 3 5 3" xfId="694"/>
    <cellStyle name="Input 3 5 3 2" xfId="695"/>
    <cellStyle name="Input 3 5 3 2 2" xfId="696"/>
    <cellStyle name="Input 3 5 3 2 3" xfId="697"/>
    <cellStyle name="Input 3 5 3 3" xfId="698"/>
    <cellStyle name="Input 3 5 4" xfId="699"/>
    <cellStyle name="Input 3 5 4 2" xfId="700"/>
    <cellStyle name="Input 3 5 4 2 2" xfId="701"/>
    <cellStyle name="Input 3 5 4 2 3" xfId="702"/>
    <cellStyle name="Input 3 5 4 3" xfId="703"/>
    <cellStyle name="Input 3 5 5" xfId="704"/>
    <cellStyle name="Input 3 5 5 2" xfId="705"/>
    <cellStyle name="Input 3 5 5 2 2" xfId="706"/>
    <cellStyle name="Input 3 5 5 2 3" xfId="707"/>
    <cellStyle name="Input 3 5 5 3" xfId="708"/>
    <cellStyle name="Input 3 6" xfId="709"/>
    <cellStyle name="Input 3 6 2" xfId="710"/>
    <cellStyle name="Input 3 6 2 2" xfId="711"/>
    <cellStyle name="Input 3 6 2 2 2" xfId="712"/>
    <cellStyle name="Input 3 6 2 2 3" xfId="713"/>
    <cellStyle name="Input 3 6 2 3" xfId="714"/>
    <cellStyle name="Input 3 6 3" xfId="715"/>
    <cellStyle name="Input 3 6 3 2" xfId="716"/>
    <cellStyle name="Input 3 6 3 2 2" xfId="717"/>
    <cellStyle name="Input 3 6 3 2 3" xfId="718"/>
    <cellStyle name="Input 3 6 3 3" xfId="719"/>
    <cellStyle name="Input 3 6 4" xfId="720"/>
    <cellStyle name="Input 3 6 4 2" xfId="721"/>
    <cellStyle name="Input 3 6 4 2 2" xfId="722"/>
    <cellStyle name="Input 3 6 4 2 3" xfId="723"/>
    <cellStyle name="Input 3 6 4 3" xfId="724"/>
    <cellStyle name="Input 3 6 5" xfId="725"/>
    <cellStyle name="Input 3 6 5 2" xfId="726"/>
    <cellStyle name="Input 3 6 5 2 2" xfId="727"/>
    <cellStyle name="Input 3 6 5 2 3" xfId="728"/>
    <cellStyle name="Input 3 6 5 3" xfId="729"/>
    <cellStyle name="Input 3 7" xfId="730"/>
    <cellStyle name="Input 3 7 2" xfId="731"/>
    <cellStyle name="Input 3 7 2 2" xfId="732"/>
    <cellStyle name="Input 3 7 2 2 2" xfId="733"/>
    <cellStyle name="Input 3 7 2 2 3" xfId="734"/>
    <cellStyle name="Input 3 7 2 3" xfId="735"/>
    <cellStyle name="Input 3 7 3" xfId="736"/>
    <cellStyle name="Input 3 7 3 2" xfId="737"/>
    <cellStyle name="Input 3 7 3 2 2" xfId="738"/>
    <cellStyle name="Input 3 7 3 2 3" xfId="739"/>
    <cellStyle name="Input 3 7 3 3" xfId="740"/>
    <cellStyle name="Input 3 7 4" xfId="741"/>
    <cellStyle name="Input 3 7 4 2" xfId="742"/>
    <cellStyle name="Input 3 7 4 2 2" xfId="743"/>
    <cellStyle name="Input 3 7 4 2 3" xfId="744"/>
    <cellStyle name="Input 3 7 4 3" xfId="745"/>
    <cellStyle name="Input 3 7 5" xfId="746"/>
    <cellStyle name="Input 3 7 5 2" xfId="747"/>
    <cellStyle name="Input 3 7 5 2 2" xfId="748"/>
    <cellStyle name="Input 3 7 5 2 3" xfId="749"/>
    <cellStyle name="Input 3 7 5 3" xfId="750"/>
    <cellStyle name="Input 3 8" xfId="751"/>
    <cellStyle name="Input 3 8 2" xfId="752"/>
    <cellStyle name="Input 3 8 3" xfId="753"/>
    <cellStyle name="Input 3 9" xfId="754"/>
    <cellStyle name="Linked Cell 2" xfId="43"/>
    <cellStyle name="Neutral 2" xfId="44"/>
    <cellStyle name="Normal" xfId="0" builtinId="0"/>
    <cellStyle name="Normal 2" xfId="5"/>
    <cellStyle name="Normal 2 2" xfId="55"/>
    <cellStyle name="Normal 3" xfId="1"/>
    <cellStyle name="Normal 3 2" xfId="62"/>
    <cellStyle name="Normal 4" xfId="66"/>
    <cellStyle name="Normal 5" xfId="67"/>
    <cellStyle name="Normal_Sheet1" xfId="60"/>
    <cellStyle name="Normal_Sheet1_1" xfId="61"/>
    <cellStyle name="Note 2" xfId="45"/>
    <cellStyle name="Note 2 2" xfId="58"/>
    <cellStyle name="Note 2 2 2" xfId="755"/>
    <cellStyle name="Note 2 2 2 2" xfId="756"/>
    <cellStyle name="Note 2 2 2 2 2" xfId="757"/>
    <cellStyle name="Note 2 2 2 2 2 2" xfId="758"/>
    <cellStyle name="Note 2 2 2 2 2 2 2" xfId="759"/>
    <cellStyle name="Note 2 2 2 2 2 2 3" xfId="760"/>
    <cellStyle name="Note 2 2 2 2 2 3" xfId="761"/>
    <cellStyle name="Note 2 2 2 2 3" xfId="762"/>
    <cellStyle name="Note 2 2 2 2 3 2" xfId="763"/>
    <cellStyle name="Note 2 2 2 2 3 2 2" xfId="764"/>
    <cellStyle name="Note 2 2 2 2 3 2 3" xfId="765"/>
    <cellStyle name="Note 2 2 2 2 3 3" xfId="766"/>
    <cellStyle name="Note 2 2 2 2 4" xfId="767"/>
    <cellStyle name="Note 2 2 2 2 4 2" xfId="768"/>
    <cellStyle name="Note 2 2 2 2 4 2 2" xfId="769"/>
    <cellStyle name="Note 2 2 2 2 4 2 3" xfId="770"/>
    <cellStyle name="Note 2 2 2 2 4 3" xfId="771"/>
    <cellStyle name="Note 2 2 2 2 5" xfId="772"/>
    <cellStyle name="Note 2 2 2 2 5 2" xfId="773"/>
    <cellStyle name="Note 2 2 2 2 5 2 2" xfId="774"/>
    <cellStyle name="Note 2 2 2 2 5 2 3" xfId="775"/>
    <cellStyle name="Note 2 2 2 2 5 3" xfId="776"/>
    <cellStyle name="Note 2 2 2 3" xfId="777"/>
    <cellStyle name="Note 2 2 2 3 2" xfId="778"/>
    <cellStyle name="Note 2 2 2 3 2 2" xfId="779"/>
    <cellStyle name="Note 2 2 2 3 2 2 2" xfId="780"/>
    <cellStyle name="Note 2 2 2 3 2 2 3" xfId="781"/>
    <cellStyle name="Note 2 2 2 3 2 3" xfId="782"/>
    <cellStyle name="Note 2 2 2 3 3" xfId="783"/>
    <cellStyle name="Note 2 2 2 3 3 2" xfId="784"/>
    <cellStyle name="Note 2 2 2 3 3 2 2" xfId="785"/>
    <cellStyle name="Note 2 2 2 3 3 2 3" xfId="786"/>
    <cellStyle name="Note 2 2 2 3 3 3" xfId="787"/>
    <cellStyle name="Note 2 2 2 3 4" xfId="788"/>
    <cellStyle name="Note 2 2 2 3 4 2" xfId="789"/>
    <cellStyle name="Note 2 2 2 3 4 2 2" xfId="790"/>
    <cellStyle name="Note 2 2 2 3 4 2 3" xfId="791"/>
    <cellStyle name="Note 2 2 2 3 4 3" xfId="792"/>
    <cellStyle name="Note 2 2 2 3 5" xfId="793"/>
    <cellStyle name="Note 2 2 2 3 5 2" xfId="794"/>
    <cellStyle name="Note 2 2 2 3 5 2 2" xfId="795"/>
    <cellStyle name="Note 2 2 2 3 5 2 3" xfId="796"/>
    <cellStyle name="Note 2 2 2 3 5 3" xfId="797"/>
    <cellStyle name="Note 2 2 2 4" xfId="798"/>
    <cellStyle name="Note 2 2 2 4 2" xfId="799"/>
    <cellStyle name="Note 2 2 2 4 2 2" xfId="800"/>
    <cellStyle name="Note 2 2 2 4 2 3" xfId="801"/>
    <cellStyle name="Note 2 2 2 4 3" xfId="802"/>
    <cellStyle name="Note 2 2 2 5" xfId="803"/>
    <cellStyle name="Note 2 2 2 5 2" xfId="804"/>
    <cellStyle name="Note 2 2 2 5 2 2" xfId="805"/>
    <cellStyle name="Note 2 2 2 5 2 3" xfId="806"/>
    <cellStyle name="Note 2 2 2 5 3" xfId="807"/>
    <cellStyle name="Note 2 2 2 6" xfId="808"/>
    <cellStyle name="Note 2 2 2 6 2" xfId="809"/>
    <cellStyle name="Note 2 2 2 6 2 2" xfId="810"/>
    <cellStyle name="Note 2 2 2 6 2 3" xfId="811"/>
    <cellStyle name="Note 2 2 2 6 3" xfId="812"/>
    <cellStyle name="Note 2 2 2 7" xfId="813"/>
    <cellStyle name="Note 2 2 2 7 2" xfId="814"/>
    <cellStyle name="Note 2 2 2 7 2 2" xfId="815"/>
    <cellStyle name="Note 2 2 2 7 2 3" xfId="816"/>
    <cellStyle name="Note 2 2 2 7 3" xfId="817"/>
    <cellStyle name="Note 2 2 3" xfId="818"/>
    <cellStyle name="Note 2 2 3 2" xfId="819"/>
    <cellStyle name="Note 2 2 3 2 2" xfId="820"/>
    <cellStyle name="Note 2 2 3 2 2 2" xfId="821"/>
    <cellStyle name="Note 2 2 3 2 2 3" xfId="822"/>
    <cellStyle name="Note 2 2 3 2 3" xfId="823"/>
    <cellStyle name="Note 2 2 3 3" xfId="824"/>
    <cellStyle name="Note 2 2 3 3 2" xfId="825"/>
    <cellStyle name="Note 2 2 3 3 2 2" xfId="826"/>
    <cellStyle name="Note 2 2 3 3 2 3" xfId="827"/>
    <cellStyle name="Note 2 2 3 3 3" xfId="828"/>
    <cellStyle name="Note 2 2 3 4" xfId="829"/>
    <cellStyle name="Note 2 2 3 4 2" xfId="830"/>
    <cellStyle name="Note 2 2 3 4 2 2" xfId="831"/>
    <cellStyle name="Note 2 2 3 4 2 3" xfId="832"/>
    <cellStyle name="Note 2 2 3 4 3" xfId="833"/>
    <cellStyle name="Note 2 2 3 5" xfId="834"/>
    <cellStyle name="Note 2 2 3 5 2" xfId="835"/>
    <cellStyle name="Note 2 2 3 5 2 2" xfId="836"/>
    <cellStyle name="Note 2 2 3 5 2 3" xfId="837"/>
    <cellStyle name="Note 2 2 3 5 3" xfId="838"/>
    <cellStyle name="Note 2 2 4" xfId="839"/>
    <cellStyle name="Note 2 2 4 2" xfId="840"/>
    <cellStyle name="Note 2 2 4 2 2" xfId="841"/>
    <cellStyle name="Note 2 2 4 2 2 2" xfId="842"/>
    <cellStyle name="Note 2 2 4 2 2 3" xfId="843"/>
    <cellStyle name="Note 2 2 4 2 3" xfId="844"/>
    <cellStyle name="Note 2 2 4 3" xfId="845"/>
    <cellStyle name="Note 2 2 4 3 2" xfId="846"/>
    <cellStyle name="Note 2 2 4 3 2 2" xfId="847"/>
    <cellStyle name="Note 2 2 4 3 2 3" xfId="848"/>
    <cellStyle name="Note 2 2 4 3 3" xfId="849"/>
    <cellStyle name="Note 2 2 4 4" xfId="850"/>
    <cellStyle name="Note 2 2 4 4 2" xfId="851"/>
    <cellStyle name="Note 2 2 4 4 2 2" xfId="852"/>
    <cellStyle name="Note 2 2 4 4 2 3" xfId="853"/>
    <cellStyle name="Note 2 2 4 4 3" xfId="854"/>
    <cellStyle name="Note 2 2 4 5" xfId="855"/>
    <cellStyle name="Note 2 2 4 5 2" xfId="856"/>
    <cellStyle name="Note 2 2 4 5 2 2" xfId="857"/>
    <cellStyle name="Note 2 2 4 5 2 3" xfId="858"/>
    <cellStyle name="Note 2 2 4 5 3" xfId="859"/>
    <cellStyle name="Note 2 2 5" xfId="860"/>
    <cellStyle name="Note 2 2 5 2" xfId="861"/>
    <cellStyle name="Note 2 2 5 2 2" xfId="862"/>
    <cellStyle name="Note 2 2 5 2 2 2" xfId="863"/>
    <cellStyle name="Note 2 2 5 2 2 3" xfId="864"/>
    <cellStyle name="Note 2 2 5 2 3" xfId="865"/>
    <cellStyle name="Note 2 2 5 3" xfId="866"/>
    <cellStyle name="Note 2 2 5 3 2" xfId="867"/>
    <cellStyle name="Note 2 2 5 3 2 2" xfId="868"/>
    <cellStyle name="Note 2 2 5 3 2 3" xfId="869"/>
    <cellStyle name="Note 2 2 5 3 3" xfId="870"/>
    <cellStyle name="Note 2 2 5 4" xfId="871"/>
    <cellStyle name="Note 2 2 5 4 2" xfId="872"/>
    <cellStyle name="Note 2 2 5 4 2 2" xfId="873"/>
    <cellStyle name="Note 2 2 5 4 2 3" xfId="874"/>
    <cellStyle name="Note 2 2 5 4 3" xfId="875"/>
    <cellStyle name="Note 2 2 5 5" xfId="876"/>
    <cellStyle name="Note 2 2 5 5 2" xfId="877"/>
    <cellStyle name="Note 2 2 5 5 2 2" xfId="878"/>
    <cellStyle name="Note 2 2 5 5 2 3" xfId="879"/>
    <cellStyle name="Note 2 2 5 5 3" xfId="880"/>
    <cellStyle name="Note 2 2 6" xfId="881"/>
    <cellStyle name="Note 2 2 6 2" xfId="882"/>
    <cellStyle name="Note 2 2 6 2 2" xfId="883"/>
    <cellStyle name="Note 2 2 6 2 2 2" xfId="884"/>
    <cellStyle name="Note 2 2 6 2 2 3" xfId="885"/>
    <cellStyle name="Note 2 2 6 2 3" xfId="886"/>
    <cellStyle name="Note 2 2 6 3" xfId="887"/>
    <cellStyle name="Note 2 2 6 3 2" xfId="888"/>
    <cellStyle name="Note 2 2 6 3 2 2" xfId="889"/>
    <cellStyle name="Note 2 2 6 3 2 3" xfId="890"/>
    <cellStyle name="Note 2 2 6 3 3" xfId="891"/>
    <cellStyle name="Note 2 2 6 4" xfId="892"/>
    <cellStyle name="Note 2 2 6 4 2" xfId="893"/>
    <cellStyle name="Note 2 2 6 4 2 2" xfId="894"/>
    <cellStyle name="Note 2 2 6 4 2 3" xfId="895"/>
    <cellStyle name="Note 2 2 6 4 3" xfId="896"/>
    <cellStyle name="Note 2 2 6 5" xfId="897"/>
    <cellStyle name="Note 2 2 6 5 2" xfId="898"/>
    <cellStyle name="Note 2 2 6 5 2 2" xfId="899"/>
    <cellStyle name="Note 2 2 6 5 2 3" xfId="900"/>
    <cellStyle name="Note 2 2 6 5 3" xfId="901"/>
    <cellStyle name="Note 2 2 7" xfId="902"/>
    <cellStyle name="Note 2 2 7 2" xfId="903"/>
    <cellStyle name="Note 2 2 7 2 2" xfId="904"/>
    <cellStyle name="Note 2 2 7 2 2 2" xfId="905"/>
    <cellStyle name="Note 2 2 7 2 2 3" xfId="906"/>
    <cellStyle name="Note 2 2 7 2 3" xfId="907"/>
    <cellStyle name="Note 2 2 7 3" xfId="908"/>
    <cellStyle name="Note 2 2 7 3 2" xfId="909"/>
    <cellStyle name="Note 2 2 7 3 2 2" xfId="910"/>
    <cellStyle name="Note 2 2 7 3 2 3" xfId="911"/>
    <cellStyle name="Note 2 2 7 3 3" xfId="912"/>
    <cellStyle name="Note 2 2 7 4" xfId="913"/>
    <cellStyle name="Note 2 2 7 4 2" xfId="914"/>
    <cellStyle name="Note 2 2 7 4 2 2" xfId="915"/>
    <cellStyle name="Note 2 2 7 4 2 3" xfId="916"/>
    <cellStyle name="Note 2 2 7 4 3" xfId="917"/>
    <cellStyle name="Note 2 2 7 5" xfId="918"/>
    <cellStyle name="Note 2 2 7 5 2" xfId="919"/>
    <cellStyle name="Note 2 2 7 5 2 2" xfId="920"/>
    <cellStyle name="Note 2 2 7 5 2 3" xfId="921"/>
    <cellStyle name="Note 2 2 7 5 3" xfId="922"/>
    <cellStyle name="Note 2 3" xfId="923"/>
    <cellStyle name="Note 2 3 2" xfId="924"/>
    <cellStyle name="Note 2 3 2 2" xfId="925"/>
    <cellStyle name="Note 2 3 2 2 2" xfId="926"/>
    <cellStyle name="Note 2 3 2 2 2 2" xfId="927"/>
    <cellStyle name="Note 2 3 2 2 2 3" xfId="928"/>
    <cellStyle name="Note 2 3 2 2 3" xfId="929"/>
    <cellStyle name="Note 2 3 2 3" xfId="930"/>
    <cellStyle name="Note 2 3 2 3 2" xfId="931"/>
    <cellStyle name="Note 2 3 2 3 2 2" xfId="932"/>
    <cellStyle name="Note 2 3 2 3 2 3" xfId="933"/>
    <cellStyle name="Note 2 3 2 3 3" xfId="934"/>
    <cellStyle name="Note 2 3 2 4" xfId="935"/>
    <cellStyle name="Note 2 3 2 4 2" xfId="936"/>
    <cellStyle name="Note 2 3 2 4 2 2" xfId="937"/>
    <cellStyle name="Note 2 3 2 4 2 3" xfId="938"/>
    <cellStyle name="Note 2 3 2 4 3" xfId="939"/>
    <cellStyle name="Note 2 3 2 5" xfId="940"/>
    <cellStyle name="Note 2 3 2 5 2" xfId="941"/>
    <cellStyle name="Note 2 3 2 5 2 2" xfId="942"/>
    <cellStyle name="Note 2 3 2 5 2 3" xfId="943"/>
    <cellStyle name="Note 2 3 2 5 3" xfId="944"/>
    <cellStyle name="Note 2 3 3" xfId="945"/>
    <cellStyle name="Note 2 3 3 2" xfId="946"/>
    <cellStyle name="Note 2 3 3 2 2" xfId="947"/>
    <cellStyle name="Note 2 3 3 2 2 2" xfId="948"/>
    <cellStyle name="Note 2 3 3 2 2 3" xfId="949"/>
    <cellStyle name="Note 2 3 3 2 3" xfId="950"/>
    <cellStyle name="Note 2 3 3 3" xfId="951"/>
    <cellStyle name="Note 2 3 3 3 2" xfId="952"/>
    <cellStyle name="Note 2 3 3 3 2 2" xfId="953"/>
    <cellStyle name="Note 2 3 3 3 2 3" xfId="954"/>
    <cellStyle name="Note 2 3 3 3 3" xfId="955"/>
    <cellStyle name="Note 2 3 3 4" xfId="956"/>
    <cellStyle name="Note 2 3 3 4 2" xfId="957"/>
    <cellStyle name="Note 2 3 3 4 2 2" xfId="958"/>
    <cellStyle name="Note 2 3 3 4 2 3" xfId="959"/>
    <cellStyle name="Note 2 3 3 4 3" xfId="960"/>
    <cellStyle name="Note 2 3 3 5" xfId="961"/>
    <cellStyle name="Note 2 3 3 5 2" xfId="962"/>
    <cellStyle name="Note 2 3 3 5 2 2" xfId="963"/>
    <cellStyle name="Note 2 3 3 5 2 3" xfId="964"/>
    <cellStyle name="Note 2 3 3 5 3" xfId="965"/>
    <cellStyle name="Note 2 3 4" xfId="966"/>
    <cellStyle name="Note 2 3 4 2" xfId="967"/>
    <cellStyle name="Note 2 3 4 2 2" xfId="968"/>
    <cellStyle name="Note 2 3 4 2 3" xfId="969"/>
    <cellStyle name="Note 2 3 4 3" xfId="970"/>
    <cellStyle name="Note 2 3 5" xfId="971"/>
    <cellStyle name="Note 2 3 5 2" xfId="972"/>
    <cellStyle name="Note 2 3 5 2 2" xfId="973"/>
    <cellStyle name="Note 2 3 5 2 3" xfId="974"/>
    <cellStyle name="Note 2 3 5 3" xfId="975"/>
    <cellStyle name="Note 2 3 6" xfId="976"/>
    <cellStyle name="Note 2 3 6 2" xfId="977"/>
    <cellStyle name="Note 2 3 6 2 2" xfId="978"/>
    <cellStyle name="Note 2 3 6 2 3" xfId="979"/>
    <cellStyle name="Note 2 3 6 3" xfId="980"/>
    <cellStyle name="Note 2 3 7" xfId="981"/>
    <cellStyle name="Note 2 3 7 2" xfId="982"/>
    <cellStyle name="Note 2 3 7 2 2" xfId="983"/>
    <cellStyle name="Note 2 3 7 2 3" xfId="984"/>
    <cellStyle name="Note 2 3 7 3" xfId="985"/>
    <cellStyle name="Note 2 4" xfId="986"/>
    <cellStyle name="Note 2 4 2" xfId="987"/>
    <cellStyle name="Note 2 4 2 2" xfId="988"/>
    <cellStyle name="Note 2 4 2 2 2" xfId="989"/>
    <cellStyle name="Note 2 4 2 2 3" xfId="990"/>
    <cellStyle name="Note 2 4 2 3" xfId="991"/>
    <cellStyle name="Note 2 4 3" xfId="992"/>
    <cellStyle name="Note 2 4 3 2" xfId="993"/>
    <cellStyle name="Note 2 4 3 2 2" xfId="994"/>
    <cellStyle name="Note 2 4 3 2 3" xfId="995"/>
    <cellStyle name="Note 2 4 3 3" xfId="996"/>
    <cellStyle name="Note 2 4 4" xfId="997"/>
    <cellStyle name="Note 2 4 4 2" xfId="998"/>
    <cellStyle name="Note 2 4 4 2 2" xfId="999"/>
    <cellStyle name="Note 2 4 4 2 3" xfId="1000"/>
    <cellStyle name="Note 2 4 4 3" xfId="1001"/>
    <cellStyle name="Note 2 4 5" xfId="1002"/>
    <cellStyle name="Note 2 4 5 2" xfId="1003"/>
    <cellStyle name="Note 2 4 5 2 2" xfId="1004"/>
    <cellStyle name="Note 2 4 5 2 3" xfId="1005"/>
    <cellStyle name="Note 2 4 5 3" xfId="1006"/>
    <cellStyle name="Note 2 5" xfId="1007"/>
    <cellStyle name="Note 2 5 2" xfId="1008"/>
    <cellStyle name="Note 2 5 2 2" xfId="1009"/>
    <cellStyle name="Note 2 5 2 2 2" xfId="1010"/>
    <cellStyle name="Note 2 5 2 2 3" xfId="1011"/>
    <cellStyle name="Note 2 5 2 3" xfId="1012"/>
    <cellStyle name="Note 2 5 3" xfId="1013"/>
    <cellStyle name="Note 2 5 3 2" xfId="1014"/>
    <cellStyle name="Note 2 5 3 2 2" xfId="1015"/>
    <cellStyle name="Note 2 5 3 2 3" xfId="1016"/>
    <cellStyle name="Note 2 5 3 3" xfId="1017"/>
    <cellStyle name="Note 2 5 4" xfId="1018"/>
    <cellStyle name="Note 2 5 4 2" xfId="1019"/>
    <cellStyle name="Note 2 5 4 2 2" xfId="1020"/>
    <cellStyle name="Note 2 5 4 2 3" xfId="1021"/>
    <cellStyle name="Note 2 5 4 3" xfId="1022"/>
    <cellStyle name="Note 2 5 5" xfId="1023"/>
    <cellStyle name="Note 2 5 5 2" xfId="1024"/>
    <cellStyle name="Note 2 5 5 2 2" xfId="1025"/>
    <cellStyle name="Note 2 5 5 2 3" xfId="1026"/>
    <cellStyle name="Note 2 5 5 3" xfId="1027"/>
    <cellStyle name="Note 2 6" xfId="1028"/>
    <cellStyle name="Note 2 6 2" xfId="1029"/>
    <cellStyle name="Note 2 6 2 2" xfId="1030"/>
    <cellStyle name="Note 2 6 2 2 2" xfId="1031"/>
    <cellStyle name="Note 2 6 2 2 3" xfId="1032"/>
    <cellStyle name="Note 2 6 2 3" xfId="1033"/>
    <cellStyle name="Note 2 6 3" xfId="1034"/>
    <cellStyle name="Note 2 6 3 2" xfId="1035"/>
    <cellStyle name="Note 2 6 3 2 2" xfId="1036"/>
    <cellStyle name="Note 2 6 3 2 3" xfId="1037"/>
    <cellStyle name="Note 2 6 3 3" xfId="1038"/>
    <cellStyle name="Note 2 6 4" xfId="1039"/>
    <cellStyle name="Note 2 6 4 2" xfId="1040"/>
    <cellStyle name="Note 2 6 4 2 2" xfId="1041"/>
    <cellStyle name="Note 2 6 4 2 3" xfId="1042"/>
    <cellStyle name="Note 2 6 4 3" xfId="1043"/>
    <cellStyle name="Note 2 6 5" xfId="1044"/>
    <cellStyle name="Note 2 6 5 2" xfId="1045"/>
    <cellStyle name="Note 2 6 5 2 2" xfId="1046"/>
    <cellStyle name="Note 2 6 5 2 3" xfId="1047"/>
    <cellStyle name="Note 2 6 5 3" xfId="1048"/>
    <cellStyle name="Note 2 7" xfId="1049"/>
    <cellStyle name="Note 2 7 2" xfId="1050"/>
    <cellStyle name="Note 2 7 2 2" xfId="1051"/>
    <cellStyle name="Note 2 7 2 2 2" xfId="1052"/>
    <cellStyle name="Note 2 7 2 2 3" xfId="1053"/>
    <cellStyle name="Note 2 7 2 3" xfId="1054"/>
    <cellStyle name="Note 2 7 3" xfId="1055"/>
    <cellStyle name="Note 2 7 3 2" xfId="1056"/>
    <cellStyle name="Note 2 7 3 2 2" xfId="1057"/>
    <cellStyle name="Note 2 7 3 2 3" xfId="1058"/>
    <cellStyle name="Note 2 7 3 3" xfId="1059"/>
    <cellStyle name="Note 2 7 4" xfId="1060"/>
    <cellStyle name="Note 2 7 4 2" xfId="1061"/>
    <cellStyle name="Note 2 7 4 2 2" xfId="1062"/>
    <cellStyle name="Note 2 7 4 2 3" xfId="1063"/>
    <cellStyle name="Note 2 7 4 3" xfId="1064"/>
    <cellStyle name="Note 2 7 5" xfId="1065"/>
    <cellStyle name="Note 2 7 5 2" xfId="1066"/>
    <cellStyle name="Note 2 7 5 2 2" xfId="1067"/>
    <cellStyle name="Note 2 7 5 2 3" xfId="1068"/>
    <cellStyle name="Note 2 7 5 3" xfId="1069"/>
    <cellStyle name="Note 2 8" xfId="1070"/>
    <cellStyle name="Note 2 8 2" xfId="1071"/>
    <cellStyle name="Note 2 8 2 2" xfId="1072"/>
    <cellStyle name="Note 2 8 2 2 2" xfId="1073"/>
    <cellStyle name="Note 2 8 2 2 3" xfId="1074"/>
    <cellStyle name="Note 2 8 2 3" xfId="1075"/>
    <cellStyle name="Note 2 8 3" xfId="1076"/>
    <cellStyle name="Note 2 8 3 2" xfId="1077"/>
    <cellStyle name="Note 2 8 3 2 2" xfId="1078"/>
    <cellStyle name="Note 2 8 3 2 3" xfId="1079"/>
    <cellStyle name="Note 2 8 3 3" xfId="1080"/>
    <cellStyle name="Note 2 8 4" xfId="1081"/>
    <cellStyle name="Note 2 8 4 2" xfId="1082"/>
    <cellStyle name="Note 2 8 4 2 2" xfId="1083"/>
    <cellStyle name="Note 2 8 4 2 3" xfId="1084"/>
    <cellStyle name="Note 2 8 4 3" xfId="1085"/>
    <cellStyle name="Note 2 8 5" xfId="1086"/>
    <cellStyle name="Note 2 8 5 2" xfId="1087"/>
    <cellStyle name="Note 2 8 5 2 2" xfId="1088"/>
    <cellStyle name="Note 2 8 5 2 3" xfId="1089"/>
    <cellStyle name="Note 2 8 5 3" xfId="1090"/>
    <cellStyle name="Note 3" xfId="54"/>
    <cellStyle name="Note 3 2" xfId="1091"/>
    <cellStyle name="Note 3 2 2" xfId="1092"/>
    <cellStyle name="Note 3 2 2 2" xfId="1093"/>
    <cellStyle name="Note 3 2 2 2 2" xfId="1094"/>
    <cellStyle name="Note 3 2 2 2 2 2" xfId="1095"/>
    <cellStyle name="Note 3 2 2 2 2 3" xfId="1096"/>
    <cellStyle name="Note 3 2 2 2 3" xfId="1097"/>
    <cellStyle name="Note 3 2 2 3" xfId="1098"/>
    <cellStyle name="Note 3 2 2 3 2" xfId="1099"/>
    <cellStyle name="Note 3 2 2 3 2 2" xfId="1100"/>
    <cellStyle name="Note 3 2 2 3 2 3" xfId="1101"/>
    <cellStyle name="Note 3 2 2 3 3" xfId="1102"/>
    <cellStyle name="Note 3 2 2 4" xfId="1103"/>
    <cellStyle name="Note 3 2 2 4 2" xfId="1104"/>
    <cellStyle name="Note 3 2 2 4 2 2" xfId="1105"/>
    <cellStyle name="Note 3 2 2 4 2 3" xfId="1106"/>
    <cellStyle name="Note 3 2 2 4 3" xfId="1107"/>
    <cellStyle name="Note 3 2 2 5" xfId="1108"/>
    <cellStyle name="Note 3 2 2 5 2" xfId="1109"/>
    <cellStyle name="Note 3 2 2 5 2 2" xfId="1110"/>
    <cellStyle name="Note 3 2 2 5 2 3" xfId="1111"/>
    <cellStyle name="Note 3 2 2 5 3" xfId="1112"/>
    <cellStyle name="Note 3 2 3" xfId="1113"/>
    <cellStyle name="Note 3 2 3 2" xfId="1114"/>
    <cellStyle name="Note 3 2 3 2 2" xfId="1115"/>
    <cellStyle name="Note 3 2 3 2 2 2" xfId="1116"/>
    <cellStyle name="Note 3 2 3 2 2 3" xfId="1117"/>
    <cellStyle name="Note 3 2 3 2 3" xfId="1118"/>
    <cellStyle name="Note 3 2 3 3" xfId="1119"/>
    <cellStyle name="Note 3 2 3 3 2" xfId="1120"/>
    <cellStyle name="Note 3 2 3 3 2 2" xfId="1121"/>
    <cellStyle name="Note 3 2 3 3 2 3" xfId="1122"/>
    <cellStyle name="Note 3 2 3 3 3" xfId="1123"/>
    <cellStyle name="Note 3 2 3 4" xfId="1124"/>
    <cellStyle name="Note 3 2 3 4 2" xfId="1125"/>
    <cellStyle name="Note 3 2 3 4 2 2" xfId="1126"/>
    <cellStyle name="Note 3 2 3 4 2 3" xfId="1127"/>
    <cellStyle name="Note 3 2 3 4 3" xfId="1128"/>
    <cellStyle name="Note 3 2 3 5" xfId="1129"/>
    <cellStyle name="Note 3 2 3 5 2" xfId="1130"/>
    <cellStyle name="Note 3 2 3 5 2 2" xfId="1131"/>
    <cellStyle name="Note 3 2 3 5 2 3" xfId="1132"/>
    <cellStyle name="Note 3 2 3 5 3" xfId="1133"/>
    <cellStyle name="Note 3 2 4" xfId="1134"/>
    <cellStyle name="Note 3 2 4 2" xfId="1135"/>
    <cellStyle name="Note 3 2 4 2 2" xfId="1136"/>
    <cellStyle name="Note 3 2 4 2 3" xfId="1137"/>
    <cellStyle name="Note 3 2 4 3" xfId="1138"/>
    <cellStyle name="Note 3 2 5" xfId="1139"/>
    <cellStyle name="Note 3 2 5 2" xfId="1140"/>
    <cellStyle name="Note 3 2 5 2 2" xfId="1141"/>
    <cellStyle name="Note 3 2 5 2 3" xfId="1142"/>
    <cellStyle name="Note 3 2 5 3" xfId="1143"/>
    <cellStyle name="Note 3 2 6" xfId="1144"/>
    <cellStyle name="Note 3 2 6 2" xfId="1145"/>
    <cellStyle name="Note 3 2 6 2 2" xfId="1146"/>
    <cellStyle name="Note 3 2 6 2 3" xfId="1147"/>
    <cellStyle name="Note 3 2 6 3" xfId="1148"/>
    <cellStyle name="Note 3 2 7" xfId="1149"/>
    <cellStyle name="Note 3 2 7 2" xfId="1150"/>
    <cellStyle name="Note 3 2 7 2 2" xfId="1151"/>
    <cellStyle name="Note 3 2 7 2 3" xfId="1152"/>
    <cellStyle name="Note 3 2 7 3" xfId="1153"/>
    <cellStyle name="Note 3 3" xfId="1154"/>
    <cellStyle name="Note 3 3 2" xfId="1155"/>
    <cellStyle name="Note 3 3 2 2" xfId="1156"/>
    <cellStyle name="Note 3 3 2 2 2" xfId="1157"/>
    <cellStyle name="Note 3 3 2 2 3" xfId="1158"/>
    <cellStyle name="Note 3 3 2 3" xfId="1159"/>
    <cellStyle name="Note 3 3 3" xfId="1160"/>
    <cellStyle name="Note 3 3 3 2" xfId="1161"/>
    <cellStyle name="Note 3 3 3 2 2" xfId="1162"/>
    <cellStyle name="Note 3 3 3 2 3" xfId="1163"/>
    <cellStyle name="Note 3 3 3 3" xfId="1164"/>
    <cellStyle name="Note 3 3 4" xfId="1165"/>
    <cellStyle name="Note 3 3 4 2" xfId="1166"/>
    <cellStyle name="Note 3 3 4 2 2" xfId="1167"/>
    <cellStyle name="Note 3 3 4 2 3" xfId="1168"/>
    <cellStyle name="Note 3 3 4 3" xfId="1169"/>
    <cellStyle name="Note 3 3 5" xfId="1170"/>
    <cellStyle name="Note 3 3 5 2" xfId="1171"/>
    <cellStyle name="Note 3 3 5 2 2" xfId="1172"/>
    <cellStyle name="Note 3 3 5 2 3" xfId="1173"/>
    <cellStyle name="Note 3 3 5 3" xfId="1174"/>
    <cellStyle name="Note 3 4" xfId="1175"/>
    <cellStyle name="Note 3 4 2" xfId="1176"/>
    <cellStyle name="Note 3 4 2 2" xfId="1177"/>
    <cellStyle name="Note 3 4 2 2 2" xfId="1178"/>
    <cellStyle name="Note 3 4 2 2 3" xfId="1179"/>
    <cellStyle name="Note 3 4 2 3" xfId="1180"/>
    <cellStyle name="Note 3 4 3" xfId="1181"/>
    <cellStyle name="Note 3 4 3 2" xfId="1182"/>
    <cellStyle name="Note 3 4 3 2 2" xfId="1183"/>
    <cellStyle name="Note 3 4 3 2 3" xfId="1184"/>
    <cellStyle name="Note 3 4 3 3" xfId="1185"/>
    <cellStyle name="Note 3 4 4" xfId="1186"/>
    <cellStyle name="Note 3 4 4 2" xfId="1187"/>
    <cellStyle name="Note 3 4 4 2 2" xfId="1188"/>
    <cellStyle name="Note 3 4 4 2 3" xfId="1189"/>
    <cellStyle name="Note 3 4 4 3" xfId="1190"/>
    <cellStyle name="Note 3 4 5" xfId="1191"/>
    <cellStyle name="Note 3 4 5 2" xfId="1192"/>
    <cellStyle name="Note 3 4 5 2 2" xfId="1193"/>
    <cellStyle name="Note 3 4 5 2 3" xfId="1194"/>
    <cellStyle name="Note 3 4 5 3" xfId="1195"/>
    <cellStyle name="Note 3 5" xfId="1196"/>
    <cellStyle name="Note 3 5 2" xfId="1197"/>
    <cellStyle name="Note 3 5 2 2" xfId="1198"/>
    <cellStyle name="Note 3 5 2 2 2" xfId="1199"/>
    <cellStyle name="Note 3 5 2 2 3" xfId="1200"/>
    <cellStyle name="Note 3 5 2 3" xfId="1201"/>
    <cellStyle name="Note 3 5 3" xfId="1202"/>
    <cellStyle name="Note 3 5 3 2" xfId="1203"/>
    <cellStyle name="Note 3 5 3 2 2" xfId="1204"/>
    <cellStyle name="Note 3 5 3 2 3" xfId="1205"/>
    <cellStyle name="Note 3 5 3 3" xfId="1206"/>
    <cellStyle name="Note 3 5 4" xfId="1207"/>
    <cellStyle name="Note 3 5 4 2" xfId="1208"/>
    <cellStyle name="Note 3 5 4 2 2" xfId="1209"/>
    <cellStyle name="Note 3 5 4 2 3" xfId="1210"/>
    <cellStyle name="Note 3 5 4 3" xfId="1211"/>
    <cellStyle name="Note 3 5 5" xfId="1212"/>
    <cellStyle name="Note 3 5 5 2" xfId="1213"/>
    <cellStyle name="Note 3 5 5 2 2" xfId="1214"/>
    <cellStyle name="Note 3 5 5 2 3" xfId="1215"/>
    <cellStyle name="Note 3 5 5 3" xfId="1216"/>
    <cellStyle name="Note 3 6" xfId="1217"/>
    <cellStyle name="Note 3 6 2" xfId="1218"/>
    <cellStyle name="Note 3 6 2 2" xfId="1219"/>
    <cellStyle name="Note 3 6 2 2 2" xfId="1220"/>
    <cellStyle name="Note 3 6 2 2 3" xfId="1221"/>
    <cellStyle name="Note 3 6 2 3" xfId="1222"/>
    <cellStyle name="Note 3 6 3" xfId="1223"/>
    <cellStyle name="Note 3 6 3 2" xfId="1224"/>
    <cellStyle name="Note 3 6 3 2 2" xfId="1225"/>
    <cellStyle name="Note 3 6 3 2 3" xfId="1226"/>
    <cellStyle name="Note 3 6 3 3" xfId="1227"/>
    <cellStyle name="Note 3 6 4" xfId="1228"/>
    <cellStyle name="Note 3 6 4 2" xfId="1229"/>
    <cellStyle name="Note 3 6 4 2 2" xfId="1230"/>
    <cellStyle name="Note 3 6 4 2 3" xfId="1231"/>
    <cellStyle name="Note 3 6 4 3" xfId="1232"/>
    <cellStyle name="Note 3 6 5" xfId="1233"/>
    <cellStyle name="Note 3 6 5 2" xfId="1234"/>
    <cellStyle name="Note 3 6 5 2 2" xfId="1235"/>
    <cellStyle name="Note 3 6 5 2 3" xfId="1236"/>
    <cellStyle name="Note 3 6 5 3" xfId="1237"/>
    <cellStyle name="Note 3 7" xfId="1238"/>
    <cellStyle name="Note 3 7 2" xfId="1239"/>
    <cellStyle name="Note 3 7 2 2" xfId="1240"/>
    <cellStyle name="Note 3 7 2 2 2" xfId="1241"/>
    <cellStyle name="Note 3 7 2 2 3" xfId="1242"/>
    <cellStyle name="Note 3 7 2 3" xfId="1243"/>
    <cellStyle name="Note 3 7 3" xfId="1244"/>
    <cellStyle name="Note 3 7 3 2" xfId="1245"/>
    <cellStyle name="Note 3 7 3 2 2" xfId="1246"/>
    <cellStyle name="Note 3 7 3 2 3" xfId="1247"/>
    <cellStyle name="Note 3 7 3 3" xfId="1248"/>
    <cellStyle name="Note 3 7 4" xfId="1249"/>
    <cellStyle name="Note 3 7 4 2" xfId="1250"/>
    <cellStyle name="Note 3 7 4 2 2" xfId="1251"/>
    <cellStyle name="Note 3 7 4 2 3" xfId="1252"/>
    <cellStyle name="Note 3 7 4 3" xfId="1253"/>
    <cellStyle name="Note 3 7 5" xfId="1254"/>
    <cellStyle name="Note 3 7 5 2" xfId="1255"/>
    <cellStyle name="Note 3 7 5 2 2" xfId="1256"/>
    <cellStyle name="Note 3 7 5 2 3" xfId="1257"/>
    <cellStyle name="Note 3 7 5 3" xfId="1258"/>
    <cellStyle name="Output 2" xfId="46"/>
    <cellStyle name="Output 2 2" xfId="1259"/>
    <cellStyle name="Output 2 2 2" xfId="1260"/>
    <cellStyle name="Output 2 2 2 2" xfId="1261"/>
    <cellStyle name="Output 2 2 2 2 2" xfId="1262"/>
    <cellStyle name="Output 2 2 2 2 2 2" xfId="1263"/>
    <cellStyle name="Output 2 2 2 2 3" xfId="1264"/>
    <cellStyle name="Output 2 2 2 3" xfId="1265"/>
    <cellStyle name="Output 2 2 2 3 2" xfId="1266"/>
    <cellStyle name="Output 2 2 2 3 2 2" xfId="1267"/>
    <cellStyle name="Output 2 2 2 3 3" xfId="1268"/>
    <cellStyle name="Output 2 2 2 4" xfId="1269"/>
    <cellStyle name="Output 2 2 2 4 2" xfId="1270"/>
    <cellStyle name="Output 2 2 2 4 2 2" xfId="1271"/>
    <cellStyle name="Output 2 2 2 4 3" xfId="1272"/>
    <cellStyle name="Output 2 2 2 5" xfId="1273"/>
    <cellStyle name="Output 2 2 2 5 2" xfId="1274"/>
    <cellStyle name="Output 2 2 2 6" xfId="1275"/>
    <cellStyle name="Output 2 2 3" xfId="1276"/>
    <cellStyle name="Output 2 2 3 2" xfId="1277"/>
    <cellStyle name="Output 2 2 3 2 2" xfId="1278"/>
    <cellStyle name="Output 2 2 3 2 2 2" xfId="1279"/>
    <cellStyle name="Output 2 2 3 2 3" xfId="1280"/>
    <cellStyle name="Output 2 2 3 3" xfId="1281"/>
    <cellStyle name="Output 2 2 3 3 2" xfId="1282"/>
    <cellStyle name="Output 2 2 3 3 2 2" xfId="1283"/>
    <cellStyle name="Output 2 2 3 3 3" xfId="1284"/>
    <cellStyle name="Output 2 2 3 4" xfId="1285"/>
    <cellStyle name="Output 2 2 3 4 2" xfId="1286"/>
    <cellStyle name="Output 2 2 3 4 2 2" xfId="1287"/>
    <cellStyle name="Output 2 2 3 4 3" xfId="1288"/>
    <cellStyle name="Output 2 2 3 5" xfId="1289"/>
    <cellStyle name="Output 2 2 3 5 2" xfId="1290"/>
    <cellStyle name="Output 2 2 3 6" xfId="1291"/>
    <cellStyle name="Output 2 2 4" xfId="1292"/>
    <cellStyle name="Output 2 2 4 2" xfId="1293"/>
    <cellStyle name="Output 2 2 4 2 2" xfId="1294"/>
    <cellStyle name="Output 2 2 4 3" xfId="1295"/>
    <cellStyle name="Output 2 2 5" xfId="1296"/>
    <cellStyle name="Output 2 2 5 2" xfId="1297"/>
    <cellStyle name="Output 2 2 5 2 2" xfId="1298"/>
    <cellStyle name="Output 2 2 5 3" xfId="1299"/>
    <cellStyle name="Output 2 2 6" xfId="1300"/>
    <cellStyle name="Output 2 2 6 2" xfId="1301"/>
    <cellStyle name="Output 2 2 6 2 2" xfId="1302"/>
    <cellStyle name="Output 2 2 6 3" xfId="1303"/>
    <cellStyle name="Output 2 2 7" xfId="1304"/>
    <cellStyle name="Output 2 2 7 2" xfId="1305"/>
    <cellStyle name="Output 2 2 8" xfId="1306"/>
    <cellStyle name="Output 2 3" xfId="1307"/>
    <cellStyle name="Output 2 3 2" xfId="1308"/>
    <cellStyle name="Output 2 3 2 2" xfId="1309"/>
    <cellStyle name="Output 2 3 2 2 2" xfId="1310"/>
    <cellStyle name="Output 2 3 2 3" xfId="1311"/>
    <cellStyle name="Output 2 3 3" xfId="1312"/>
    <cellStyle name="Output 2 3 3 2" xfId="1313"/>
    <cellStyle name="Output 2 3 3 2 2" xfId="1314"/>
    <cellStyle name="Output 2 3 3 3" xfId="1315"/>
    <cellStyle name="Output 2 3 4" xfId="1316"/>
    <cellStyle name="Output 2 3 4 2" xfId="1317"/>
    <cellStyle name="Output 2 3 4 2 2" xfId="1318"/>
    <cellStyle name="Output 2 3 4 3" xfId="1319"/>
    <cellStyle name="Output 2 3 5" xfId="1320"/>
    <cellStyle name="Output 2 3 5 2" xfId="1321"/>
    <cellStyle name="Output 2 3 6" xfId="1322"/>
    <cellStyle name="Output 2 4" xfId="1323"/>
    <cellStyle name="Output 2 4 2" xfId="1324"/>
    <cellStyle name="Output 2 4 2 2" xfId="1325"/>
    <cellStyle name="Output 2 4 2 2 2" xfId="1326"/>
    <cellStyle name="Output 2 4 2 3" xfId="1327"/>
    <cellStyle name="Output 2 4 3" xfId="1328"/>
    <cellStyle name="Output 2 4 3 2" xfId="1329"/>
    <cellStyle name="Output 2 4 3 2 2" xfId="1330"/>
    <cellStyle name="Output 2 4 3 3" xfId="1331"/>
    <cellStyle name="Output 2 4 4" xfId="1332"/>
    <cellStyle name="Output 2 4 4 2" xfId="1333"/>
    <cellStyle name="Output 2 4 4 2 2" xfId="1334"/>
    <cellStyle name="Output 2 4 4 3" xfId="1335"/>
    <cellStyle name="Output 2 4 5" xfId="1336"/>
    <cellStyle name="Output 2 4 5 2" xfId="1337"/>
    <cellStyle name="Output 2 4 6" xfId="1338"/>
    <cellStyle name="Output 2 5" xfId="1339"/>
    <cellStyle name="Output 2 5 2" xfId="1340"/>
    <cellStyle name="Output 2 5 2 2" xfId="1341"/>
    <cellStyle name="Output 2 5 2 2 2" xfId="1342"/>
    <cellStyle name="Output 2 5 2 3" xfId="1343"/>
    <cellStyle name="Output 2 5 3" xfId="1344"/>
    <cellStyle name="Output 2 5 3 2" xfId="1345"/>
    <cellStyle name="Output 2 5 3 2 2" xfId="1346"/>
    <cellStyle name="Output 2 5 3 3" xfId="1347"/>
    <cellStyle name="Output 2 5 4" xfId="1348"/>
    <cellStyle name="Output 2 5 4 2" xfId="1349"/>
    <cellStyle name="Output 2 5 4 2 2" xfId="1350"/>
    <cellStyle name="Output 2 5 4 3" xfId="1351"/>
    <cellStyle name="Output 2 5 5" xfId="1352"/>
    <cellStyle name="Output 2 5 5 2" xfId="1353"/>
    <cellStyle name="Output 2 5 6" xfId="1354"/>
    <cellStyle name="Output 2 6" xfId="1355"/>
    <cellStyle name="Output 2 6 2" xfId="1356"/>
    <cellStyle name="Output 2 6 2 2" xfId="1357"/>
    <cellStyle name="Output 2 6 2 2 2" xfId="1358"/>
    <cellStyle name="Output 2 6 2 3" xfId="1359"/>
    <cellStyle name="Output 2 6 3" xfId="1360"/>
    <cellStyle name="Output 2 6 3 2" xfId="1361"/>
    <cellStyle name="Output 2 6 3 2 2" xfId="1362"/>
    <cellStyle name="Output 2 6 3 3" xfId="1363"/>
    <cellStyle name="Output 2 6 4" xfId="1364"/>
    <cellStyle name="Output 2 6 4 2" xfId="1365"/>
    <cellStyle name="Output 2 6 4 2 2" xfId="1366"/>
    <cellStyle name="Output 2 6 4 3" xfId="1367"/>
    <cellStyle name="Output 2 6 5" xfId="1368"/>
    <cellStyle name="Output 2 6 5 2" xfId="1369"/>
    <cellStyle name="Output 2 6 6" xfId="1370"/>
    <cellStyle name="Output 2 7" xfId="1371"/>
    <cellStyle name="Output 2 7 2" xfId="1372"/>
    <cellStyle name="Output 2 7 2 2" xfId="1373"/>
    <cellStyle name="Output 2 7 2 2 2" xfId="1374"/>
    <cellStyle name="Output 2 7 2 3" xfId="1375"/>
    <cellStyle name="Output 2 7 3" xfId="1376"/>
    <cellStyle name="Output 2 7 3 2" xfId="1377"/>
    <cellStyle name="Output 2 7 3 2 2" xfId="1378"/>
    <cellStyle name="Output 2 7 3 3" xfId="1379"/>
    <cellStyle name="Output 2 7 4" xfId="1380"/>
    <cellStyle name="Output 2 7 4 2" xfId="1381"/>
    <cellStyle name="Output 2 7 4 2 2" xfId="1382"/>
    <cellStyle name="Output 2 7 4 3" xfId="1383"/>
    <cellStyle name="Output 2 7 5" xfId="1384"/>
    <cellStyle name="Output 2 7 5 2" xfId="1385"/>
    <cellStyle name="Output 2 7 6" xfId="1386"/>
    <cellStyle name="Output 2 8" xfId="1387"/>
    <cellStyle name="Output 2 8 2" xfId="1388"/>
    <cellStyle name="Output 2 8 2 2" xfId="1389"/>
    <cellStyle name="Output 2 8 3" xfId="1390"/>
    <cellStyle name="Output 3" xfId="72"/>
    <cellStyle name="Output 3 2" xfId="1391"/>
    <cellStyle name="Output 3 2 2" xfId="1392"/>
    <cellStyle name="Output 3 2 2 2" xfId="1393"/>
    <cellStyle name="Output 3 2 2 2 2" xfId="1394"/>
    <cellStyle name="Output 3 2 2 2 2 2" xfId="1395"/>
    <cellStyle name="Output 3 2 2 2 3" xfId="1396"/>
    <cellStyle name="Output 3 2 2 3" xfId="1397"/>
    <cellStyle name="Output 3 2 2 3 2" xfId="1398"/>
    <cellStyle name="Output 3 2 2 3 2 2" xfId="1399"/>
    <cellStyle name="Output 3 2 2 3 3" xfId="1400"/>
    <cellStyle name="Output 3 2 2 4" xfId="1401"/>
    <cellStyle name="Output 3 2 2 4 2" xfId="1402"/>
    <cellStyle name="Output 3 2 2 4 2 2" xfId="1403"/>
    <cellStyle name="Output 3 2 2 4 3" xfId="1404"/>
    <cellStyle name="Output 3 2 2 5" xfId="1405"/>
    <cellStyle name="Output 3 2 2 5 2" xfId="1406"/>
    <cellStyle name="Output 3 2 2 6" xfId="1407"/>
    <cellStyle name="Output 3 2 3" xfId="1408"/>
    <cellStyle name="Output 3 2 3 2" xfId="1409"/>
    <cellStyle name="Output 3 2 3 2 2" xfId="1410"/>
    <cellStyle name="Output 3 2 3 2 2 2" xfId="1411"/>
    <cellStyle name="Output 3 2 3 2 3" xfId="1412"/>
    <cellStyle name="Output 3 2 3 3" xfId="1413"/>
    <cellStyle name="Output 3 2 3 3 2" xfId="1414"/>
    <cellStyle name="Output 3 2 3 3 2 2" xfId="1415"/>
    <cellStyle name="Output 3 2 3 3 3" xfId="1416"/>
    <cellStyle name="Output 3 2 3 4" xfId="1417"/>
    <cellStyle name="Output 3 2 3 4 2" xfId="1418"/>
    <cellStyle name="Output 3 2 3 4 2 2" xfId="1419"/>
    <cellStyle name="Output 3 2 3 4 3" xfId="1420"/>
    <cellStyle name="Output 3 2 3 5" xfId="1421"/>
    <cellStyle name="Output 3 2 3 5 2" xfId="1422"/>
    <cellStyle name="Output 3 2 3 6" xfId="1423"/>
    <cellStyle name="Output 3 2 4" xfId="1424"/>
    <cellStyle name="Output 3 2 4 2" xfId="1425"/>
    <cellStyle name="Output 3 2 4 2 2" xfId="1426"/>
    <cellStyle name="Output 3 2 4 3" xfId="1427"/>
    <cellStyle name="Output 3 2 5" xfId="1428"/>
    <cellStyle name="Output 3 2 5 2" xfId="1429"/>
    <cellStyle name="Output 3 2 5 2 2" xfId="1430"/>
    <cellStyle name="Output 3 2 5 3" xfId="1431"/>
    <cellStyle name="Output 3 2 6" xfId="1432"/>
    <cellStyle name="Output 3 2 6 2" xfId="1433"/>
    <cellStyle name="Output 3 2 6 2 2" xfId="1434"/>
    <cellStyle name="Output 3 2 6 3" xfId="1435"/>
    <cellStyle name="Output 3 2 7" xfId="1436"/>
    <cellStyle name="Output 3 2 7 2" xfId="1437"/>
    <cellStyle name="Output 3 2 8" xfId="1438"/>
    <cellStyle name="Output 3 3" xfId="1439"/>
    <cellStyle name="Output 3 3 2" xfId="1440"/>
    <cellStyle name="Output 3 3 2 2" xfId="1441"/>
    <cellStyle name="Output 3 3 2 2 2" xfId="1442"/>
    <cellStyle name="Output 3 3 2 3" xfId="1443"/>
    <cellStyle name="Output 3 3 3" xfId="1444"/>
    <cellStyle name="Output 3 3 3 2" xfId="1445"/>
    <cellStyle name="Output 3 3 3 2 2" xfId="1446"/>
    <cellStyle name="Output 3 3 3 3" xfId="1447"/>
    <cellStyle name="Output 3 3 4" xfId="1448"/>
    <cellStyle name="Output 3 3 4 2" xfId="1449"/>
    <cellStyle name="Output 3 3 4 2 2" xfId="1450"/>
    <cellStyle name="Output 3 3 4 3" xfId="1451"/>
    <cellStyle name="Output 3 3 5" xfId="1452"/>
    <cellStyle name="Output 3 3 5 2" xfId="1453"/>
    <cellStyle name="Output 3 3 6" xfId="1454"/>
    <cellStyle name="Output 3 4" xfId="1455"/>
    <cellStyle name="Output 3 4 2" xfId="1456"/>
    <cellStyle name="Output 3 4 2 2" xfId="1457"/>
    <cellStyle name="Output 3 4 2 2 2" xfId="1458"/>
    <cellStyle name="Output 3 4 2 3" xfId="1459"/>
    <cellStyle name="Output 3 4 3" xfId="1460"/>
    <cellStyle name="Output 3 4 3 2" xfId="1461"/>
    <cellStyle name="Output 3 4 3 2 2" xfId="1462"/>
    <cellStyle name="Output 3 4 3 3" xfId="1463"/>
    <cellStyle name="Output 3 4 4" xfId="1464"/>
    <cellStyle name="Output 3 4 4 2" xfId="1465"/>
    <cellStyle name="Output 3 4 4 2 2" xfId="1466"/>
    <cellStyle name="Output 3 4 4 3" xfId="1467"/>
    <cellStyle name="Output 3 4 5" xfId="1468"/>
    <cellStyle name="Output 3 4 5 2" xfId="1469"/>
    <cellStyle name="Output 3 4 6" xfId="1470"/>
    <cellStyle name="Output 3 5" xfId="1471"/>
    <cellStyle name="Output 3 5 2" xfId="1472"/>
    <cellStyle name="Output 3 5 2 2" xfId="1473"/>
    <cellStyle name="Output 3 5 2 2 2" xfId="1474"/>
    <cellStyle name="Output 3 5 2 3" xfId="1475"/>
    <cellStyle name="Output 3 5 3" xfId="1476"/>
    <cellStyle name="Output 3 5 3 2" xfId="1477"/>
    <cellStyle name="Output 3 5 3 2 2" xfId="1478"/>
    <cellStyle name="Output 3 5 3 3" xfId="1479"/>
    <cellStyle name="Output 3 5 4" xfId="1480"/>
    <cellStyle name="Output 3 5 4 2" xfId="1481"/>
    <cellStyle name="Output 3 5 4 2 2" xfId="1482"/>
    <cellStyle name="Output 3 5 4 3" xfId="1483"/>
    <cellStyle name="Output 3 5 5" xfId="1484"/>
    <cellStyle name="Output 3 5 5 2" xfId="1485"/>
    <cellStyle name="Output 3 5 6" xfId="1486"/>
    <cellStyle name="Output 3 6" xfId="1487"/>
    <cellStyle name="Output 3 6 2" xfId="1488"/>
    <cellStyle name="Output 3 6 2 2" xfId="1489"/>
    <cellStyle name="Output 3 6 2 2 2" xfId="1490"/>
    <cellStyle name="Output 3 6 2 3" xfId="1491"/>
    <cellStyle name="Output 3 6 3" xfId="1492"/>
    <cellStyle name="Output 3 6 3 2" xfId="1493"/>
    <cellStyle name="Output 3 6 3 2 2" xfId="1494"/>
    <cellStyle name="Output 3 6 3 3" xfId="1495"/>
    <cellStyle name="Output 3 6 4" xfId="1496"/>
    <cellStyle name="Output 3 6 4 2" xfId="1497"/>
    <cellStyle name="Output 3 6 4 2 2" xfId="1498"/>
    <cellStyle name="Output 3 6 4 3" xfId="1499"/>
    <cellStyle name="Output 3 6 5" xfId="1500"/>
    <cellStyle name="Output 3 6 5 2" xfId="1501"/>
    <cellStyle name="Output 3 6 6" xfId="1502"/>
    <cellStyle name="Output 3 7" xfId="1503"/>
    <cellStyle name="Output 3 7 2" xfId="1504"/>
    <cellStyle name="Output 3 7 2 2" xfId="1505"/>
    <cellStyle name="Output 3 7 2 2 2" xfId="1506"/>
    <cellStyle name="Output 3 7 2 3" xfId="1507"/>
    <cellStyle name="Output 3 7 3" xfId="1508"/>
    <cellStyle name="Output 3 7 3 2" xfId="1509"/>
    <cellStyle name="Output 3 7 3 2 2" xfId="1510"/>
    <cellStyle name="Output 3 7 3 3" xfId="1511"/>
    <cellStyle name="Output 3 7 4" xfId="1512"/>
    <cellStyle name="Output 3 7 4 2" xfId="1513"/>
    <cellStyle name="Output 3 7 4 2 2" xfId="1514"/>
    <cellStyle name="Output 3 7 4 3" xfId="1515"/>
    <cellStyle name="Output 3 7 5" xfId="1516"/>
    <cellStyle name="Output 3 7 5 2" xfId="1517"/>
    <cellStyle name="Output 3 7 6" xfId="1518"/>
    <cellStyle name="Output 3 8" xfId="1519"/>
    <cellStyle name="Percent" xfId="53" builtinId="5"/>
    <cellStyle name="Percent 2" xfId="47"/>
    <cellStyle name="Percent 2 2" xfId="59"/>
    <cellStyle name="Percent 3" xfId="4"/>
    <cellStyle name="Percent 4" xfId="68"/>
    <cellStyle name="Title 2" xfId="48"/>
    <cellStyle name="Total 2" xfId="49"/>
    <cellStyle name="Total 2 2" xfId="1520"/>
    <cellStyle name="Total 2 2 2" xfId="1521"/>
    <cellStyle name="Total 2 2 2 2" xfId="1522"/>
    <cellStyle name="Total 2 2 2 2 2" xfId="1523"/>
    <cellStyle name="Total 2 2 2 2 2 2" xfId="1524"/>
    <cellStyle name="Total 2 2 2 2 3" xfId="1525"/>
    <cellStyle name="Total 2 2 2 3" xfId="1526"/>
    <cellStyle name="Total 2 2 2 3 2" xfId="1527"/>
    <cellStyle name="Total 2 2 2 3 2 2" xfId="1528"/>
    <cellStyle name="Total 2 2 2 3 3" xfId="1529"/>
    <cellStyle name="Total 2 2 2 4" xfId="1530"/>
    <cellStyle name="Total 2 2 2 4 2" xfId="1531"/>
    <cellStyle name="Total 2 2 2 4 2 2" xfId="1532"/>
    <cellStyle name="Total 2 2 2 4 3" xfId="1533"/>
    <cellStyle name="Total 2 2 2 5" xfId="1534"/>
    <cellStyle name="Total 2 2 2 5 2" xfId="1535"/>
    <cellStyle name="Total 2 2 3" xfId="1536"/>
    <cellStyle name="Total 2 2 3 2" xfId="1537"/>
    <cellStyle name="Total 2 2 3 2 2" xfId="1538"/>
    <cellStyle name="Total 2 2 3 2 2 2" xfId="1539"/>
    <cellStyle name="Total 2 2 3 2 3" xfId="1540"/>
    <cellStyle name="Total 2 2 3 3" xfId="1541"/>
    <cellStyle name="Total 2 2 3 3 2" xfId="1542"/>
    <cellStyle name="Total 2 2 3 3 2 2" xfId="1543"/>
    <cellStyle name="Total 2 2 3 3 3" xfId="1544"/>
    <cellStyle name="Total 2 2 3 4" xfId="1545"/>
    <cellStyle name="Total 2 2 3 4 2" xfId="1546"/>
    <cellStyle name="Total 2 2 3 4 2 2" xfId="1547"/>
    <cellStyle name="Total 2 2 3 4 3" xfId="1548"/>
    <cellStyle name="Total 2 2 3 5" xfId="1549"/>
    <cellStyle name="Total 2 2 3 5 2" xfId="1550"/>
    <cellStyle name="Total 2 2 4" xfId="1551"/>
    <cellStyle name="Total 2 2 4 2" xfId="1552"/>
    <cellStyle name="Total 2 2 4 2 2" xfId="1553"/>
    <cellStyle name="Total 2 2 4 3" xfId="1554"/>
    <cellStyle name="Total 2 2 5" xfId="1555"/>
    <cellStyle name="Total 2 2 5 2" xfId="1556"/>
    <cellStyle name="Total 2 2 5 2 2" xfId="1557"/>
    <cellStyle name="Total 2 2 5 3" xfId="1558"/>
    <cellStyle name="Total 2 2 6" xfId="1559"/>
    <cellStyle name="Total 2 2 6 2" xfId="1560"/>
    <cellStyle name="Total 2 2 6 2 2" xfId="1561"/>
    <cellStyle name="Total 2 2 6 3" xfId="1562"/>
    <cellStyle name="Total 2 2 7" xfId="1563"/>
    <cellStyle name="Total 2 2 7 2" xfId="1564"/>
    <cellStyle name="Total 2 3" xfId="1565"/>
    <cellStyle name="Total 2 3 2" xfId="1566"/>
    <cellStyle name="Total 2 3 2 2" xfId="1567"/>
    <cellStyle name="Total 2 3 2 2 2" xfId="1568"/>
    <cellStyle name="Total 2 3 2 3" xfId="1569"/>
    <cellStyle name="Total 2 3 3" xfId="1570"/>
    <cellStyle name="Total 2 3 3 2" xfId="1571"/>
    <cellStyle name="Total 2 3 3 2 2" xfId="1572"/>
    <cellStyle name="Total 2 3 3 3" xfId="1573"/>
    <cellStyle name="Total 2 3 4" xfId="1574"/>
    <cellStyle name="Total 2 3 4 2" xfId="1575"/>
    <cellStyle name="Total 2 3 4 2 2" xfId="1576"/>
    <cellStyle name="Total 2 3 4 3" xfId="1577"/>
    <cellStyle name="Total 2 3 5" xfId="1578"/>
    <cellStyle name="Total 2 3 5 2" xfId="1579"/>
    <cellStyle name="Total 2 4" xfId="1580"/>
    <cellStyle name="Total 2 4 2" xfId="1581"/>
    <cellStyle name="Total 2 4 2 2" xfId="1582"/>
    <cellStyle name="Total 2 4 2 2 2" xfId="1583"/>
    <cellStyle name="Total 2 4 2 3" xfId="1584"/>
    <cellStyle name="Total 2 4 3" xfId="1585"/>
    <cellStyle name="Total 2 4 3 2" xfId="1586"/>
    <cellStyle name="Total 2 4 3 2 2" xfId="1587"/>
    <cellStyle name="Total 2 4 3 3" xfId="1588"/>
    <cellStyle name="Total 2 4 4" xfId="1589"/>
    <cellStyle name="Total 2 4 4 2" xfId="1590"/>
    <cellStyle name="Total 2 4 4 2 2" xfId="1591"/>
    <cellStyle name="Total 2 4 4 3" xfId="1592"/>
    <cellStyle name="Total 2 4 5" xfId="1593"/>
    <cellStyle name="Total 2 4 5 2" xfId="1594"/>
    <cellStyle name="Total 2 5" xfId="1595"/>
    <cellStyle name="Total 2 5 2" xfId="1596"/>
    <cellStyle name="Total 2 5 2 2" xfId="1597"/>
    <cellStyle name="Total 2 5 2 2 2" xfId="1598"/>
    <cellStyle name="Total 2 5 2 3" xfId="1599"/>
    <cellStyle name="Total 2 5 3" xfId="1600"/>
    <cellStyle name="Total 2 5 3 2" xfId="1601"/>
    <cellStyle name="Total 2 5 3 2 2" xfId="1602"/>
    <cellStyle name="Total 2 5 3 3" xfId="1603"/>
    <cellStyle name="Total 2 5 4" xfId="1604"/>
    <cellStyle name="Total 2 5 4 2" xfId="1605"/>
    <cellStyle name="Total 2 5 4 2 2" xfId="1606"/>
    <cellStyle name="Total 2 5 4 3" xfId="1607"/>
    <cellStyle name="Total 2 5 5" xfId="1608"/>
    <cellStyle name="Total 2 5 5 2" xfId="1609"/>
    <cellStyle name="Total 2 6" xfId="1610"/>
    <cellStyle name="Total 2 6 2" xfId="1611"/>
    <cellStyle name="Total 2 6 2 2" xfId="1612"/>
    <cellStyle name="Total 2 6 2 2 2" xfId="1613"/>
    <cellStyle name="Total 2 6 2 3" xfId="1614"/>
    <cellStyle name="Total 2 6 3" xfId="1615"/>
    <cellStyle name="Total 2 6 3 2" xfId="1616"/>
    <cellStyle name="Total 2 6 3 2 2" xfId="1617"/>
    <cellStyle name="Total 2 6 3 3" xfId="1618"/>
    <cellStyle name="Total 2 6 4" xfId="1619"/>
    <cellStyle name="Total 2 6 4 2" xfId="1620"/>
    <cellStyle name="Total 2 6 4 2 2" xfId="1621"/>
    <cellStyle name="Total 2 6 4 3" xfId="1622"/>
    <cellStyle name="Total 2 6 5" xfId="1623"/>
    <cellStyle name="Total 2 6 5 2" xfId="1624"/>
    <cellStyle name="Total 2 7" xfId="1625"/>
    <cellStyle name="Total 2 7 2" xfId="1626"/>
    <cellStyle name="Total 2 7 2 2" xfId="1627"/>
    <cellStyle name="Total 2 7 2 2 2" xfId="1628"/>
    <cellStyle name="Total 2 7 2 3" xfId="1629"/>
    <cellStyle name="Total 2 7 3" xfId="1630"/>
    <cellStyle name="Total 2 7 3 2" xfId="1631"/>
    <cellStyle name="Total 2 7 3 2 2" xfId="1632"/>
    <cellStyle name="Total 2 7 3 3" xfId="1633"/>
    <cellStyle name="Total 2 7 4" xfId="1634"/>
    <cellStyle name="Total 2 7 4 2" xfId="1635"/>
    <cellStyle name="Total 2 7 4 2 2" xfId="1636"/>
    <cellStyle name="Total 2 7 4 3" xfId="1637"/>
    <cellStyle name="Total 2 7 5" xfId="1638"/>
    <cellStyle name="Total 2 7 5 2" xfId="1639"/>
    <cellStyle name="Total 3" xfId="73"/>
    <cellStyle name="Total 3 2" xfId="1640"/>
    <cellStyle name="Total 3 2 2" xfId="1641"/>
    <cellStyle name="Total 3 2 2 2" xfId="1642"/>
    <cellStyle name="Total 3 2 2 2 2" xfId="1643"/>
    <cellStyle name="Total 3 2 2 2 2 2" xfId="1644"/>
    <cellStyle name="Total 3 2 2 2 3" xfId="1645"/>
    <cellStyle name="Total 3 2 2 3" xfId="1646"/>
    <cellStyle name="Total 3 2 2 3 2" xfId="1647"/>
    <cellStyle name="Total 3 2 2 3 2 2" xfId="1648"/>
    <cellStyle name="Total 3 2 2 3 3" xfId="1649"/>
    <cellStyle name="Total 3 2 2 4" xfId="1650"/>
    <cellStyle name="Total 3 2 2 4 2" xfId="1651"/>
    <cellStyle name="Total 3 2 2 4 2 2" xfId="1652"/>
    <cellStyle name="Total 3 2 2 4 3" xfId="1653"/>
    <cellStyle name="Total 3 2 2 5" xfId="1654"/>
    <cellStyle name="Total 3 2 2 5 2" xfId="1655"/>
    <cellStyle name="Total 3 2 3" xfId="1656"/>
    <cellStyle name="Total 3 2 3 2" xfId="1657"/>
    <cellStyle name="Total 3 2 3 2 2" xfId="1658"/>
    <cellStyle name="Total 3 2 3 2 2 2" xfId="1659"/>
    <cellStyle name="Total 3 2 3 2 3" xfId="1660"/>
    <cellStyle name="Total 3 2 3 3" xfId="1661"/>
    <cellStyle name="Total 3 2 3 3 2" xfId="1662"/>
    <cellStyle name="Total 3 2 3 3 2 2" xfId="1663"/>
    <cellStyle name="Total 3 2 3 3 3" xfId="1664"/>
    <cellStyle name="Total 3 2 3 4" xfId="1665"/>
    <cellStyle name="Total 3 2 3 4 2" xfId="1666"/>
    <cellStyle name="Total 3 2 3 4 2 2" xfId="1667"/>
    <cellStyle name="Total 3 2 3 4 3" xfId="1668"/>
    <cellStyle name="Total 3 2 3 5" xfId="1669"/>
    <cellStyle name="Total 3 2 3 5 2" xfId="1670"/>
    <cellStyle name="Total 3 2 4" xfId="1671"/>
    <cellStyle name="Total 3 2 4 2" xfId="1672"/>
    <cellStyle name="Total 3 2 4 2 2" xfId="1673"/>
    <cellStyle name="Total 3 2 4 3" xfId="1674"/>
    <cellStyle name="Total 3 2 5" xfId="1675"/>
    <cellStyle name="Total 3 2 5 2" xfId="1676"/>
    <cellStyle name="Total 3 2 5 2 2" xfId="1677"/>
    <cellStyle name="Total 3 2 5 3" xfId="1678"/>
    <cellStyle name="Total 3 2 6" xfId="1679"/>
    <cellStyle name="Total 3 2 6 2" xfId="1680"/>
    <cellStyle name="Total 3 2 6 2 2" xfId="1681"/>
    <cellStyle name="Total 3 2 6 3" xfId="1682"/>
    <cellStyle name="Total 3 2 7" xfId="1683"/>
    <cellStyle name="Total 3 2 7 2" xfId="1684"/>
    <cellStyle name="Total 3 3" xfId="1685"/>
    <cellStyle name="Total 3 3 2" xfId="1686"/>
    <cellStyle name="Total 3 3 2 2" xfId="1687"/>
    <cellStyle name="Total 3 3 2 2 2" xfId="1688"/>
    <cellStyle name="Total 3 3 2 3" xfId="1689"/>
    <cellStyle name="Total 3 3 3" xfId="1690"/>
    <cellStyle name="Total 3 3 3 2" xfId="1691"/>
    <cellStyle name="Total 3 3 3 2 2" xfId="1692"/>
    <cellStyle name="Total 3 3 3 3" xfId="1693"/>
    <cellStyle name="Total 3 3 4" xfId="1694"/>
    <cellStyle name="Total 3 3 4 2" xfId="1695"/>
    <cellStyle name="Total 3 3 4 2 2" xfId="1696"/>
    <cellStyle name="Total 3 3 4 3" xfId="1697"/>
    <cellStyle name="Total 3 3 5" xfId="1698"/>
    <cellStyle name="Total 3 3 5 2" xfId="1699"/>
    <cellStyle name="Total 3 4" xfId="1700"/>
    <cellStyle name="Total 3 4 2" xfId="1701"/>
    <cellStyle name="Total 3 4 2 2" xfId="1702"/>
    <cellStyle name="Total 3 4 2 2 2" xfId="1703"/>
    <cellStyle name="Total 3 4 2 3" xfId="1704"/>
    <cellStyle name="Total 3 4 3" xfId="1705"/>
    <cellStyle name="Total 3 4 3 2" xfId="1706"/>
    <cellStyle name="Total 3 4 3 2 2" xfId="1707"/>
    <cellStyle name="Total 3 4 3 3" xfId="1708"/>
    <cellStyle name="Total 3 4 4" xfId="1709"/>
    <cellStyle name="Total 3 4 4 2" xfId="1710"/>
    <cellStyle name="Total 3 4 4 2 2" xfId="1711"/>
    <cellStyle name="Total 3 4 4 3" xfId="1712"/>
    <cellStyle name="Total 3 4 5" xfId="1713"/>
    <cellStyle name="Total 3 4 5 2" xfId="1714"/>
    <cellStyle name="Total 3 5" xfId="1715"/>
    <cellStyle name="Total 3 5 2" xfId="1716"/>
    <cellStyle name="Total 3 5 2 2" xfId="1717"/>
    <cellStyle name="Total 3 5 2 2 2" xfId="1718"/>
    <cellStyle name="Total 3 5 2 3" xfId="1719"/>
    <cellStyle name="Total 3 5 3" xfId="1720"/>
    <cellStyle name="Total 3 5 3 2" xfId="1721"/>
    <cellStyle name="Total 3 5 3 2 2" xfId="1722"/>
    <cellStyle name="Total 3 5 3 3" xfId="1723"/>
    <cellStyle name="Total 3 5 4" xfId="1724"/>
    <cellStyle name="Total 3 5 4 2" xfId="1725"/>
    <cellStyle name="Total 3 5 4 2 2" xfId="1726"/>
    <cellStyle name="Total 3 5 4 3" xfId="1727"/>
    <cellStyle name="Total 3 5 5" xfId="1728"/>
    <cellStyle name="Total 3 5 5 2" xfId="1729"/>
    <cellStyle name="Total 3 6" xfId="1730"/>
    <cellStyle name="Total 3 6 2" xfId="1731"/>
    <cellStyle name="Total 3 6 2 2" xfId="1732"/>
    <cellStyle name="Total 3 6 2 2 2" xfId="1733"/>
    <cellStyle name="Total 3 6 2 3" xfId="1734"/>
    <cellStyle name="Total 3 6 3" xfId="1735"/>
    <cellStyle name="Total 3 6 3 2" xfId="1736"/>
    <cellStyle name="Total 3 6 3 2 2" xfId="1737"/>
    <cellStyle name="Total 3 6 3 3" xfId="1738"/>
    <cellStyle name="Total 3 6 4" xfId="1739"/>
    <cellStyle name="Total 3 6 4 2" xfId="1740"/>
    <cellStyle name="Total 3 6 4 2 2" xfId="1741"/>
    <cellStyle name="Total 3 6 4 3" xfId="1742"/>
    <cellStyle name="Total 3 6 5" xfId="1743"/>
    <cellStyle name="Total 3 6 5 2" xfId="1744"/>
    <cellStyle name="Total 3 7" xfId="1745"/>
    <cellStyle name="Total 3 7 2" xfId="1746"/>
    <cellStyle name="Total 3 7 2 2" xfId="1747"/>
    <cellStyle name="Total 3 7 2 2 2" xfId="1748"/>
    <cellStyle name="Total 3 7 2 3" xfId="1749"/>
    <cellStyle name="Total 3 7 3" xfId="1750"/>
    <cellStyle name="Total 3 7 3 2" xfId="1751"/>
    <cellStyle name="Total 3 7 3 2 2" xfId="1752"/>
    <cellStyle name="Total 3 7 3 3" xfId="1753"/>
    <cellStyle name="Total 3 7 4" xfId="1754"/>
    <cellStyle name="Total 3 7 4 2" xfId="1755"/>
    <cellStyle name="Total 3 7 4 2 2" xfId="1756"/>
    <cellStyle name="Total 3 7 4 3" xfId="1757"/>
    <cellStyle name="Total 3 7 5" xfId="1758"/>
    <cellStyle name="Total 3 7 5 2" xfId="1759"/>
    <cellStyle name="Total 3 8" xfId="1760"/>
    <cellStyle name="Total 3 8 2" xfId="1761"/>
    <cellStyle name="Total 3 8 2 2" xfId="1762"/>
    <cellStyle name="Total 3 9" xfId="1763"/>
    <cellStyle name="Warning Text 2" xfId="50"/>
  </cellStyles>
  <dxfs count="4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indexed="8"/>
        <name val="Calibri"/>
        <scheme val="none"/>
      </font>
      <fill>
        <patternFill patternType="solid">
          <fgColor indexed="0"/>
          <bgColor indexed="5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00"/>
        </patternFill>
      </fill>
    </dxf>
    <dxf>
      <font>
        <strike/>
        <color rgb="FFFF0000"/>
      </font>
      <fill>
        <patternFill>
          <bgColor rgb="FFFFC7CE"/>
        </patternFill>
      </fill>
    </dxf>
    <dxf>
      <font>
        <strike/>
        <color rgb="FFFF0000"/>
      </font>
      <fill>
        <patternFill>
          <bgColor theme="5" tint="0.59996337778862885"/>
        </patternFill>
      </fill>
    </dxf>
    <dxf>
      <font>
        <strike/>
        <color rgb="FFFF0000"/>
      </font>
      <fill>
        <patternFill>
          <bgColor rgb="FFFFC7CE"/>
        </patternFill>
      </fill>
    </dxf>
    <dxf>
      <font>
        <strike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8CD5EC"/>
      <color rgb="FFCBDC38"/>
      <color rgb="FFCCECFF"/>
      <color rgb="FF4BACC6"/>
      <color rgb="FF00A8D4"/>
      <color rgb="FF0099CC"/>
      <color rgb="FF00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2.xml"/><Relationship Id="rId21" Type="http://schemas.openxmlformats.org/officeDocument/2006/relationships/externalLink" Target="externalLinks/externalLink3.xml"/><Relationship Id="rId22" Type="http://schemas.openxmlformats.org/officeDocument/2006/relationships/externalLink" Target="externalLinks/externalLink4.xml"/><Relationship Id="rId23" Type="http://schemas.openxmlformats.org/officeDocument/2006/relationships/externalLink" Target="externalLinks/externalLink5.xml"/><Relationship Id="rId24" Type="http://schemas.openxmlformats.org/officeDocument/2006/relationships/externalLink" Target="externalLinks/externalLink6.xml"/><Relationship Id="rId25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2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alcChain" Target="calcChain.xml"/><Relationship Id="rId31" Type="http://schemas.openxmlformats.org/officeDocument/2006/relationships/customXml" Target="../customXml/item1.xml"/><Relationship Id="rId32" Type="http://schemas.openxmlformats.org/officeDocument/2006/relationships/customXml" Target="../customXml/item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2" dropStyle="combo" dx="16" fmlaLink="RichMediaSelected" fmlaRange="RichMedia" sel="2" val="0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Radio" firstButton="1" lockText="1" noThreeD="1"/>
</file>

<file path=xl/ctrlProps/ctrlProp101.xml><?xml version="1.0" encoding="utf-8"?>
<formControlPr xmlns="http://schemas.microsoft.com/office/spreadsheetml/2009/9/main" objectType="Radio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CheckBox" lockText="1"/>
</file>

<file path=xl/ctrlProps/ctrlProp104.xml><?xml version="1.0" encoding="utf-8"?>
<formControlPr xmlns="http://schemas.microsoft.com/office/spreadsheetml/2009/9/main" objectType="CheckBox" lockText="1"/>
</file>

<file path=xl/ctrlProps/ctrlProp105.xml><?xml version="1.0" encoding="utf-8"?>
<formControlPr xmlns="http://schemas.microsoft.com/office/spreadsheetml/2009/9/main" objectType="CheckBox" checked="Checked"/>
</file>

<file path=xl/ctrlProps/ctrlProp106.xml><?xml version="1.0" encoding="utf-8"?>
<formControlPr xmlns="http://schemas.microsoft.com/office/spreadsheetml/2009/9/main" objectType="CheckBox" lockText="1"/>
</file>

<file path=xl/ctrlProps/ctrlProp107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Lines="3" dropStyle="combo" dx="16" fmlaLink="IBVSelected" fmlaRange="IBV" val="0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2" dropStyle="combo" dx="16" fmlaLink="AgencySelected" fmlaRange="Agency" val="0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Drop" dropLines="6" dropStyle="combo" dx="16" fmlaLink="MonthSelected" fmlaRange="Months" val="0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Drop" dropLines="2" dropStyle="combo" dx="16" fmlaLink="DiscountingSelected" fmlaRange="Discounting" sel="2" val="0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/>
</file>

<file path=xl/ctrlProps/ctrlProp86.xml><?xml version="1.0" encoding="utf-8"?>
<formControlPr xmlns="http://schemas.microsoft.com/office/spreadsheetml/2009/9/main" objectType="Radio" checked="Checked" firstButton="1" noThreeD="1"/>
</file>

<file path=xl/ctrlProps/ctrlProp87.xml><?xml version="1.0" encoding="utf-8"?>
<formControlPr xmlns="http://schemas.microsoft.com/office/spreadsheetml/2009/9/main" objectType="Radio" noThreeD="1"/>
</file>

<file path=xl/ctrlProps/ctrlProp88.xml><?xml version="1.0" encoding="utf-8"?>
<formControlPr xmlns="http://schemas.microsoft.com/office/spreadsheetml/2009/9/main" objectType="Drop" dropStyle="combo" dx="16" fmlaLink="Calculations!#REF!" fmlaRange="Calculations!#REF!" sel="0" val="0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reemaptools.com/find-zip-codes-inside-radius.htm" TargetMode="External"/><Relationship Id="rId4" Type="http://schemas.openxmlformats.org/officeDocument/2006/relationships/hyperlink" Target="#'CDAN Solutions Zips'!A1"/><Relationship Id="rId5" Type="http://schemas.openxmlformats.org/officeDocument/2006/relationships/hyperlink" Target="#'FGR Zip Codes'!A1"/><Relationship Id="rId1" Type="http://schemas.openxmlformats.org/officeDocument/2006/relationships/image" Target="../media/image3.jpeg"/><Relationship Id="rId2" Type="http://schemas.openxmlformats.org/officeDocument/2006/relationships/hyperlink" Target="#'Cox Media Zips and Cable Zone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40</xdr:row>
      <xdr:rowOff>162983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352550" y="1063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40</xdr:row>
      <xdr:rowOff>162983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1352550" y="1063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40</xdr:row>
      <xdr:rowOff>160682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352550" y="967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590550</xdr:colOff>
      <xdr:row>0</xdr:row>
      <xdr:rowOff>47625</xdr:rowOff>
    </xdr:from>
    <xdr:to>
      <xdr:col>1</xdr:col>
      <xdr:colOff>904875</xdr:colOff>
      <xdr:row>1</xdr:row>
      <xdr:rowOff>114300</xdr:rowOff>
    </xdr:to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7625"/>
          <a:ext cx="1181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76200</xdr:colOff>
      <xdr:row>40</xdr:row>
      <xdr:rowOff>160682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52550" y="967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-6105525</xdr:colOff>
          <xdr:row>0</xdr:row>
          <xdr:rowOff>-706244</xdr:rowOff>
        </xdr:from>
        <xdr:to>
          <xdr:col>0</xdr:col>
          <xdr:colOff>-6105525</xdr:colOff>
          <xdr:row>0</xdr:row>
          <xdr:rowOff>-706244</xdr:rowOff>
        </xdr:to>
        <xdr:grpSp>
          <xdr:nvGrpSpPr>
            <xdr:cNvPr id="23" name="Group 22"/>
            <xdr:cNvGrpSpPr/>
          </xdr:nvGrpSpPr>
          <xdr:grpSpPr>
            <a:xfrm>
              <a:off x="-6105525" y="-706244"/>
              <a:ext cx="0" cy="0"/>
              <a:chOff x="-6105525" y="-706244"/>
              <a:chExt cx="0" cy="0"/>
            </a:xfrm>
          </xdr:grpSpPr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1803400</xdr:colOff>
          <xdr:row>13</xdr:row>
          <xdr:rowOff>38100</xdr:rowOff>
        </xdr:from>
        <xdr:to>
          <xdr:col>3</xdr:col>
          <xdr:colOff>1016000</xdr:colOff>
          <xdr:row>14</xdr:row>
          <xdr:rowOff>25400</xdr:rowOff>
        </xdr:to>
        <xdr:sp macro="" textlink="">
          <xdr:nvSpPr>
            <xdr:cNvPr id="10707" name="Drop Down 467" hidden="1">
              <a:extLst>
                <a:ext uri="{63B3BB69-23CF-44E3-9099-C40C66FF867C}">
                  <a14:compatExt spid="_x0000_s10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25400</xdr:rowOff>
        </xdr:from>
        <xdr:to>
          <xdr:col>3</xdr:col>
          <xdr:colOff>1028700</xdr:colOff>
          <xdr:row>13</xdr:row>
          <xdr:rowOff>12700</xdr:rowOff>
        </xdr:to>
        <xdr:sp macro="" textlink="">
          <xdr:nvSpPr>
            <xdr:cNvPr id="10708" name="Drop Down 468" hidden="1">
              <a:extLst>
                <a:ext uri="{63B3BB69-23CF-44E3-9099-C40C66FF867C}">
                  <a14:compatExt spid="_x0000_s10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1028700</xdr:colOff>
          <xdr:row>7</xdr:row>
          <xdr:rowOff>317500</xdr:rowOff>
        </xdr:to>
        <xdr:sp macro="" textlink="">
          <xdr:nvSpPr>
            <xdr:cNvPr id="10709" name="Drop Down 469" hidden="1">
              <a:extLst>
                <a:ext uri="{63B3BB69-23CF-44E3-9099-C40C66FF867C}">
                  <a14:compatExt spid="_x0000_s10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1028700</xdr:colOff>
          <xdr:row>7</xdr:row>
          <xdr:rowOff>0</xdr:rowOff>
        </xdr:to>
        <xdr:sp macro="" textlink="">
          <xdr:nvSpPr>
            <xdr:cNvPr id="10711" name="Drop Down 471" hidden="1">
              <a:extLst>
                <a:ext uri="{63B3BB69-23CF-44E3-9099-C40C66FF867C}">
                  <a14:compatExt spid="_x0000_s10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1066799</xdr:colOff>
      <xdr:row>3</xdr:row>
      <xdr:rowOff>66675</xdr:rowOff>
    </xdr:from>
    <xdr:to>
      <xdr:col>4</xdr:col>
      <xdr:colOff>1343024</xdr:colOff>
      <xdr:row>11</xdr:row>
      <xdr:rowOff>28578</xdr:rowOff>
    </xdr:to>
    <xdr:sp macro="" textlink="">
      <xdr:nvSpPr>
        <xdr:cNvPr id="18" name="Right Arrow 17"/>
        <xdr:cNvSpPr/>
      </xdr:nvSpPr>
      <xdr:spPr>
        <a:xfrm flipH="1">
          <a:off x="4171949" y="1857375"/>
          <a:ext cx="1343025" cy="1619253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Enter Budget to Begin</a:t>
          </a:r>
        </a:p>
      </xdr:txBody>
    </xdr:sp>
    <xdr:clientData/>
  </xdr:twoCellAnchor>
  <xdr:twoCellAnchor editAs="oneCell">
    <xdr:from>
      <xdr:col>8</xdr:col>
      <xdr:colOff>819150</xdr:colOff>
      <xdr:row>0</xdr:row>
      <xdr:rowOff>66675</xdr:rowOff>
    </xdr:from>
    <xdr:to>
      <xdr:col>8</xdr:col>
      <xdr:colOff>1373065</xdr:colOff>
      <xdr:row>1</xdr:row>
      <xdr:rowOff>167640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0425" y="66675"/>
          <a:ext cx="553915" cy="5486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46</xdr:row>
      <xdr:rowOff>162983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4171950" y="12553950"/>
          <a:ext cx="76200" cy="162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46</xdr:row>
      <xdr:rowOff>162983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4171950" y="12553950"/>
          <a:ext cx="76200" cy="162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46</xdr:row>
      <xdr:rowOff>160682</xdr:rowOff>
    </xdr:to>
    <xdr:sp macro="" textlink="">
      <xdr:nvSpPr>
        <xdr:cNvPr id="24" name="Text Box 5"/>
        <xdr:cNvSpPr txBox="1">
          <a:spLocks noChangeArrowheads="1"/>
        </xdr:cNvSpPr>
      </xdr:nvSpPr>
      <xdr:spPr bwMode="auto">
        <a:xfrm>
          <a:off x="4171950" y="12553950"/>
          <a:ext cx="76200" cy="160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76200</xdr:colOff>
      <xdr:row>46</xdr:row>
      <xdr:rowOff>160682</xdr:rowOff>
    </xdr:to>
    <xdr:sp macro="" textlink="">
      <xdr:nvSpPr>
        <xdr:cNvPr id="25" name="Text Box 7"/>
        <xdr:cNvSpPr txBox="1">
          <a:spLocks noChangeArrowheads="1"/>
        </xdr:cNvSpPr>
      </xdr:nvSpPr>
      <xdr:spPr bwMode="auto">
        <a:xfrm>
          <a:off x="4171950" y="12553950"/>
          <a:ext cx="76200" cy="160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292100</xdr:rowOff>
        </xdr:from>
        <xdr:to>
          <xdr:col>3</xdr:col>
          <xdr:colOff>1028700</xdr:colOff>
          <xdr:row>10</xdr:row>
          <xdr:rowOff>266700</xdr:rowOff>
        </xdr:to>
        <xdr:sp macro="" textlink="">
          <xdr:nvSpPr>
            <xdr:cNvPr id="10720" name="Drop Down 480" hidden="1">
              <a:extLst>
                <a:ext uri="{63B3BB69-23CF-44E3-9099-C40C66FF867C}">
                  <a14:compatExt spid="_x0000_s10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596900</xdr:colOff>
          <xdr:row>15</xdr:row>
          <xdr:rowOff>241300</xdr:rowOff>
        </xdr:from>
        <xdr:to>
          <xdr:col>12</xdr:col>
          <xdr:colOff>901700</xdr:colOff>
          <xdr:row>16</xdr:row>
          <xdr:rowOff>215900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584200</xdr:colOff>
          <xdr:row>14</xdr:row>
          <xdr:rowOff>12700</xdr:rowOff>
        </xdr:from>
        <xdr:to>
          <xdr:col>12</xdr:col>
          <xdr:colOff>901700</xdr:colOff>
          <xdr:row>15</xdr:row>
          <xdr:rowOff>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596900</xdr:colOff>
          <xdr:row>15</xdr:row>
          <xdr:rowOff>12700</xdr:rowOff>
        </xdr:from>
        <xdr:to>
          <xdr:col>12</xdr:col>
          <xdr:colOff>914400</xdr:colOff>
          <xdr:row>16</xdr:row>
          <xdr:rowOff>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123825</xdr:colOff>
      <xdr:row>1</xdr:row>
      <xdr:rowOff>171450</xdr:rowOff>
    </xdr:from>
    <xdr:to>
      <xdr:col>2</xdr:col>
      <xdr:colOff>1266825</xdr:colOff>
      <xdr:row>3</xdr:row>
      <xdr:rowOff>152400</xdr:rowOff>
    </xdr:to>
    <xdr:pic>
      <xdr:nvPicPr>
        <xdr:cNvPr id="6" name="Picture 95" descr="Cox Media Logo Optimiz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85750"/>
          <a:ext cx="1143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108866</xdr:colOff>
      <xdr:row>3</xdr:row>
      <xdr:rowOff>108853</xdr:rowOff>
    </xdr:from>
    <xdr:to>
      <xdr:col>23</xdr:col>
      <xdr:colOff>1673688</xdr:colOff>
      <xdr:row>7</xdr:row>
      <xdr:rowOff>231318</xdr:rowOff>
    </xdr:to>
    <xdr:sp macro="" textlink="">
      <xdr:nvSpPr>
        <xdr:cNvPr id="2" name="Rounded Rectangle 1"/>
        <xdr:cNvSpPr/>
      </xdr:nvSpPr>
      <xdr:spPr>
        <a:xfrm>
          <a:off x="11729366" y="721174"/>
          <a:ext cx="3687536" cy="1074965"/>
        </a:xfrm>
        <a:prstGeom prst="roundRect">
          <a:avLst/>
        </a:prstGeom>
        <a:noFill/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149687</xdr:colOff>
      <xdr:row>3</xdr:row>
      <xdr:rowOff>217711</xdr:rowOff>
    </xdr:from>
    <xdr:to>
      <xdr:col>20</xdr:col>
      <xdr:colOff>721188</xdr:colOff>
      <xdr:row>5</xdr:row>
      <xdr:rowOff>122460</xdr:rowOff>
    </xdr:to>
    <xdr:sp macro="" textlink="">
      <xdr:nvSpPr>
        <xdr:cNvPr id="4" name="Rectangle 3"/>
        <xdr:cNvSpPr/>
      </xdr:nvSpPr>
      <xdr:spPr>
        <a:xfrm>
          <a:off x="11919866" y="830032"/>
          <a:ext cx="571501" cy="367392"/>
        </a:xfrm>
        <a:prstGeom prst="rect">
          <a:avLst/>
        </a:prstGeom>
        <a:solidFill>
          <a:srgbClr val="8CD5EC"/>
        </a:solidFill>
        <a:ln>
          <a:solidFill>
            <a:srgbClr val="8CD5E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152410</xdr:colOff>
      <xdr:row>6</xdr:row>
      <xdr:rowOff>16321</xdr:rowOff>
    </xdr:from>
    <xdr:to>
      <xdr:col>20</xdr:col>
      <xdr:colOff>723911</xdr:colOff>
      <xdr:row>7</xdr:row>
      <xdr:rowOff>138785</xdr:rowOff>
    </xdr:to>
    <xdr:sp macro="" textlink="">
      <xdr:nvSpPr>
        <xdr:cNvPr id="18" name="Rectangle 17"/>
        <xdr:cNvSpPr/>
      </xdr:nvSpPr>
      <xdr:spPr>
        <a:xfrm>
          <a:off x="11922589" y="1336214"/>
          <a:ext cx="571501" cy="36739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20</xdr:col>
      <xdr:colOff>693975</xdr:colOff>
      <xdr:row>4</xdr:row>
      <xdr:rowOff>13603</xdr:rowOff>
    </xdr:from>
    <xdr:ext cx="2880212" cy="311496"/>
    <xdr:sp macro="" textlink="">
      <xdr:nvSpPr>
        <xdr:cNvPr id="5" name="TextBox 4"/>
        <xdr:cNvSpPr txBox="1"/>
      </xdr:nvSpPr>
      <xdr:spPr>
        <a:xfrm>
          <a:off x="12464154" y="857246"/>
          <a:ext cx="2880212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Sales fills in/SSP reviews for accuracy</a:t>
          </a:r>
        </a:p>
      </xdr:txBody>
    </xdr:sp>
    <xdr:clientData/>
  </xdr:oneCellAnchor>
  <xdr:oneCellAnchor>
    <xdr:from>
      <xdr:col>20</xdr:col>
      <xdr:colOff>696698</xdr:colOff>
      <xdr:row>6</xdr:row>
      <xdr:rowOff>16321</xdr:rowOff>
    </xdr:from>
    <xdr:ext cx="907813" cy="311496"/>
    <xdr:sp macro="" textlink="">
      <xdr:nvSpPr>
        <xdr:cNvPr id="20" name="TextBox 19"/>
        <xdr:cNvSpPr txBox="1"/>
      </xdr:nvSpPr>
      <xdr:spPr>
        <a:xfrm>
          <a:off x="12466877" y="1336214"/>
          <a:ext cx="907813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SSP fills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2463800</xdr:colOff>
          <xdr:row>18</xdr:row>
          <xdr:rowOff>0</xdr:rowOff>
        </xdr:from>
        <xdr:to>
          <xdr:col>23</xdr:col>
          <xdr:colOff>2768600</xdr:colOff>
          <xdr:row>18</xdr:row>
          <xdr:rowOff>241300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2298700</xdr:colOff>
          <xdr:row>56</xdr:row>
          <xdr:rowOff>0</xdr:rowOff>
        </xdr:from>
        <xdr:to>
          <xdr:col>23</xdr:col>
          <xdr:colOff>2616200</xdr:colOff>
          <xdr:row>57</xdr:row>
          <xdr:rowOff>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2298700</xdr:colOff>
          <xdr:row>56</xdr:row>
          <xdr:rowOff>0</xdr:rowOff>
        </xdr:from>
        <xdr:to>
          <xdr:col>23</xdr:col>
          <xdr:colOff>2616200</xdr:colOff>
          <xdr:row>57</xdr:row>
          <xdr:rowOff>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2298700</xdr:colOff>
          <xdr:row>56</xdr:row>
          <xdr:rowOff>0</xdr:rowOff>
        </xdr:from>
        <xdr:to>
          <xdr:col>23</xdr:col>
          <xdr:colOff>2616200</xdr:colOff>
          <xdr:row>56</xdr:row>
          <xdr:rowOff>241300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105</xdr:row>
      <xdr:rowOff>43542</xdr:rowOff>
    </xdr:from>
    <xdr:to>
      <xdr:col>10</xdr:col>
      <xdr:colOff>820511</xdr:colOff>
      <xdr:row>107</xdr:row>
      <xdr:rowOff>152399</xdr:rowOff>
    </xdr:to>
    <xdr:sp macro="" textlink="">
      <xdr:nvSpPr>
        <xdr:cNvPr id="27" name="AutoShape 3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6681107" y="18494828"/>
          <a:ext cx="2439761" cy="557892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3366" mc:Ignorable="a14" a14:legacySpreadsheetColorIndex="56"/>
        </a:solidFill>
        <a:ln w="952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EAEAEA"/>
              </a:solidFill>
              <a:latin typeface="Arial"/>
              <a:cs typeface="Arial"/>
            </a:rPr>
            <a:t>Click here to view available ZIPs by Zone for Cox Media markets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EAEAEA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107495</xdr:colOff>
      <xdr:row>105</xdr:row>
      <xdr:rowOff>0</xdr:rowOff>
    </xdr:from>
    <xdr:to>
      <xdr:col>16</xdr:col>
      <xdr:colOff>1001484</xdr:colOff>
      <xdr:row>107</xdr:row>
      <xdr:rowOff>57149</xdr:rowOff>
    </xdr:to>
    <xdr:sp macro="" textlink="">
      <xdr:nvSpPr>
        <xdr:cNvPr id="28" name="AutoShape 33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12177031" y="18451286"/>
          <a:ext cx="2540453" cy="506184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3366" mc:Ignorable="a14" a14:legacySpreadsheetColorIndex="56"/>
        </a:solidFill>
        <a:ln w="952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EAEAEA"/>
              </a:solidFill>
              <a:latin typeface="Arial"/>
              <a:cs typeface="Arial"/>
            </a:rPr>
            <a:t>Click here to access ZIP Code Radius Finder  and  Map creator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EAEAEA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1096737</xdr:colOff>
      <xdr:row>105</xdr:row>
      <xdr:rowOff>16327</xdr:rowOff>
    </xdr:from>
    <xdr:to>
      <xdr:col>12</xdr:col>
      <xdr:colOff>1726747</xdr:colOff>
      <xdr:row>107</xdr:row>
      <xdr:rowOff>152398</xdr:rowOff>
    </xdr:to>
    <xdr:sp macro="" textlink="">
      <xdr:nvSpPr>
        <xdr:cNvPr id="29" name="AutoShape 33">
          <a:hlinkClick xmlns:r="http://schemas.openxmlformats.org/officeDocument/2006/relationships" r:id="rId4"/>
        </xdr:cNvPr>
        <xdr:cNvSpPr>
          <a:spLocks noChangeArrowheads="1"/>
        </xdr:cNvSpPr>
      </xdr:nvSpPr>
      <xdr:spPr bwMode="auto">
        <a:xfrm>
          <a:off x="9397094" y="18467613"/>
          <a:ext cx="2262867" cy="585106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3366" mc:Ignorable="a14" a14:legacySpreadsheetColorIndex="56"/>
        </a:solidFill>
        <a:ln w="952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EAEAEA"/>
              </a:solidFill>
              <a:latin typeface="Arial"/>
              <a:cs typeface="Arial"/>
            </a:rPr>
            <a:t>Click here to view available ZIPs CDAN Plus Zips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EAEAEA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6</xdr:col>
      <xdr:colOff>371475</xdr:colOff>
      <xdr:row>107</xdr:row>
      <xdr:rowOff>108857</xdr:rowOff>
    </xdr:to>
    <xdr:sp macro="" textlink="">
      <xdr:nvSpPr>
        <xdr:cNvPr id="30" name="AutoShape 33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2653393" y="18451286"/>
          <a:ext cx="2439761" cy="557892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3366" mc:Ignorable="a14" a14:legacySpreadsheetColorIndex="56"/>
        </a:solidFill>
        <a:ln w="952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EAEAEA"/>
              </a:solidFill>
              <a:latin typeface="Arial"/>
              <a:cs typeface="Arial"/>
            </a:rPr>
            <a:t>CLICK HERE FOR </a:t>
          </a:r>
          <a:br>
            <a:rPr lang="en-US" sz="1400" b="1" i="0" u="none" strike="noStrike" baseline="0">
              <a:solidFill>
                <a:srgbClr val="EAEAEA"/>
              </a:solidFill>
              <a:latin typeface="Arial"/>
              <a:cs typeface="Arial"/>
            </a:rPr>
          </a:br>
          <a:r>
            <a:rPr lang="en-US" sz="1400" b="1" i="0" u="none" strike="noStrike" baseline="0">
              <a:solidFill>
                <a:srgbClr val="EAEAEA"/>
              </a:solidFill>
              <a:latin typeface="Arial"/>
              <a:cs typeface="Arial"/>
            </a:rPr>
            <a:t>FGR ZIP CODES</a:t>
          </a:r>
        </a:p>
        <a:p>
          <a:pPr algn="ctr" rtl="0">
            <a:defRPr sz="1000"/>
          </a:pPr>
          <a:endParaRPr lang="en-US" sz="1400" b="1" i="0" u="none" strike="noStrike" baseline="0">
            <a:solidFill>
              <a:srgbClr val="EAEAEA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81" name="Check Box 69" hidden="1">
              <a:extLst>
                <a:ext uri="{63B3BB69-23CF-44E3-9099-C40C66FF867C}">
                  <a14:compatExt spid="_x0000_s13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82" name="Check Box 70" hidden="1">
              <a:extLst>
                <a:ext uri="{63B3BB69-23CF-44E3-9099-C40C66FF867C}">
                  <a14:compatExt spid="_x0000_s13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83" name="Check Box 71" hidden="1">
              <a:extLst>
                <a:ext uri="{63B3BB69-23CF-44E3-9099-C40C66FF867C}">
                  <a14:compatExt spid="_x0000_s13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84" name="Check Box 72" hidden="1">
              <a:extLst>
                <a:ext uri="{63B3BB69-23CF-44E3-9099-C40C66FF867C}">
                  <a14:compatExt spid="_x0000_s13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85" name="Check Box 73" hidden="1">
              <a:extLst>
                <a:ext uri="{63B3BB69-23CF-44E3-9099-C40C66FF867C}">
                  <a14:compatExt spid="_x0000_s13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6</xdr:col>
          <xdr:colOff>38100</xdr:colOff>
          <xdr:row>144</xdr:row>
          <xdr:rowOff>0</xdr:rowOff>
        </xdr:to>
        <xdr:sp macro="" textlink="">
          <xdr:nvSpPr>
            <xdr:cNvPr id="13386" name="Check Box 74" hidden="1">
              <a:extLst>
                <a:ext uri="{63B3BB69-23CF-44E3-9099-C40C66FF867C}">
                  <a14:compatExt spid="_x0000_s13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6</xdr:col>
          <xdr:colOff>38100</xdr:colOff>
          <xdr:row>144</xdr:row>
          <xdr:rowOff>0</xdr:rowOff>
        </xdr:to>
        <xdr:sp macro="" textlink="">
          <xdr:nvSpPr>
            <xdr:cNvPr id="13387" name="Check Box 75" hidden="1">
              <a:extLst>
                <a:ext uri="{63B3BB69-23CF-44E3-9099-C40C66FF867C}">
                  <a14:compatExt spid="_x0000_s13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6</xdr:col>
          <xdr:colOff>38100</xdr:colOff>
          <xdr:row>144</xdr:row>
          <xdr:rowOff>0</xdr:rowOff>
        </xdr:to>
        <xdr:sp macro="" textlink="">
          <xdr:nvSpPr>
            <xdr:cNvPr id="13388" name="Check Box 76" hidden="1">
              <a:extLst>
                <a:ext uri="{63B3BB69-23CF-44E3-9099-C40C66FF867C}">
                  <a14:compatExt spid="_x0000_s1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6</xdr:col>
          <xdr:colOff>38100</xdr:colOff>
          <xdr:row>144</xdr:row>
          <xdr:rowOff>0</xdr:rowOff>
        </xdr:to>
        <xdr:sp macro="" textlink="">
          <xdr:nvSpPr>
            <xdr:cNvPr id="13389" name="Check Box 77" hidden="1">
              <a:extLst>
                <a:ext uri="{63B3BB69-23CF-44E3-9099-C40C66FF867C}">
                  <a14:compatExt spid="_x0000_s13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6</xdr:col>
          <xdr:colOff>38100</xdr:colOff>
          <xdr:row>144</xdr:row>
          <xdr:rowOff>0</xdr:rowOff>
        </xdr:to>
        <xdr:sp macro="" textlink="">
          <xdr:nvSpPr>
            <xdr:cNvPr id="13390" name="Check Box 78" hidden="1">
              <a:extLst>
                <a:ext uri="{63B3BB69-23CF-44E3-9099-C40C66FF867C}">
                  <a14:compatExt spid="_x0000_s13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144</xdr:row>
          <xdr:rowOff>0</xdr:rowOff>
        </xdr:from>
        <xdr:to>
          <xdr:col>8</xdr:col>
          <xdr:colOff>215900</xdr:colOff>
          <xdr:row>144</xdr:row>
          <xdr:rowOff>0</xdr:rowOff>
        </xdr:to>
        <xdr:sp macro="" textlink="">
          <xdr:nvSpPr>
            <xdr:cNvPr id="13391" name="Check Box 79" hidden="1">
              <a:extLst>
                <a:ext uri="{63B3BB69-23CF-44E3-9099-C40C66FF867C}">
                  <a14:compatExt spid="_x0000_s13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144</xdr:row>
          <xdr:rowOff>0</xdr:rowOff>
        </xdr:from>
        <xdr:to>
          <xdr:col>8</xdr:col>
          <xdr:colOff>215900</xdr:colOff>
          <xdr:row>144</xdr:row>
          <xdr:rowOff>0</xdr:rowOff>
        </xdr:to>
        <xdr:sp macro="" textlink="">
          <xdr:nvSpPr>
            <xdr:cNvPr id="13392" name="Check Box 80" hidden="1">
              <a:extLst>
                <a:ext uri="{63B3BB69-23CF-44E3-9099-C40C66FF867C}">
                  <a14:compatExt spid="_x0000_s13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144</xdr:row>
          <xdr:rowOff>0</xdr:rowOff>
        </xdr:from>
        <xdr:to>
          <xdr:col>8</xdr:col>
          <xdr:colOff>215900</xdr:colOff>
          <xdr:row>144</xdr:row>
          <xdr:rowOff>0</xdr:rowOff>
        </xdr:to>
        <xdr:sp macro="" textlink="">
          <xdr:nvSpPr>
            <xdr:cNvPr id="13393" name="Check Box 81" hidden="1">
              <a:extLst>
                <a:ext uri="{63B3BB69-23CF-44E3-9099-C40C66FF867C}">
                  <a14:compatExt spid="_x0000_s13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144</xdr:row>
          <xdr:rowOff>0</xdr:rowOff>
        </xdr:from>
        <xdr:to>
          <xdr:col>8</xdr:col>
          <xdr:colOff>215900</xdr:colOff>
          <xdr:row>144</xdr:row>
          <xdr:rowOff>0</xdr:rowOff>
        </xdr:to>
        <xdr:sp macro="" textlink="">
          <xdr:nvSpPr>
            <xdr:cNvPr id="13394" name="Check Box 82" hidden="1">
              <a:extLst>
                <a:ext uri="{63B3BB69-23CF-44E3-9099-C40C66FF867C}">
                  <a14:compatExt spid="_x0000_s13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144</xdr:row>
          <xdr:rowOff>0</xdr:rowOff>
        </xdr:from>
        <xdr:to>
          <xdr:col>8</xdr:col>
          <xdr:colOff>215900</xdr:colOff>
          <xdr:row>144</xdr:row>
          <xdr:rowOff>0</xdr:rowOff>
        </xdr:to>
        <xdr:sp macro="" textlink="">
          <xdr:nvSpPr>
            <xdr:cNvPr id="13395" name="Check Box 83" hidden="1">
              <a:extLst>
                <a:ext uri="{63B3BB69-23CF-44E3-9099-C40C66FF867C}">
                  <a14:compatExt spid="_x0000_s13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96" name="Check Box 84" hidden="1">
              <a:extLst>
                <a:ext uri="{63B3BB69-23CF-44E3-9099-C40C66FF867C}">
                  <a14:compatExt spid="_x0000_s13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97" name="Check Box 85" hidden="1">
              <a:extLst>
                <a:ext uri="{63B3BB69-23CF-44E3-9099-C40C66FF867C}">
                  <a14:compatExt spid="_x0000_s13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98" name="Check Box 86" hidden="1">
              <a:extLst>
                <a:ext uri="{63B3BB69-23CF-44E3-9099-C40C66FF867C}">
                  <a14:compatExt spid="_x0000_s13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144</xdr:row>
          <xdr:rowOff>0</xdr:rowOff>
        </xdr:from>
        <xdr:to>
          <xdr:col>3</xdr:col>
          <xdr:colOff>254000</xdr:colOff>
          <xdr:row>144</xdr:row>
          <xdr:rowOff>0</xdr:rowOff>
        </xdr:to>
        <xdr:sp macro="" textlink="">
          <xdr:nvSpPr>
            <xdr:cNvPr id="13399" name="Check Box 87" hidden="1">
              <a:extLst>
                <a:ext uri="{63B3BB69-23CF-44E3-9099-C40C66FF867C}">
                  <a14:compatExt spid="_x0000_s13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144</xdr:row>
          <xdr:rowOff>0</xdr:rowOff>
        </xdr:from>
        <xdr:to>
          <xdr:col>6</xdr:col>
          <xdr:colOff>25400</xdr:colOff>
          <xdr:row>144</xdr:row>
          <xdr:rowOff>0</xdr:rowOff>
        </xdr:to>
        <xdr:sp macro="" textlink="">
          <xdr:nvSpPr>
            <xdr:cNvPr id="13400" name="Check Box 88" hidden="1">
              <a:extLst>
                <a:ext uri="{63B3BB69-23CF-44E3-9099-C40C66FF867C}">
                  <a14:compatExt spid="_x0000_s13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144</xdr:row>
          <xdr:rowOff>0</xdr:rowOff>
        </xdr:from>
        <xdr:to>
          <xdr:col>6</xdr:col>
          <xdr:colOff>25400</xdr:colOff>
          <xdr:row>144</xdr:row>
          <xdr:rowOff>0</xdr:rowOff>
        </xdr:to>
        <xdr:sp macro="" textlink="">
          <xdr:nvSpPr>
            <xdr:cNvPr id="13401" name="Check Box 89" hidden="1">
              <a:extLst>
                <a:ext uri="{63B3BB69-23CF-44E3-9099-C40C66FF867C}">
                  <a14:compatExt spid="_x0000_s13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144</xdr:row>
          <xdr:rowOff>0</xdr:rowOff>
        </xdr:from>
        <xdr:to>
          <xdr:col>6</xdr:col>
          <xdr:colOff>25400</xdr:colOff>
          <xdr:row>144</xdr:row>
          <xdr:rowOff>0</xdr:rowOff>
        </xdr:to>
        <xdr:sp macro="" textlink="">
          <xdr:nvSpPr>
            <xdr:cNvPr id="13402" name="Check Box 90" hidden="1">
              <a:extLst>
                <a:ext uri="{63B3BB69-23CF-44E3-9099-C40C66FF867C}">
                  <a14:compatExt spid="_x0000_s13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144</xdr:row>
          <xdr:rowOff>0</xdr:rowOff>
        </xdr:from>
        <xdr:to>
          <xdr:col>6</xdr:col>
          <xdr:colOff>25400</xdr:colOff>
          <xdr:row>144</xdr:row>
          <xdr:rowOff>0</xdr:rowOff>
        </xdr:to>
        <xdr:sp macro="" textlink="">
          <xdr:nvSpPr>
            <xdr:cNvPr id="13403" name="Check Box 91" hidden="1">
              <a:extLst>
                <a:ext uri="{63B3BB69-23CF-44E3-9099-C40C66FF867C}">
                  <a14:compatExt spid="_x0000_s13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144</xdr:row>
          <xdr:rowOff>0</xdr:rowOff>
        </xdr:from>
        <xdr:to>
          <xdr:col>8</xdr:col>
          <xdr:colOff>101600</xdr:colOff>
          <xdr:row>144</xdr:row>
          <xdr:rowOff>0</xdr:rowOff>
        </xdr:to>
        <xdr:sp macro="" textlink="">
          <xdr:nvSpPr>
            <xdr:cNvPr id="13404" name="Check Box 92" hidden="1">
              <a:extLst>
                <a:ext uri="{63B3BB69-23CF-44E3-9099-C40C66FF867C}">
                  <a14:compatExt spid="_x0000_s13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144</xdr:row>
          <xdr:rowOff>0</xdr:rowOff>
        </xdr:from>
        <xdr:to>
          <xdr:col>8</xdr:col>
          <xdr:colOff>101600</xdr:colOff>
          <xdr:row>144</xdr:row>
          <xdr:rowOff>0</xdr:rowOff>
        </xdr:to>
        <xdr:sp macro="" textlink="">
          <xdr:nvSpPr>
            <xdr:cNvPr id="13405" name="Check Box 93" hidden="1">
              <a:extLst>
                <a:ext uri="{63B3BB69-23CF-44E3-9099-C40C66FF867C}">
                  <a14:compatExt spid="_x0000_s13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144</xdr:row>
          <xdr:rowOff>0</xdr:rowOff>
        </xdr:from>
        <xdr:to>
          <xdr:col>8</xdr:col>
          <xdr:colOff>101600</xdr:colOff>
          <xdr:row>144</xdr:row>
          <xdr:rowOff>0</xdr:rowOff>
        </xdr:to>
        <xdr:sp macro="" textlink="">
          <xdr:nvSpPr>
            <xdr:cNvPr id="13406" name="Check Box 94" hidden="1">
              <a:extLst>
                <a:ext uri="{63B3BB69-23CF-44E3-9099-C40C66FF867C}">
                  <a14:compatExt spid="_x0000_s13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</xdr:colOff>
          <xdr:row>144</xdr:row>
          <xdr:rowOff>0</xdr:rowOff>
        </xdr:from>
        <xdr:to>
          <xdr:col>8</xdr:col>
          <xdr:colOff>101600</xdr:colOff>
          <xdr:row>144</xdr:row>
          <xdr:rowOff>0</xdr:rowOff>
        </xdr:to>
        <xdr:sp macro="" textlink="">
          <xdr:nvSpPr>
            <xdr:cNvPr id="13407" name="Check Box 95" hidden="1">
              <a:extLst>
                <a:ext uri="{63B3BB69-23CF-44E3-9099-C40C66FF867C}">
                  <a14:compatExt spid="_x0000_s13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144</xdr:row>
          <xdr:rowOff>0</xdr:rowOff>
        </xdr:from>
        <xdr:to>
          <xdr:col>4</xdr:col>
          <xdr:colOff>215900</xdr:colOff>
          <xdr:row>144</xdr:row>
          <xdr:rowOff>0</xdr:rowOff>
        </xdr:to>
        <xdr:sp macro="" textlink="">
          <xdr:nvSpPr>
            <xdr:cNvPr id="13408" name="Check Box 96" hidden="1">
              <a:extLst>
                <a:ext uri="{63B3BB69-23CF-44E3-9099-C40C66FF867C}">
                  <a14:compatExt spid="_x0000_s13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144</xdr:row>
          <xdr:rowOff>0</xdr:rowOff>
        </xdr:from>
        <xdr:to>
          <xdr:col>4</xdr:col>
          <xdr:colOff>215900</xdr:colOff>
          <xdr:row>144</xdr:row>
          <xdr:rowOff>0</xdr:rowOff>
        </xdr:to>
        <xdr:sp macro="" textlink="">
          <xdr:nvSpPr>
            <xdr:cNvPr id="13409" name="Check Box 97" hidden="1">
              <a:extLst>
                <a:ext uri="{63B3BB69-23CF-44E3-9099-C40C66FF867C}">
                  <a14:compatExt spid="_x0000_s13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144</xdr:row>
          <xdr:rowOff>0</xdr:rowOff>
        </xdr:from>
        <xdr:to>
          <xdr:col>4</xdr:col>
          <xdr:colOff>215900</xdr:colOff>
          <xdr:row>144</xdr:row>
          <xdr:rowOff>0</xdr:rowOff>
        </xdr:to>
        <xdr:sp macro="" textlink="">
          <xdr:nvSpPr>
            <xdr:cNvPr id="13410" name="Check Box 98" hidden="1">
              <a:extLst>
                <a:ext uri="{63B3BB69-23CF-44E3-9099-C40C66FF867C}">
                  <a14:compatExt spid="_x0000_s13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144</xdr:row>
          <xdr:rowOff>0</xdr:rowOff>
        </xdr:from>
        <xdr:to>
          <xdr:col>4</xdr:col>
          <xdr:colOff>215900</xdr:colOff>
          <xdr:row>144</xdr:row>
          <xdr:rowOff>0</xdr:rowOff>
        </xdr:to>
        <xdr:sp macro="" textlink="">
          <xdr:nvSpPr>
            <xdr:cNvPr id="13411" name="Check Box 99" hidden="1">
              <a:extLst>
                <a:ext uri="{63B3BB69-23CF-44E3-9099-C40C66FF867C}">
                  <a14:compatExt spid="_x0000_s13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144</xdr:row>
          <xdr:rowOff>0</xdr:rowOff>
        </xdr:from>
        <xdr:to>
          <xdr:col>6</xdr:col>
          <xdr:colOff>215900</xdr:colOff>
          <xdr:row>144</xdr:row>
          <xdr:rowOff>0</xdr:rowOff>
        </xdr:to>
        <xdr:sp macro="" textlink="">
          <xdr:nvSpPr>
            <xdr:cNvPr id="13412" name="Check Box 100" hidden="1">
              <a:extLst>
                <a:ext uri="{63B3BB69-23CF-44E3-9099-C40C66FF867C}">
                  <a14:compatExt spid="_x0000_s13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144</xdr:row>
          <xdr:rowOff>0</xdr:rowOff>
        </xdr:from>
        <xdr:to>
          <xdr:col>6</xdr:col>
          <xdr:colOff>215900</xdr:colOff>
          <xdr:row>144</xdr:row>
          <xdr:rowOff>0</xdr:rowOff>
        </xdr:to>
        <xdr:sp macro="" textlink="">
          <xdr:nvSpPr>
            <xdr:cNvPr id="13413" name="Check Box 101" hidden="1">
              <a:extLst>
                <a:ext uri="{63B3BB69-23CF-44E3-9099-C40C66FF867C}">
                  <a14:compatExt spid="_x0000_s13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144</xdr:row>
          <xdr:rowOff>0</xdr:rowOff>
        </xdr:from>
        <xdr:to>
          <xdr:col>6</xdr:col>
          <xdr:colOff>215900</xdr:colOff>
          <xdr:row>144</xdr:row>
          <xdr:rowOff>0</xdr:rowOff>
        </xdr:to>
        <xdr:sp macro="" textlink="">
          <xdr:nvSpPr>
            <xdr:cNvPr id="13414" name="Check Box 102" hidden="1">
              <a:extLst>
                <a:ext uri="{63B3BB69-23CF-44E3-9099-C40C66FF867C}">
                  <a14:compatExt spid="_x0000_s13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144</xdr:row>
          <xdr:rowOff>0</xdr:rowOff>
        </xdr:from>
        <xdr:to>
          <xdr:col>6</xdr:col>
          <xdr:colOff>215900</xdr:colOff>
          <xdr:row>144</xdr:row>
          <xdr:rowOff>0</xdr:rowOff>
        </xdr:to>
        <xdr:sp macro="" textlink="">
          <xdr:nvSpPr>
            <xdr:cNvPr id="13415" name="Check Box 103" hidden="1">
              <a:extLst>
                <a:ext uri="{63B3BB69-23CF-44E3-9099-C40C66FF867C}">
                  <a14:compatExt spid="_x0000_s13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144</xdr:row>
          <xdr:rowOff>0</xdr:rowOff>
        </xdr:from>
        <xdr:to>
          <xdr:col>8</xdr:col>
          <xdr:colOff>76200</xdr:colOff>
          <xdr:row>144</xdr:row>
          <xdr:rowOff>0</xdr:rowOff>
        </xdr:to>
        <xdr:sp macro="" textlink="">
          <xdr:nvSpPr>
            <xdr:cNvPr id="13416" name="Check Box 104" hidden="1">
              <a:extLst>
                <a:ext uri="{63B3BB69-23CF-44E3-9099-C40C66FF867C}">
                  <a14:compatExt spid="_x0000_s13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144</xdr:row>
          <xdr:rowOff>0</xdr:rowOff>
        </xdr:from>
        <xdr:to>
          <xdr:col>8</xdr:col>
          <xdr:colOff>76200</xdr:colOff>
          <xdr:row>144</xdr:row>
          <xdr:rowOff>0</xdr:rowOff>
        </xdr:to>
        <xdr:sp macro="" textlink="">
          <xdr:nvSpPr>
            <xdr:cNvPr id="13417" name="Check Box 105" hidden="1">
              <a:extLst>
                <a:ext uri="{63B3BB69-23CF-44E3-9099-C40C66FF867C}">
                  <a14:compatExt spid="_x0000_s13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144</xdr:row>
          <xdr:rowOff>0</xdr:rowOff>
        </xdr:from>
        <xdr:to>
          <xdr:col>8</xdr:col>
          <xdr:colOff>76200</xdr:colOff>
          <xdr:row>144</xdr:row>
          <xdr:rowOff>0</xdr:rowOff>
        </xdr:to>
        <xdr:sp macro="" textlink="">
          <xdr:nvSpPr>
            <xdr:cNvPr id="13418" name="Check Box 106" hidden="1">
              <a:extLst>
                <a:ext uri="{63B3BB69-23CF-44E3-9099-C40C66FF867C}">
                  <a14:compatExt spid="_x0000_s13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144</xdr:row>
          <xdr:rowOff>0</xdr:rowOff>
        </xdr:from>
        <xdr:to>
          <xdr:col>8</xdr:col>
          <xdr:colOff>76200</xdr:colOff>
          <xdr:row>144</xdr:row>
          <xdr:rowOff>0</xdr:rowOff>
        </xdr:to>
        <xdr:sp macro="" textlink="">
          <xdr:nvSpPr>
            <xdr:cNvPr id="13419" name="Check Box 107" hidden="1">
              <a:extLst>
                <a:ext uri="{63B3BB69-23CF-44E3-9099-C40C66FF867C}">
                  <a14:compatExt spid="_x0000_s13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112</xdr:row>
          <xdr:rowOff>139700</xdr:rowOff>
        </xdr:from>
        <xdr:to>
          <xdr:col>4</xdr:col>
          <xdr:colOff>114300</xdr:colOff>
          <xdr:row>114</xdr:row>
          <xdr:rowOff>38100</xdr:rowOff>
        </xdr:to>
        <xdr:sp macro="" textlink="">
          <xdr:nvSpPr>
            <xdr:cNvPr id="13432" name="Check Box 120" hidden="1">
              <a:extLst>
                <a:ext uri="{63B3BB69-23CF-44E3-9099-C40C66FF867C}">
                  <a14:compatExt spid="_x0000_s13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113</xdr:row>
          <xdr:rowOff>139700</xdr:rowOff>
        </xdr:from>
        <xdr:to>
          <xdr:col>4</xdr:col>
          <xdr:colOff>114300</xdr:colOff>
          <xdr:row>115</xdr:row>
          <xdr:rowOff>25400</xdr:rowOff>
        </xdr:to>
        <xdr:sp macro="" textlink="">
          <xdr:nvSpPr>
            <xdr:cNvPr id="13433" name="Check Box 121" hidden="1">
              <a:extLst>
                <a:ext uri="{63B3BB69-23CF-44E3-9099-C40C66FF867C}">
                  <a14:compatExt spid="_x0000_s13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114</xdr:row>
          <xdr:rowOff>139700</xdr:rowOff>
        </xdr:from>
        <xdr:to>
          <xdr:col>4</xdr:col>
          <xdr:colOff>114300</xdr:colOff>
          <xdr:row>116</xdr:row>
          <xdr:rowOff>25400</xdr:rowOff>
        </xdr:to>
        <xdr:sp macro="" textlink="">
          <xdr:nvSpPr>
            <xdr:cNvPr id="13434" name="Check Box 122" hidden="1">
              <a:extLst>
                <a:ext uri="{63B3BB69-23CF-44E3-9099-C40C66FF867C}">
                  <a14:compatExt spid="_x0000_s13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115</xdr:row>
          <xdr:rowOff>139700</xdr:rowOff>
        </xdr:from>
        <xdr:to>
          <xdr:col>4</xdr:col>
          <xdr:colOff>114300</xdr:colOff>
          <xdr:row>117</xdr:row>
          <xdr:rowOff>25400</xdr:rowOff>
        </xdr:to>
        <xdr:sp macro="" textlink="">
          <xdr:nvSpPr>
            <xdr:cNvPr id="13435" name="Check Box 123" hidden="1">
              <a:extLst>
                <a:ext uri="{63B3BB69-23CF-44E3-9099-C40C66FF867C}">
                  <a14:compatExt spid="_x0000_s13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116</xdr:row>
          <xdr:rowOff>139700</xdr:rowOff>
        </xdr:from>
        <xdr:to>
          <xdr:col>4</xdr:col>
          <xdr:colOff>114300</xdr:colOff>
          <xdr:row>118</xdr:row>
          <xdr:rowOff>25400</xdr:rowOff>
        </xdr:to>
        <xdr:sp macro="" textlink="">
          <xdr:nvSpPr>
            <xdr:cNvPr id="13436" name="Check Box 124" hidden="1">
              <a:extLst>
                <a:ext uri="{63B3BB69-23CF-44E3-9099-C40C66FF867C}">
                  <a14:compatExt spid="_x0000_s13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112</xdr:row>
          <xdr:rowOff>152400</xdr:rowOff>
        </xdr:from>
        <xdr:to>
          <xdr:col>6</xdr:col>
          <xdr:colOff>139700</xdr:colOff>
          <xdr:row>114</xdr:row>
          <xdr:rowOff>50800</xdr:rowOff>
        </xdr:to>
        <xdr:sp macro="" textlink="">
          <xdr:nvSpPr>
            <xdr:cNvPr id="13437" name="Check Box 125" hidden="1">
              <a:extLst>
                <a:ext uri="{63B3BB69-23CF-44E3-9099-C40C66FF867C}">
                  <a14:compatExt spid="_x0000_s13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113</xdr:row>
          <xdr:rowOff>139700</xdr:rowOff>
        </xdr:from>
        <xdr:to>
          <xdr:col>6</xdr:col>
          <xdr:colOff>139700</xdr:colOff>
          <xdr:row>115</xdr:row>
          <xdr:rowOff>38100</xdr:rowOff>
        </xdr:to>
        <xdr:sp macro="" textlink="">
          <xdr:nvSpPr>
            <xdr:cNvPr id="13438" name="Check Box 126" hidden="1">
              <a:extLst>
                <a:ext uri="{63B3BB69-23CF-44E3-9099-C40C66FF867C}">
                  <a14:compatExt spid="_x0000_s13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114</xdr:row>
          <xdr:rowOff>127000</xdr:rowOff>
        </xdr:from>
        <xdr:to>
          <xdr:col>6</xdr:col>
          <xdr:colOff>139700</xdr:colOff>
          <xdr:row>116</xdr:row>
          <xdr:rowOff>25400</xdr:rowOff>
        </xdr:to>
        <xdr:sp macro="" textlink="">
          <xdr:nvSpPr>
            <xdr:cNvPr id="13439" name="Check Box 127" hidden="1">
              <a:extLst>
                <a:ext uri="{63B3BB69-23CF-44E3-9099-C40C66FF867C}">
                  <a14:compatExt spid="_x0000_s13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115</xdr:row>
          <xdr:rowOff>139700</xdr:rowOff>
        </xdr:from>
        <xdr:to>
          <xdr:col>6</xdr:col>
          <xdr:colOff>139700</xdr:colOff>
          <xdr:row>117</xdr:row>
          <xdr:rowOff>38100</xdr:rowOff>
        </xdr:to>
        <xdr:sp macro="" textlink="">
          <xdr:nvSpPr>
            <xdr:cNvPr id="13440" name="Check Box 128" hidden="1">
              <a:extLst>
                <a:ext uri="{63B3BB69-23CF-44E3-9099-C40C66FF867C}">
                  <a14:compatExt spid="_x0000_s13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116</xdr:row>
          <xdr:rowOff>139700</xdr:rowOff>
        </xdr:from>
        <xdr:to>
          <xdr:col>6</xdr:col>
          <xdr:colOff>139700</xdr:colOff>
          <xdr:row>118</xdr:row>
          <xdr:rowOff>38100</xdr:rowOff>
        </xdr:to>
        <xdr:sp macro="" textlink="">
          <xdr:nvSpPr>
            <xdr:cNvPr id="13441" name="Check Box 129" hidden="1">
              <a:extLst>
                <a:ext uri="{63B3BB69-23CF-44E3-9099-C40C66FF867C}">
                  <a14:compatExt spid="_x0000_s13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112</xdr:row>
          <xdr:rowOff>139700</xdr:rowOff>
        </xdr:from>
        <xdr:to>
          <xdr:col>8</xdr:col>
          <xdr:colOff>177800</xdr:colOff>
          <xdr:row>114</xdr:row>
          <xdr:rowOff>38100</xdr:rowOff>
        </xdr:to>
        <xdr:sp macro="" textlink="">
          <xdr:nvSpPr>
            <xdr:cNvPr id="13442" name="Check Box 130" hidden="1">
              <a:extLst>
                <a:ext uri="{63B3BB69-23CF-44E3-9099-C40C66FF867C}">
                  <a14:compatExt spid="_x0000_s13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113</xdr:row>
          <xdr:rowOff>139700</xdr:rowOff>
        </xdr:from>
        <xdr:to>
          <xdr:col>8</xdr:col>
          <xdr:colOff>177800</xdr:colOff>
          <xdr:row>115</xdr:row>
          <xdr:rowOff>25400</xdr:rowOff>
        </xdr:to>
        <xdr:sp macro="" textlink="">
          <xdr:nvSpPr>
            <xdr:cNvPr id="13443" name="Check Box 131" hidden="1">
              <a:extLst>
                <a:ext uri="{63B3BB69-23CF-44E3-9099-C40C66FF867C}">
                  <a14:compatExt spid="_x0000_s13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114</xdr:row>
          <xdr:rowOff>139700</xdr:rowOff>
        </xdr:from>
        <xdr:to>
          <xdr:col>8</xdr:col>
          <xdr:colOff>177800</xdr:colOff>
          <xdr:row>116</xdr:row>
          <xdr:rowOff>25400</xdr:rowOff>
        </xdr:to>
        <xdr:sp macro="" textlink="">
          <xdr:nvSpPr>
            <xdr:cNvPr id="13444" name="Check Box 132" hidden="1">
              <a:extLst>
                <a:ext uri="{63B3BB69-23CF-44E3-9099-C40C66FF867C}">
                  <a14:compatExt spid="_x0000_s13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115</xdr:row>
          <xdr:rowOff>139700</xdr:rowOff>
        </xdr:from>
        <xdr:to>
          <xdr:col>8</xdr:col>
          <xdr:colOff>177800</xdr:colOff>
          <xdr:row>117</xdr:row>
          <xdr:rowOff>25400</xdr:rowOff>
        </xdr:to>
        <xdr:sp macro="" textlink="">
          <xdr:nvSpPr>
            <xdr:cNvPr id="13445" name="Check Box 133" hidden="1">
              <a:extLst>
                <a:ext uri="{63B3BB69-23CF-44E3-9099-C40C66FF867C}">
                  <a14:compatExt spid="_x0000_s13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116</xdr:row>
          <xdr:rowOff>139700</xdr:rowOff>
        </xdr:from>
        <xdr:to>
          <xdr:col>8</xdr:col>
          <xdr:colOff>177800</xdr:colOff>
          <xdr:row>118</xdr:row>
          <xdr:rowOff>25400</xdr:rowOff>
        </xdr:to>
        <xdr:sp macro="" textlink="">
          <xdr:nvSpPr>
            <xdr:cNvPr id="13446" name="Check Box 134" hidden="1">
              <a:extLst>
                <a:ext uri="{63B3BB69-23CF-44E3-9099-C40C66FF867C}">
                  <a14:compatExt spid="_x0000_s13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118</xdr:row>
          <xdr:rowOff>177800</xdr:rowOff>
        </xdr:from>
        <xdr:to>
          <xdr:col>4</xdr:col>
          <xdr:colOff>139700</xdr:colOff>
          <xdr:row>120</xdr:row>
          <xdr:rowOff>63500</xdr:rowOff>
        </xdr:to>
        <xdr:sp macro="" textlink="">
          <xdr:nvSpPr>
            <xdr:cNvPr id="13447" name="Check Box 135" hidden="1">
              <a:extLst>
                <a:ext uri="{63B3BB69-23CF-44E3-9099-C40C66FF867C}">
                  <a14:compatExt spid="_x0000_s13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119</xdr:row>
          <xdr:rowOff>165100</xdr:rowOff>
        </xdr:from>
        <xdr:to>
          <xdr:col>4</xdr:col>
          <xdr:colOff>139700</xdr:colOff>
          <xdr:row>121</xdr:row>
          <xdr:rowOff>50800</xdr:rowOff>
        </xdr:to>
        <xdr:sp macro="" textlink="">
          <xdr:nvSpPr>
            <xdr:cNvPr id="13448" name="Check Box 136" hidden="1">
              <a:extLst>
                <a:ext uri="{63B3BB69-23CF-44E3-9099-C40C66FF867C}">
                  <a14:compatExt spid="_x0000_s13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120</xdr:row>
          <xdr:rowOff>165100</xdr:rowOff>
        </xdr:from>
        <xdr:to>
          <xdr:col>4</xdr:col>
          <xdr:colOff>139700</xdr:colOff>
          <xdr:row>122</xdr:row>
          <xdr:rowOff>38100</xdr:rowOff>
        </xdr:to>
        <xdr:sp macro="" textlink="">
          <xdr:nvSpPr>
            <xdr:cNvPr id="13449" name="Check Box 137" hidden="1">
              <a:extLst>
                <a:ext uri="{63B3BB69-23CF-44E3-9099-C40C66FF867C}">
                  <a14:compatExt spid="_x0000_s13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121</xdr:row>
          <xdr:rowOff>152400</xdr:rowOff>
        </xdr:from>
        <xdr:to>
          <xdr:col>4</xdr:col>
          <xdr:colOff>139700</xdr:colOff>
          <xdr:row>123</xdr:row>
          <xdr:rowOff>38100</xdr:rowOff>
        </xdr:to>
        <xdr:sp macro="" textlink="">
          <xdr:nvSpPr>
            <xdr:cNvPr id="13450" name="Check Box 138" hidden="1">
              <a:extLst>
                <a:ext uri="{63B3BB69-23CF-44E3-9099-C40C66FF867C}">
                  <a14:compatExt spid="_x0000_s13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122</xdr:row>
          <xdr:rowOff>139700</xdr:rowOff>
        </xdr:from>
        <xdr:to>
          <xdr:col>4</xdr:col>
          <xdr:colOff>139700</xdr:colOff>
          <xdr:row>124</xdr:row>
          <xdr:rowOff>25400</xdr:rowOff>
        </xdr:to>
        <xdr:sp macro="" textlink="">
          <xdr:nvSpPr>
            <xdr:cNvPr id="13451" name="Check Box 139" hidden="1">
              <a:extLst>
                <a:ext uri="{63B3BB69-23CF-44E3-9099-C40C66FF867C}">
                  <a14:compatExt spid="_x0000_s13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107495</xdr:colOff>
          <xdr:row>127</xdr:row>
          <xdr:rowOff>142873</xdr:rowOff>
        </xdr:from>
        <xdr:to>
          <xdr:col>4</xdr:col>
          <xdr:colOff>134710</xdr:colOff>
          <xdr:row>134</xdr:row>
          <xdr:rowOff>40822</xdr:rowOff>
        </xdr:to>
        <xdr:grpSp>
          <xdr:nvGrpSpPr>
            <xdr:cNvPr id="7" name="Group 6"/>
            <xdr:cNvGrpSpPr/>
          </xdr:nvGrpSpPr>
          <xdr:grpSpPr>
            <a:xfrm>
              <a:off x="2611209" y="22975659"/>
              <a:ext cx="326572" cy="1136199"/>
              <a:chOff x="2611209" y="22703516"/>
              <a:chExt cx="326572" cy="1136199"/>
            </a:xfrm>
          </xdr:grpSpPr>
          <xdr:sp macro="" textlink="">
            <xdr:nvSpPr>
              <xdr:cNvPr id="13452" name="Check Box 140" hidden="1">
                <a:extLst>
                  <a:ext uri="{63B3BB69-23CF-44E3-9099-C40C66FF867C}">
                    <a14:compatExt spid="_x0000_s13452"/>
                  </a:ext>
                </a:extLst>
              </xdr:cNvPr>
              <xdr:cNvSpPr/>
            </xdr:nvSpPr>
            <xdr:spPr bwMode="auto">
              <a:xfrm>
                <a:off x="2612571" y="22703516"/>
                <a:ext cx="323850" cy="24901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453" name="Check Box 141" hidden="1">
                <a:extLst>
                  <a:ext uri="{63B3BB69-23CF-44E3-9099-C40C66FF867C}">
                    <a14:compatExt spid="_x0000_s13453"/>
                  </a:ext>
                </a:extLst>
              </xdr:cNvPr>
              <xdr:cNvSpPr/>
            </xdr:nvSpPr>
            <xdr:spPr bwMode="auto">
              <a:xfrm>
                <a:off x="2612571" y="22879048"/>
                <a:ext cx="323850" cy="2490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454" name="Check Box 142" hidden="1">
                <a:extLst>
                  <a:ext uri="{63B3BB69-23CF-44E3-9099-C40C66FF867C}">
                    <a14:compatExt spid="_x0000_s13454"/>
                  </a:ext>
                </a:extLst>
              </xdr:cNvPr>
              <xdr:cNvSpPr/>
            </xdr:nvSpPr>
            <xdr:spPr bwMode="auto">
              <a:xfrm>
                <a:off x="2612571" y="23054581"/>
                <a:ext cx="323850" cy="2490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455" name="Check Box 143" hidden="1">
                <a:extLst>
                  <a:ext uri="{63B3BB69-23CF-44E3-9099-C40C66FF867C}">
                    <a14:compatExt spid="_x0000_s13455"/>
                  </a:ext>
                </a:extLst>
              </xdr:cNvPr>
              <xdr:cNvSpPr/>
            </xdr:nvSpPr>
            <xdr:spPr bwMode="auto">
              <a:xfrm>
                <a:off x="2612571" y="23230114"/>
                <a:ext cx="323850" cy="2490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457" name="Check Box 145" hidden="1">
                <a:extLst>
                  <a:ext uri="{63B3BB69-23CF-44E3-9099-C40C66FF867C}">
                    <a14:compatExt spid="_x0000_s13457"/>
                  </a:ext>
                </a:extLst>
              </xdr:cNvPr>
              <xdr:cNvSpPr/>
            </xdr:nvSpPr>
            <xdr:spPr bwMode="auto">
              <a:xfrm>
                <a:off x="2612571" y="23405646"/>
                <a:ext cx="323850" cy="24901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458" name="Check Box 146" hidden="1">
                <a:extLst>
                  <a:ext uri="{63B3BB69-23CF-44E3-9099-C40C66FF867C}">
                    <a14:compatExt spid="_x0000_s13458"/>
                  </a:ext>
                </a:extLst>
              </xdr:cNvPr>
              <xdr:cNvSpPr/>
            </xdr:nvSpPr>
            <xdr:spPr bwMode="auto">
              <a:xfrm>
                <a:off x="2611209" y="23596147"/>
                <a:ext cx="326572" cy="2435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127</xdr:row>
          <xdr:rowOff>139700</xdr:rowOff>
        </xdr:from>
        <xdr:to>
          <xdr:col>6</xdr:col>
          <xdr:colOff>127000</xdr:colOff>
          <xdr:row>129</xdr:row>
          <xdr:rowOff>38100</xdr:rowOff>
        </xdr:to>
        <xdr:sp macro="" textlink="">
          <xdr:nvSpPr>
            <xdr:cNvPr id="13460" name="Check Box 148" hidden="1">
              <a:extLst>
                <a:ext uri="{63B3BB69-23CF-44E3-9099-C40C66FF867C}">
                  <a14:compatExt spid="_x0000_s13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128</xdr:row>
          <xdr:rowOff>139700</xdr:rowOff>
        </xdr:from>
        <xdr:to>
          <xdr:col>6</xdr:col>
          <xdr:colOff>127000</xdr:colOff>
          <xdr:row>130</xdr:row>
          <xdr:rowOff>38100</xdr:rowOff>
        </xdr:to>
        <xdr:sp macro="" textlink="">
          <xdr:nvSpPr>
            <xdr:cNvPr id="13461" name="Check Box 149" hidden="1">
              <a:extLst>
                <a:ext uri="{63B3BB69-23CF-44E3-9099-C40C66FF867C}">
                  <a14:compatExt spid="_x0000_s13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129</xdr:row>
          <xdr:rowOff>139700</xdr:rowOff>
        </xdr:from>
        <xdr:to>
          <xdr:col>6</xdr:col>
          <xdr:colOff>127000</xdr:colOff>
          <xdr:row>131</xdr:row>
          <xdr:rowOff>38100</xdr:rowOff>
        </xdr:to>
        <xdr:sp macro="" textlink="">
          <xdr:nvSpPr>
            <xdr:cNvPr id="13462" name="Check Box 150" hidden="1">
              <a:extLst>
                <a:ext uri="{63B3BB69-23CF-44E3-9099-C40C66FF867C}">
                  <a14:compatExt spid="_x0000_s13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130</xdr:row>
          <xdr:rowOff>139700</xdr:rowOff>
        </xdr:from>
        <xdr:to>
          <xdr:col>6</xdr:col>
          <xdr:colOff>127000</xdr:colOff>
          <xdr:row>132</xdr:row>
          <xdr:rowOff>38100</xdr:rowOff>
        </xdr:to>
        <xdr:sp macro="" textlink="">
          <xdr:nvSpPr>
            <xdr:cNvPr id="13463" name="Check Box 151" hidden="1">
              <a:extLst>
                <a:ext uri="{63B3BB69-23CF-44E3-9099-C40C66FF867C}">
                  <a14:compatExt spid="_x0000_s13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</xdr:colOff>
          <xdr:row>131</xdr:row>
          <xdr:rowOff>139700</xdr:rowOff>
        </xdr:from>
        <xdr:to>
          <xdr:col>6</xdr:col>
          <xdr:colOff>127000</xdr:colOff>
          <xdr:row>133</xdr:row>
          <xdr:rowOff>38100</xdr:rowOff>
        </xdr:to>
        <xdr:sp macro="" textlink="">
          <xdr:nvSpPr>
            <xdr:cNvPr id="13464" name="Check Box 152" hidden="1">
              <a:extLst>
                <a:ext uri="{63B3BB69-23CF-44E3-9099-C40C66FF867C}">
                  <a14:compatExt spid="_x0000_s13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96612</xdr:colOff>
          <xdr:row>118</xdr:row>
          <xdr:rowOff>148318</xdr:rowOff>
        </xdr:from>
        <xdr:to>
          <xdr:col>6</xdr:col>
          <xdr:colOff>148320</xdr:colOff>
          <xdr:row>121</xdr:row>
          <xdr:rowOff>42183</xdr:rowOff>
        </xdr:to>
        <xdr:grpSp>
          <xdr:nvGrpSpPr>
            <xdr:cNvPr id="10" name="Group 9"/>
            <xdr:cNvGrpSpPr/>
          </xdr:nvGrpSpPr>
          <xdr:grpSpPr>
            <a:xfrm>
              <a:off x="4818291" y="21389068"/>
              <a:ext cx="323850" cy="424544"/>
              <a:chOff x="14111969" y="23266853"/>
              <a:chExt cx="323850" cy="424544"/>
            </a:xfrm>
          </xdr:grpSpPr>
          <xdr:sp macro="" textlink="">
            <xdr:nvSpPr>
              <xdr:cNvPr id="13485" name="Check Box 173" hidden="1">
                <a:extLst>
                  <a:ext uri="{63B3BB69-23CF-44E3-9099-C40C66FF867C}">
                    <a14:compatExt spid="_x0000_s13485"/>
                  </a:ext>
                </a:extLst>
              </xdr:cNvPr>
              <xdr:cNvSpPr/>
            </xdr:nvSpPr>
            <xdr:spPr bwMode="auto">
              <a:xfrm>
                <a:off x="14111969" y="23266853"/>
                <a:ext cx="323850" cy="2490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486" name="Check Box 174" hidden="1">
                <a:extLst>
                  <a:ext uri="{63B3BB69-23CF-44E3-9099-C40C66FF867C}">
                    <a14:compatExt spid="_x0000_s13486"/>
                  </a:ext>
                </a:extLst>
              </xdr:cNvPr>
              <xdr:cNvSpPr/>
            </xdr:nvSpPr>
            <xdr:spPr bwMode="auto">
              <a:xfrm>
                <a:off x="14111969" y="23442386"/>
                <a:ext cx="323850" cy="24901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5</xdr:row>
      <xdr:rowOff>48306</xdr:rowOff>
    </xdr:from>
    <xdr:to>
      <xdr:col>5</xdr:col>
      <xdr:colOff>724240</xdr:colOff>
      <xdr:row>32</xdr:row>
      <xdr:rowOff>190500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7225" y="1215119"/>
          <a:ext cx="3698421" cy="5547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631032</xdr:colOff>
      <xdr:row>32</xdr:row>
      <xdr:rowOff>202407</xdr:rowOff>
    </xdr:from>
    <xdr:to>
      <xdr:col>6</xdr:col>
      <xdr:colOff>11904</xdr:colOff>
      <xdr:row>35</xdr:row>
      <xdr:rowOff>95994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032" y="6846095"/>
          <a:ext cx="3738560" cy="584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1</xdr:row>
      <xdr:rowOff>171450</xdr:rowOff>
    </xdr:from>
    <xdr:ext cx="1143000" cy="481012"/>
    <xdr:pic>
      <xdr:nvPicPr>
        <xdr:cNvPr id="2" name="Picture 95" descr="Cox Media Logo Optimiz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85750"/>
          <a:ext cx="1143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73</xdr:row>
          <xdr:rowOff>63500</xdr:rowOff>
        </xdr:from>
        <xdr:to>
          <xdr:col>9</xdr:col>
          <xdr:colOff>1473200</xdr:colOff>
          <xdr:row>73</xdr:row>
          <xdr:rowOff>215900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Show Survey Results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330200</xdr:colOff>
          <xdr:row>43</xdr:row>
          <xdr:rowOff>38100</xdr:rowOff>
        </xdr:from>
        <xdr:to>
          <xdr:col>3</xdr:col>
          <xdr:colOff>1016000</xdr:colOff>
          <xdr:row>44</xdr:row>
          <xdr:rowOff>25400</xdr:rowOff>
        </xdr:to>
        <xdr:sp macro="" textlink="">
          <xdr:nvSpPr>
            <xdr:cNvPr id="14360" name="Option Button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Icons &amp; Text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330200</xdr:colOff>
          <xdr:row>43</xdr:row>
          <xdr:rowOff>38100</xdr:rowOff>
        </xdr:from>
        <xdr:to>
          <xdr:col>5</xdr:col>
          <xdr:colOff>1016000</xdr:colOff>
          <xdr:row>44</xdr:row>
          <xdr:rowOff>25400</xdr:rowOff>
        </xdr:to>
        <xdr:sp macro="" textlink="">
          <xdr:nvSpPr>
            <xdr:cNvPr id="14361" name="Option Button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Text Only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977900</xdr:colOff>
          <xdr:row>39</xdr:row>
          <xdr:rowOff>12700</xdr:rowOff>
        </xdr:from>
        <xdr:to>
          <xdr:col>5</xdr:col>
          <xdr:colOff>317500</xdr:colOff>
          <xdr:row>40</xdr:row>
          <xdr:rowOff>38100</xdr:rowOff>
        </xdr:to>
        <xdr:sp macro="" textlink="">
          <xdr:nvSpPr>
            <xdr:cNvPr id="14382" name="Drop Down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59</xdr:row>
          <xdr:rowOff>38100</xdr:rowOff>
        </xdr:from>
        <xdr:to>
          <xdr:col>3</xdr:col>
          <xdr:colOff>660400</xdr:colOff>
          <xdr:row>60</xdr:row>
          <xdr:rowOff>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53</xdr:row>
          <xdr:rowOff>38100</xdr:rowOff>
        </xdr:from>
        <xdr:to>
          <xdr:col>3</xdr:col>
          <xdr:colOff>660400</xdr:colOff>
          <xdr:row>54</xdr:row>
          <xdr:rowOff>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47</xdr:row>
          <xdr:rowOff>38100</xdr:rowOff>
        </xdr:from>
        <xdr:to>
          <xdr:col>3</xdr:col>
          <xdr:colOff>673100</xdr:colOff>
          <xdr:row>47</xdr:row>
          <xdr:rowOff>254000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62</xdr:row>
          <xdr:rowOff>38100</xdr:rowOff>
        </xdr:from>
        <xdr:to>
          <xdr:col>3</xdr:col>
          <xdr:colOff>673100</xdr:colOff>
          <xdr:row>63</xdr:row>
          <xdr:rowOff>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68</xdr:row>
          <xdr:rowOff>25400</xdr:rowOff>
        </xdr:from>
        <xdr:to>
          <xdr:col>3</xdr:col>
          <xdr:colOff>673100</xdr:colOff>
          <xdr:row>68</xdr:row>
          <xdr:rowOff>241300</xdr:rowOff>
        </xdr:to>
        <xdr:sp macro="" textlink="">
          <xdr:nvSpPr>
            <xdr:cNvPr id="14392" name="Check Box 56" hidden="1">
              <a:extLst>
                <a:ext uri="{63B3BB69-23CF-44E3-9099-C40C66FF867C}">
                  <a14:compatExt spid="_x0000_s1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65</xdr:row>
          <xdr:rowOff>38100</xdr:rowOff>
        </xdr:from>
        <xdr:to>
          <xdr:col>3</xdr:col>
          <xdr:colOff>660400</xdr:colOff>
          <xdr:row>66</xdr:row>
          <xdr:rowOff>0</xdr:rowOff>
        </xdr:to>
        <xdr:sp macro="" textlink="">
          <xdr:nvSpPr>
            <xdr:cNvPr id="14393" name="Check Box 57" hidden="1">
              <a:extLst>
                <a:ext uri="{63B3BB69-23CF-44E3-9099-C40C66FF867C}">
                  <a14:compatExt spid="_x0000_s1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72</xdr:row>
          <xdr:rowOff>38100</xdr:rowOff>
        </xdr:from>
        <xdr:to>
          <xdr:col>3</xdr:col>
          <xdr:colOff>660400</xdr:colOff>
          <xdr:row>73</xdr:row>
          <xdr:rowOff>0</xdr:rowOff>
        </xdr:to>
        <xdr:sp macro="" textlink="">
          <xdr:nvSpPr>
            <xdr:cNvPr id="14394" name="Check Box 58" hidden="1">
              <a:extLst>
                <a:ext uri="{63B3BB69-23CF-44E3-9099-C40C66FF867C}">
                  <a14:compatExt spid="_x0000_s1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81</xdr:row>
          <xdr:rowOff>25400</xdr:rowOff>
        </xdr:from>
        <xdr:to>
          <xdr:col>3</xdr:col>
          <xdr:colOff>673100</xdr:colOff>
          <xdr:row>81</xdr:row>
          <xdr:rowOff>241300</xdr:rowOff>
        </xdr:to>
        <xdr:sp macro="" textlink="">
          <xdr:nvSpPr>
            <xdr:cNvPr id="14395" name="Check Box 59" hidden="1">
              <a:extLst>
                <a:ext uri="{63B3BB69-23CF-44E3-9099-C40C66FF867C}">
                  <a14:compatExt spid="_x0000_s1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41</xdr:row>
          <xdr:rowOff>63500</xdr:rowOff>
        </xdr:from>
        <xdr:to>
          <xdr:col>3</xdr:col>
          <xdr:colOff>673100</xdr:colOff>
          <xdr:row>41</xdr:row>
          <xdr:rowOff>279400</xdr:rowOff>
        </xdr:to>
        <xdr:sp macro="" textlink="">
          <xdr:nvSpPr>
            <xdr:cNvPr id="14396" name="Check Box 60" hidden="1">
              <a:extLst>
                <a:ext uri="{63B3BB69-23CF-44E3-9099-C40C66FF867C}">
                  <a14:compatExt spid="_x0000_s1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85</xdr:row>
          <xdr:rowOff>12700</xdr:rowOff>
        </xdr:from>
        <xdr:to>
          <xdr:col>3</xdr:col>
          <xdr:colOff>673100</xdr:colOff>
          <xdr:row>85</xdr:row>
          <xdr:rowOff>215900</xdr:rowOff>
        </xdr:to>
        <xdr:sp macro="" textlink="">
          <xdr:nvSpPr>
            <xdr:cNvPr id="14397" name="Check Box 61" hidden="1">
              <a:extLst>
                <a:ext uri="{63B3BB69-23CF-44E3-9099-C40C66FF867C}">
                  <a14:compatExt spid="_x0000_s1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0</xdr:col>
      <xdr:colOff>1247775</xdr:colOff>
      <xdr:row>3</xdr:row>
      <xdr:rowOff>38100</xdr:rowOff>
    </xdr:to>
    <xdr:pic>
      <xdr:nvPicPr>
        <xdr:cNvPr id="2" name="Picture 8" descr="Cox Media Logo Optimiz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143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393700</xdr:colOff>
          <xdr:row>3</xdr:row>
          <xdr:rowOff>0</xdr:rowOff>
        </xdr:from>
        <xdr:to>
          <xdr:col>2</xdr:col>
          <xdr:colOff>254000</xdr:colOff>
          <xdr:row>3</xdr:row>
          <xdr:rowOff>165100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Link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2</xdr:col>
          <xdr:colOff>254000</xdr:colOff>
          <xdr:row>10</xdr:row>
          <xdr:rowOff>152400</xdr:rowOff>
        </xdr:to>
        <xdr:sp macro="" textlink="">
          <xdr:nvSpPr>
            <xdr:cNvPr id="20482" name="Option Button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190500</xdr:rowOff>
        </xdr:from>
        <xdr:to>
          <xdr:col>1</xdr:col>
          <xdr:colOff>254000</xdr:colOff>
          <xdr:row>13</xdr:row>
          <xdr:rowOff>139700</xdr:rowOff>
        </xdr:to>
        <xdr:sp macro="" textlink="">
          <xdr:nvSpPr>
            <xdr:cNvPr id="20483" name="Option Button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279400</xdr:colOff>
          <xdr:row>6</xdr:row>
          <xdr:rowOff>190500</xdr:rowOff>
        </xdr:from>
        <xdr:to>
          <xdr:col>1</xdr:col>
          <xdr:colOff>533400</xdr:colOff>
          <xdr:row>7</xdr:row>
          <xdr:rowOff>139700</xdr:rowOff>
        </xdr:to>
        <xdr:sp macro="" textlink="">
          <xdr:nvSpPr>
            <xdr:cNvPr id="20484" name="Option Button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Text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11</xdr:row>
          <xdr:rowOff>152400</xdr:rowOff>
        </xdr:from>
        <xdr:to>
          <xdr:col>3</xdr:col>
          <xdr:colOff>127000</xdr:colOff>
          <xdr:row>12</xdr:row>
          <xdr:rowOff>177800</xdr:rowOff>
        </xdr:to>
        <xdr:sp macro="" textlink="">
          <xdr:nvSpPr>
            <xdr:cNvPr id="20485" name="Check Box 5" descr="Social Share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Social Share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482600</xdr:colOff>
          <xdr:row>1</xdr:row>
          <xdr:rowOff>165100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Embed Video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</xdr:colOff>
          <xdr:row>3</xdr:row>
          <xdr:rowOff>139700</xdr:rowOff>
        </xdr:from>
        <xdr:to>
          <xdr:col>3</xdr:col>
          <xdr:colOff>127000</xdr:colOff>
          <xdr:row>4</xdr:row>
          <xdr:rowOff>177800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Mail to a friend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495300</xdr:colOff>
          <xdr:row>1</xdr:row>
          <xdr:rowOff>177800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IBV 300x250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101600</xdr:colOff>
          <xdr:row>8</xdr:row>
          <xdr:rowOff>0</xdr:rowOff>
        </xdr:from>
        <xdr:to>
          <xdr:col>4</xdr:col>
          <xdr:colOff>0</xdr:colOff>
          <xdr:row>8</xdr:row>
          <xdr:rowOff>177800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IBV - All 3 sizes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axisconnect.cox.com/Users/micraney/Desktop/15%20IO%20calculator/15%20FGR%20Online%20Calculator%20and%20IO_V9_0616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axisconnect.cox.com/Users/micraney/AppData/Local/Microsoft/Windows/Temporary%20Internet%20Files/Content.Outlook/F3Z2EJIZ/15%20IO%20calculator/15%20FGR%20Online%20Calculator%20and%20IO_V031315%20FINA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axisconnect.cox.com/Users/RexLiu/AppData/Local/Microsoft/Windows/Temporary%20Internet%20Files/Content.Outlook/1VRYNZUI/Ad%20Net%20Plus/Online%20Insertion%20Order%202013-01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ent%20Pre-Qualification%20Too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cmi.cox.com/attachments/124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axisconnect.cox.com/Users/habuga/Downloads/13%20BLOW%20UP%20THE%20IO/Gulf%20coast%20cov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Inputs"/>
      <sheetName val="Calculations"/>
      <sheetName val="Proposal Page"/>
      <sheetName val="Google Code Tool"/>
      <sheetName val="OnlineIO"/>
      <sheetName val="DVX IO"/>
      <sheetName val="IBV specs"/>
      <sheetName val="Data"/>
      <sheetName val="Zip Codes"/>
      <sheetName val="Junk"/>
      <sheetName val="Market"/>
      <sheetName val="SysCodes"/>
      <sheetName val="FGR Zip Codes"/>
      <sheetName val="Cox Media Zips and Cable Zones"/>
      <sheetName val="CDAN Solutions Zips"/>
    </sheetNames>
    <sheetDataSet>
      <sheetData sheetId="0"/>
      <sheetData sheetId="1">
        <row r="17">
          <cell r="B17">
            <v>1</v>
          </cell>
          <cell r="E17" t="str">
            <v>No</v>
          </cell>
        </row>
        <row r="18">
          <cell r="B18">
            <v>2</v>
          </cell>
          <cell r="E18" t="str">
            <v>Yes</v>
          </cell>
        </row>
        <row r="19">
          <cell r="B19">
            <v>3</v>
          </cell>
          <cell r="E19">
            <v>2</v>
          </cell>
        </row>
        <row r="20">
          <cell r="B20">
            <v>4</v>
          </cell>
        </row>
        <row r="21">
          <cell r="B21">
            <v>5</v>
          </cell>
        </row>
        <row r="22">
          <cell r="B22">
            <v>6</v>
          </cell>
          <cell r="E22" t="str">
            <v>No</v>
          </cell>
        </row>
        <row r="23">
          <cell r="B23">
            <v>7</v>
          </cell>
          <cell r="E23" t="str">
            <v>Yes</v>
          </cell>
        </row>
        <row r="24">
          <cell r="B24">
            <v>8</v>
          </cell>
          <cell r="E24">
            <v>1</v>
          </cell>
          <cell r="F24">
            <v>3</v>
          </cell>
        </row>
        <row r="25">
          <cell r="B25">
            <v>9</v>
          </cell>
        </row>
        <row r="26">
          <cell r="B26">
            <v>10</v>
          </cell>
        </row>
        <row r="27">
          <cell r="B27">
            <v>11</v>
          </cell>
        </row>
        <row r="28">
          <cell r="B28">
            <v>12</v>
          </cell>
        </row>
        <row r="29">
          <cell r="B29">
            <v>6</v>
          </cell>
        </row>
        <row r="32">
          <cell r="B32" t="str">
            <v>No</v>
          </cell>
        </row>
        <row r="33">
          <cell r="B33" t="str">
            <v>Yes</v>
          </cell>
        </row>
        <row r="34">
          <cell r="B34">
            <v>2</v>
          </cell>
        </row>
        <row r="37">
          <cell r="B37" t="str">
            <v>No</v>
          </cell>
          <cell r="E37" t="str">
            <v>No</v>
          </cell>
        </row>
        <row r="38">
          <cell r="B38" t="str">
            <v>Yes</v>
          </cell>
          <cell r="E38" t="str">
            <v>Yes</v>
          </cell>
        </row>
        <row r="39">
          <cell r="B39">
            <v>1</v>
          </cell>
          <cell r="C39">
            <v>4</v>
          </cell>
          <cell r="E39">
            <v>1</v>
          </cell>
        </row>
        <row r="42">
          <cell r="B42" t="str">
            <v>No</v>
          </cell>
          <cell r="E42" t="str">
            <v>No</v>
          </cell>
        </row>
        <row r="43">
          <cell r="B43" t="str">
            <v>Yes</v>
          </cell>
          <cell r="E43" t="str">
            <v>Yes</v>
          </cell>
        </row>
        <row r="44">
          <cell r="B44">
            <v>1</v>
          </cell>
          <cell r="E44" t="str">
            <v>Yes (300X250 Only)</v>
          </cell>
        </row>
        <row r="55">
          <cell r="B55">
            <v>1</v>
          </cell>
          <cell r="C55">
            <v>1</v>
          </cell>
        </row>
        <row r="59">
          <cell r="E59" t="str">
            <v>-</v>
          </cell>
        </row>
        <row r="60">
          <cell r="E60" t="str">
            <v>Select</v>
          </cell>
        </row>
        <row r="61">
          <cell r="E61" t="str">
            <v>Core</v>
          </cell>
        </row>
        <row r="62">
          <cell r="D62">
            <v>4</v>
          </cell>
          <cell r="E62" t="str">
            <v xml:space="preserve">Premium </v>
          </cell>
        </row>
        <row r="65">
          <cell r="B65">
            <v>1</v>
          </cell>
          <cell r="C65">
            <v>1</v>
          </cell>
        </row>
        <row r="67">
          <cell r="E67">
            <v>2</v>
          </cell>
        </row>
        <row r="68">
          <cell r="B68" t="str">
            <v>No</v>
          </cell>
        </row>
        <row r="69">
          <cell r="B69" t="str">
            <v>Yes (Non Expandable)</v>
          </cell>
        </row>
        <row r="70">
          <cell r="B70" t="str">
            <v>Yes (Expandable)</v>
          </cell>
        </row>
        <row r="71">
          <cell r="B71">
            <v>1</v>
          </cell>
        </row>
        <row r="76">
          <cell r="B76">
            <v>1</v>
          </cell>
          <cell r="C76">
            <v>4</v>
          </cell>
        </row>
        <row r="79">
          <cell r="B79" t="str">
            <v>No</v>
          </cell>
        </row>
        <row r="80">
          <cell r="B80" t="str">
            <v>Yes</v>
          </cell>
        </row>
        <row r="81">
          <cell r="B81">
            <v>1</v>
          </cell>
          <cell r="H81">
            <v>1</v>
          </cell>
          <cell r="I81">
            <v>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Inputs"/>
      <sheetName val="Calculations"/>
      <sheetName val="Proposal Page"/>
      <sheetName val="Google Code Tool"/>
      <sheetName val="OnlineIO"/>
      <sheetName val="IBV specs"/>
      <sheetName val="Data"/>
      <sheetName val="Zip Codes"/>
      <sheetName val="Junk"/>
      <sheetName val="Market"/>
      <sheetName val="SysCodes"/>
      <sheetName val="Cox Media Zips and Cable Zones"/>
      <sheetName val="CDAN Solutions Zips"/>
    </sheetNames>
    <sheetDataSet>
      <sheetData sheetId="0"/>
      <sheetData sheetId="1">
        <row r="17">
          <cell r="B17">
            <v>1</v>
          </cell>
          <cell r="E17" t="str">
            <v>No</v>
          </cell>
        </row>
        <row r="18">
          <cell r="B18">
            <v>2</v>
          </cell>
          <cell r="E18" t="str">
            <v>Yes</v>
          </cell>
        </row>
        <row r="19">
          <cell r="B19">
            <v>3</v>
          </cell>
          <cell r="E19">
            <v>2</v>
          </cell>
        </row>
        <row r="20">
          <cell r="B20">
            <v>4</v>
          </cell>
        </row>
        <row r="21">
          <cell r="B21">
            <v>5</v>
          </cell>
        </row>
        <row r="22">
          <cell r="B22">
            <v>6</v>
          </cell>
          <cell r="E22" t="str">
            <v>No</v>
          </cell>
        </row>
        <row r="23">
          <cell r="B23">
            <v>7</v>
          </cell>
          <cell r="E23" t="str">
            <v>Yes</v>
          </cell>
        </row>
        <row r="24">
          <cell r="B24">
            <v>8</v>
          </cell>
          <cell r="E24">
            <v>1</v>
          </cell>
          <cell r="F24">
            <v>3</v>
          </cell>
        </row>
        <row r="25">
          <cell r="B25">
            <v>9</v>
          </cell>
        </row>
        <row r="26">
          <cell r="B26">
            <v>10</v>
          </cell>
        </row>
        <row r="27">
          <cell r="B27">
            <v>11</v>
          </cell>
        </row>
        <row r="28">
          <cell r="B28">
            <v>12</v>
          </cell>
        </row>
        <row r="29">
          <cell r="B29">
            <v>1</v>
          </cell>
        </row>
        <row r="32">
          <cell r="B32" t="str">
            <v>No</v>
          </cell>
        </row>
        <row r="33">
          <cell r="B33" t="str">
            <v>Yes</v>
          </cell>
        </row>
        <row r="34">
          <cell r="B34">
            <v>1</v>
          </cell>
        </row>
        <row r="37">
          <cell r="B37" t="str">
            <v>No</v>
          </cell>
          <cell r="E37" t="str">
            <v>No</v>
          </cell>
        </row>
        <row r="38">
          <cell r="B38" t="str">
            <v>Yes</v>
          </cell>
          <cell r="E38" t="str">
            <v>Yes</v>
          </cell>
        </row>
        <row r="39">
          <cell r="B39">
            <v>1</v>
          </cell>
          <cell r="C39">
            <v>4</v>
          </cell>
          <cell r="E39">
            <v>1</v>
          </cell>
        </row>
        <row r="42">
          <cell r="B42" t="str">
            <v>No</v>
          </cell>
          <cell r="E42" t="str">
            <v>No</v>
          </cell>
        </row>
        <row r="43">
          <cell r="B43" t="str">
            <v>Yes</v>
          </cell>
          <cell r="E43" t="str">
            <v>Yes</v>
          </cell>
        </row>
        <row r="44">
          <cell r="B44">
            <v>1</v>
          </cell>
          <cell r="E44" t="str">
            <v>Yes (300X250 Only)</v>
          </cell>
        </row>
        <row r="47">
          <cell r="B47" t="str">
            <v>No</v>
          </cell>
        </row>
        <row r="48">
          <cell r="B48" t="str">
            <v>Yes</v>
          </cell>
        </row>
        <row r="49">
          <cell r="B49">
            <v>1</v>
          </cell>
        </row>
        <row r="52">
          <cell r="B52" t="str">
            <v>No</v>
          </cell>
        </row>
        <row r="53">
          <cell r="B53" t="str">
            <v>Yes</v>
          </cell>
        </row>
        <row r="54">
          <cell r="B54">
            <v>1</v>
          </cell>
          <cell r="C54">
            <v>1</v>
          </cell>
        </row>
        <row r="57">
          <cell r="B57" t="str">
            <v>No</v>
          </cell>
        </row>
        <row r="58">
          <cell r="B58" t="str">
            <v>Yes</v>
          </cell>
        </row>
        <row r="59">
          <cell r="B59">
            <v>1</v>
          </cell>
          <cell r="C59">
            <v>1</v>
          </cell>
        </row>
        <row r="62">
          <cell r="B62" t="str">
            <v>No</v>
          </cell>
        </row>
        <row r="63">
          <cell r="B63" t="str">
            <v>Yes</v>
          </cell>
        </row>
        <row r="64">
          <cell r="B64">
            <v>1</v>
          </cell>
          <cell r="C64">
            <v>1</v>
          </cell>
        </row>
        <row r="67">
          <cell r="B67" t="str">
            <v>No</v>
          </cell>
        </row>
        <row r="68">
          <cell r="B68" t="str">
            <v>Yes (Non Expandable)</v>
          </cell>
        </row>
        <row r="69">
          <cell r="B69" t="str">
            <v>Yes (Expandable)</v>
          </cell>
        </row>
        <row r="70">
          <cell r="B70">
            <v>1</v>
          </cell>
        </row>
        <row r="73">
          <cell r="E73" t="str">
            <v>No</v>
          </cell>
        </row>
        <row r="74">
          <cell r="E74" t="str">
            <v>Yes</v>
          </cell>
        </row>
        <row r="75">
          <cell r="B75">
            <v>1</v>
          </cell>
          <cell r="C75">
            <v>4</v>
          </cell>
          <cell r="E75">
            <v>1</v>
          </cell>
          <cell r="F75">
            <v>3</v>
          </cell>
        </row>
        <row r="78">
          <cell r="B78" t="str">
            <v>No</v>
          </cell>
          <cell r="E78" t="str">
            <v>No</v>
          </cell>
        </row>
        <row r="79">
          <cell r="B79" t="str">
            <v>Yes</v>
          </cell>
          <cell r="E79" t="str">
            <v>Yes</v>
          </cell>
        </row>
        <row r="80">
          <cell r="B80">
            <v>1</v>
          </cell>
          <cell r="E80">
            <v>1</v>
          </cell>
          <cell r="F80">
            <v>4</v>
          </cell>
        </row>
      </sheetData>
      <sheetData sheetId="2"/>
      <sheetData sheetId="3"/>
      <sheetData sheetId="4">
        <row r="23">
          <cell r="R23" t="str">
            <v>&lt;Pick from list&gt;</v>
          </cell>
          <cell r="S23" t="str">
            <v>Client Provided</v>
          </cell>
          <cell r="T23" t="str">
            <v>CMI Produced</v>
          </cell>
          <cell r="U23" t="str">
            <v>Tearsheets</v>
          </cell>
          <cell r="V23" t="str">
            <v>YES</v>
          </cell>
          <cell r="W23" t="str">
            <v>Paid Production</v>
          </cell>
          <cell r="X23" t="str">
            <v>×IBV Include Reporting</v>
          </cell>
        </row>
        <row r="24">
          <cell r="AA24" t="str">
            <v>&lt;Pick From List&gt;</v>
          </cell>
          <cell r="AB24" t="str">
            <v>&lt;Pick From List&gt;</v>
          </cell>
        </row>
        <row r="25">
          <cell r="AA25" t="str">
            <v>AUTOMATED MONTHLY</v>
          </cell>
          <cell r="AB25" t="str">
            <v>YES</v>
          </cell>
        </row>
        <row r="26">
          <cell r="AA26" t="str">
            <v>CUSTOMIZED MONTHLY</v>
          </cell>
          <cell r="AB26" t="str">
            <v>NO</v>
          </cell>
        </row>
        <row r="62">
          <cell r="H62" t="str">
            <v>&lt;Pick from list&gt;</v>
          </cell>
          <cell r="I62" t="str">
            <v>AD NET Only (ISP)</v>
          </cell>
          <cell r="J62" t="str">
            <v>ADNET Plus Only (IP)</v>
          </cell>
          <cell r="K62" t="str">
            <v>AD NET Plus All (ISP &amp; IP)</v>
          </cell>
        </row>
        <row r="120">
          <cell r="D120" t="str">
            <v>&lt;Pick from list&gt;</v>
          </cell>
          <cell r="E120" t="str">
            <v>NO VERTICALS</v>
          </cell>
          <cell r="F120" t="str">
            <v>MAJOR ONLY</v>
          </cell>
          <cell r="G120" t="str">
            <v>NICHE ONLY</v>
          </cell>
          <cell r="H120" t="str">
            <v>MAJOR &amp; NICHE</v>
          </cell>
        </row>
        <row r="124">
          <cell r="T124" t="str">
            <v>&lt;Pick from list&gt;</v>
          </cell>
          <cell r="U124" t="str">
            <v>NO DEMOGRAPHICS</v>
          </cell>
          <cell r="V124" t="str">
            <v>DEMOGRAPHICS SELECTED</v>
          </cell>
        </row>
      </sheetData>
      <sheetData sheetId="5"/>
      <sheetData sheetId="6"/>
      <sheetData sheetId="7"/>
      <sheetData sheetId="8"/>
      <sheetData sheetId="9">
        <row r="2">
          <cell r="A2" t="str">
            <v>&lt;Pick from list&gt;</v>
          </cell>
          <cell r="B2" t="str">
            <v>Central_Florida</v>
          </cell>
          <cell r="C2" t="str">
            <v>Gulf_Coast</v>
          </cell>
          <cell r="D2" t="str">
            <v>Middle_Georgia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OnlineIO"/>
      <sheetName val="IBV"/>
      <sheetName val="Cox Media Zips and Cable Zones"/>
      <sheetName val="Data"/>
      <sheetName val="SysCodes"/>
      <sheetName val="Sheet1"/>
      <sheetName val="Ad Net Zips"/>
      <sheetName val="Online Insertion Order 2013-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lient Pre-Qualification Tool"/>
    </sheetNames>
    <sheetDataSet>
      <sheetData sheetId="0" refreshError="1"/>
      <sheetData sheetId="1">
        <row r="2">
          <cell r="A2" t="str">
            <v>Auto Dealers</v>
          </cell>
        </row>
        <row r="3">
          <cell r="A3" t="str">
            <v>Education</v>
          </cell>
        </row>
        <row r="4">
          <cell r="A4" t="str">
            <v>Financial</v>
          </cell>
        </row>
        <row r="5">
          <cell r="A5" t="str">
            <v>Furniture</v>
          </cell>
        </row>
        <row r="6">
          <cell r="A6" t="str">
            <v>Hospitals</v>
          </cell>
        </row>
        <row r="7">
          <cell r="A7" t="str">
            <v>Media</v>
          </cell>
        </row>
        <row r="8">
          <cell r="A8" t="str">
            <v>Organizations</v>
          </cell>
        </row>
        <row r="9">
          <cell r="A9" t="str">
            <v>Other</v>
          </cell>
        </row>
        <row r="10">
          <cell r="A10" t="str">
            <v>Professional Services</v>
          </cell>
        </row>
        <row r="11">
          <cell r="A11" t="str">
            <v>Restaurants</v>
          </cell>
        </row>
        <row r="12">
          <cell r="A12" t="str">
            <v>Retail</v>
          </cell>
        </row>
      </sheetData>
      <sheetData sheetId="2">
        <row r="2">
          <cell r="A2" t="str">
            <v>Arkansas</v>
          </cell>
        </row>
        <row r="3">
          <cell r="A3" t="str">
            <v>Baton Rouge</v>
          </cell>
        </row>
        <row r="4">
          <cell r="A4" t="str">
            <v>Central Coast</v>
          </cell>
        </row>
        <row r="5">
          <cell r="A5" t="str">
            <v>Central Florida</v>
          </cell>
        </row>
        <row r="6">
          <cell r="A6" t="str">
            <v>Connecticut</v>
          </cell>
        </row>
        <row r="7">
          <cell r="A7" t="str">
            <v>Gulf Coast</v>
          </cell>
        </row>
        <row r="8">
          <cell r="A8" t="str">
            <v>Hampton Roads</v>
          </cell>
        </row>
        <row r="9">
          <cell r="A9" t="str">
            <v>Lafayette</v>
          </cell>
        </row>
        <row r="10">
          <cell r="A10" t="str">
            <v>Las Vegas</v>
          </cell>
        </row>
        <row r="11">
          <cell r="A11" t="str">
            <v>Middle Georgia</v>
          </cell>
        </row>
        <row r="12">
          <cell r="A12" t="str">
            <v>New Orleans</v>
          </cell>
        </row>
        <row r="13">
          <cell r="A13" t="str">
            <v>Northern Virginia</v>
          </cell>
        </row>
        <row r="14">
          <cell r="A14" t="str">
            <v>Oklahoma City</v>
          </cell>
        </row>
        <row r="15">
          <cell r="A15" t="str">
            <v>Omaha</v>
          </cell>
        </row>
        <row r="16">
          <cell r="A16" t="str">
            <v>Orange County</v>
          </cell>
        </row>
        <row r="17">
          <cell r="A17" t="str">
            <v>Rhode Island</v>
          </cell>
        </row>
        <row r="18">
          <cell r="A18" t="str">
            <v>San Diego</v>
          </cell>
        </row>
        <row r="19">
          <cell r="A19" t="str">
            <v>Topeka</v>
          </cell>
        </row>
        <row r="20">
          <cell r="A20" t="str">
            <v>Tucson</v>
          </cell>
        </row>
        <row r="21">
          <cell r="A21" t="str">
            <v>Tulsa</v>
          </cell>
        </row>
        <row r="22">
          <cell r="A22" t="str">
            <v>Wichita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Inputs Control"/>
      <sheetName val="Project Canoe SV"/>
      <sheetName val="SV Links &amp; Formulas"/>
      <sheetName val="December Rolling Forecast"/>
      <sheetName val="QTD Trends SV"/>
      <sheetName val="Snapshot Charts"/>
      <sheetName val="Expense % to Budget"/>
      <sheetName val="Totals SV"/>
      <sheetName val="Political SV"/>
      <sheetName val="P&amp;L SV"/>
      <sheetName val="Local &amp; National SV"/>
      <sheetName val="Total Advanced Advertising SV"/>
      <sheetName val="Go Scout SV"/>
      <sheetName val="VOD Freezone SV"/>
      <sheetName val="Interactive SV"/>
      <sheetName val="Internet SV"/>
      <sheetName val="SVP SV"/>
      <sheetName val="HC SV"/>
      <sheetName val="News Channels SV"/>
      <sheetName val="Expense Data SV"/>
      <sheetName val="Revenue Trends SV"/>
      <sheetName val="Revenue Budget Trends SV"/>
      <sheetName val="Full Yr Budget SV"/>
      <sheetName val="Political Revenue Trends SV"/>
      <sheetName val="Full Yr Canoe SV"/>
      <sheetName val="Political Revenue Budget SV"/>
      <sheetName val="Expense Trends SV"/>
      <sheetName val="Expense Budget Trends SV"/>
      <sheetName val="Subscribers SV"/>
      <sheetName val="Capital SV"/>
      <sheetName val="Actual"/>
      <sheetName val="Actual (Norm-Pol &amp; Canoe)"/>
      <sheetName val="Political"/>
      <sheetName val="Actual (OFCF)"/>
      <sheetName val="Actual (OFCF Norm-Pol &amp; Canoe)"/>
      <sheetName val="P&amp;L"/>
      <sheetName val="Local"/>
      <sheetName val="National"/>
      <sheetName val="GoScout"/>
      <sheetName val="SVP Ops Report"/>
      <sheetName val="Headcount"/>
      <sheetName val="Capital"/>
      <sheetName val="News Channels"/>
      <sheetName val="Chart Source Data"/>
      <sheetName val="Performance Charts"/>
      <sheetName val="Trend Charts"/>
      <sheetName val="Revenue % to Budget"/>
      <sheetName val="Market OCF %"/>
      <sheetName val="Market OCF $"/>
      <sheetName val="Market OCF per Sub"/>
      <sheetName val="Expense Charts"/>
      <sheetName val="FTE Charts"/>
      <sheetName val="Capital Charts"/>
      <sheetName val="Performance Charts (OCF)"/>
      <sheetName val="Performance Charts Esser"/>
      <sheetName val="Performance Charts (OCF) Esser"/>
      <sheetName val="Performance Charts Esser (Act)"/>
      <sheetName val="Performance Charts Esser (Norm)"/>
      <sheetName val="Market OCF $ Esser"/>
      <sheetName val="Performance Charts (OCF) Ess.v2"/>
      <sheetName val="MKT Rev Peformance"/>
      <sheetName val="MKT OCF Performance"/>
      <sheetName val="Revenue % to FCST"/>
      <sheetName val="Revenue % to Pr Yr"/>
      <sheetName val="OCF % to FCST"/>
      <sheetName val="OCF % to Budget"/>
      <sheetName val="OCF Margin % to FCST"/>
    </sheetNames>
    <sheetDataSet>
      <sheetData sheetId="0"/>
      <sheetData sheetId="1"/>
      <sheetData sheetId="2"/>
      <sheetData sheetId="3">
        <row r="52">
          <cell r="A52" t="str">
            <v>_FL</v>
          </cell>
          <cell r="B52" t="str">
            <v>Florida</v>
          </cell>
          <cell r="C52">
            <v>12240.73</v>
          </cell>
          <cell r="D52">
            <v>0</v>
          </cell>
          <cell r="E52">
            <v>0</v>
          </cell>
          <cell r="F52">
            <v>18325.22</v>
          </cell>
          <cell r="G52">
            <v>137532.66</v>
          </cell>
          <cell r="H52">
            <v>0</v>
          </cell>
          <cell r="I52">
            <v>0</v>
          </cell>
          <cell r="J52">
            <v>115088.40000000001</v>
          </cell>
        </row>
        <row r="53">
          <cell r="A53" t="str">
            <v>_GA</v>
          </cell>
          <cell r="B53" t="str">
            <v>Middle Georgia</v>
          </cell>
          <cell r="C53">
            <v>-494.88</v>
          </cell>
          <cell r="D53">
            <v>0</v>
          </cell>
          <cell r="E53">
            <v>0</v>
          </cell>
          <cell r="F53">
            <v>0</v>
          </cell>
          <cell r="G53">
            <v>19017.629999999997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_FL/GA</v>
          </cell>
          <cell r="B54" t="str">
            <v>Florida / Georgia</v>
          </cell>
          <cell r="C54">
            <v>11745.85</v>
          </cell>
          <cell r="D54">
            <v>0</v>
          </cell>
          <cell r="E54">
            <v>0</v>
          </cell>
          <cell r="F54">
            <v>18325.22</v>
          </cell>
          <cell r="G54">
            <v>156550.28999999998</v>
          </cell>
          <cell r="H54">
            <v>0</v>
          </cell>
          <cell r="I54">
            <v>0</v>
          </cell>
          <cell r="J54">
            <v>115088.40000000001</v>
          </cell>
        </row>
        <row r="55">
          <cell r="A55" t="str">
            <v>_VA</v>
          </cell>
          <cell r="B55" t="str">
            <v>Virginia</v>
          </cell>
          <cell r="C55">
            <v>-742.95</v>
          </cell>
          <cell r="D55">
            <v>0</v>
          </cell>
          <cell r="E55">
            <v>0</v>
          </cell>
          <cell r="F55">
            <v>0</v>
          </cell>
          <cell r="G55">
            <v>72090.55</v>
          </cell>
          <cell r="H55">
            <v>0</v>
          </cell>
          <cell r="I55">
            <v>0</v>
          </cell>
          <cell r="J55">
            <v>0</v>
          </cell>
        </row>
        <row r="56">
          <cell r="A56" t="str">
            <v>_KA/AK</v>
          </cell>
          <cell r="B56" t="str">
            <v>Kansas and Arkansas</v>
          </cell>
          <cell r="C56">
            <v>19106.37</v>
          </cell>
          <cell r="D56">
            <v>0</v>
          </cell>
          <cell r="E56">
            <v>0</v>
          </cell>
          <cell r="F56">
            <v>0</v>
          </cell>
          <cell r="G56">
            <v>145418.51</v>
          </cell>
          <cell r="H56">
            <v>0</v>
          </cell>
          <cell r="I56">
            <v>0</v>
          </cell>
          <cell r="J56">
            <v>7984.829999999999</v>
          </cell>
        </row>
        <row r="57">
          <cell r="A57" t="str">
            <v>_NE</v>
          </cell>
          <cell r="B57" t="str">
            <v>New England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10386.430000000002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_CL</v>
          </cell>
          <cell r="B58" t="str">
            <v>Cleveland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 t="str">
            <v>_NE/CL</v>
          </cell>
          <cell r="B59" t="str">
            <v>New England / Cleveland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10386.430000000002</v>
          </cell>
          <cell r="H59">
            <v>0</v>
          </cell>
          <cell r="I59">
            <v>0</v>
          </cell>
          <cell r="J59">
            <v>0</v>
          </cell>
        </row>
        <row r="60">
          <cell r="A60" t="str">
            <v>_OK</v>
          </cell>
          <cell r="B60" t="str">
            <v>Oklahoma</v>
          </cell>
          <cell r="C60">
            <v>45490.080000000002</v>
          </cell>
          <cell r="D60">
            <v>0</v>
          </cell>
          <cell r="E60">
            <v>0</v>
          </cell>
          <cell r="F60">
            <v>40188.06</v>
          </cell>
          <cell r="G60">
            <v>360445.86</v>
          </cell>
          <cell r="H60">
            <v>0</v>
          </cell>
          <cell r="I60">
            <v>0</v>
          </cell>
          <cell r="J60">
            <v>326202.2</v>
          </cell>
        </row>
        <row r="61">
          <cell r="A61" t="str">
            <v>_OM</v>
          </cell>
          <cell r="B61" t="str">
            <v>Omaha</v>
          </cell>
          <cell r="C61">
            <v>27819.95</v>
          </cell>
          <cell r="D61">
            <v>0</v>
          </cell>
          <cell r="E61">
            <v>0</v>
          </cell>
          <cell r="F61">
            <v>32805.86</v>
          </cell>
          <cell r="G61">
            <v>232135.67</v>
          </cell>
          <cell r="H61">
            <v>0</v>
          </cell>
          <cell r="I61">
            <v>0</v>
          </cell>
          <cell r="J61">
            <v>229279.44</v>
          </cell>
        </row>
        <row r="62">
          <cell r="A62" t="str">
            <v>_EAST</v>
          </cell>
          <cell r="B62" t="str">
            <v>Field Operations Eastern Division</v>
          </cell>
          <cell r="C62">
            <v>103419.3</v>
          </cell>
          <cell r="D62">
            <v>0</v>
          </cell>
          <cell r="E62">
            <v>0</v>
          </cell>
          <cell r="F62">
            <v>91319.14</v>
          </cell>
          <cell r="G62">
            <v>977027.31</v>
          </cell>
          <cell r="H62">
            <v>0</v>
          </cell>
          <cell r="I62">
            <v>0</v>
          </cell>
          <cell r="J62">
            <v>678554.86999999988</v>
          </cell>
        </row>
        <row r="63">
          <cell r="A63" t="str">
            <v>_AZ</v>
          </cell>
          <cell r="B63" t="str">
            <v>Arizona</v>
          </cell>
          <cell r="C63">
            <v>0</v>
          </cell>
          <cell r="D63">
            <v>0</v>
          </cell>
          <cell r="E63">
            <v>0</v>
          </cell>
          <cell r="F63">
            <v>4989.25</v>
          </cell>
          <cell r="G63">
            <v>62664.599999999991</v>
          </cell>
          <cell r="H63">
            <v>0</v>
          </cell>
          <cell r="I63">
            <v>0</v>
          </cell>
          <cell r="J63">
            <v>49585.240000000005</v>
          </cell>
        </row>
        <row r="64">
          <cell r="A64" t="str">
            <v>_LV</v>
          </cell>
          <cell r="B64" t="str">
            <v>Las Vegas</v>
          </cell>
          <cell r="C64">
            <v>9502.32</v>
          </cell>
          <cell r="D64">
            <v>0</v>
          </cell>
          <cell r="E64">
            <v>0</v>
          </cell>
          <cell r="F64">
            <v>0</v>
          </cell>
          <cell r="G64">
            <v>76507.540000000008</v>
          </cell>
          <cell r="H64">
            <v>0</v>
          </cell>
          <cell r="I64">
            <v>0</v>
          </cell>
          <cell r="J64">
            <v>26605.690000000002</v>
          </cell>
        </row>
        <row r="65">
          <cell r="A65" t="str">
            <v>_LA</v>
          </cell>
          <cell r="B65" t="str">
            <v>Louisiana</v>
          </cell>
          <cell r="C65">
            <v>35914.620000000003</v>
          </cell>
          <cell r="D65">
            <v>0</v>
          </cell>
          <cell r="E65">
            <v>0</v>
          </cell>
          <cell r="F65">
            <v>27944.58</v>
          </cell>
          <cell r="G65">
            <v>252855.53</v>
          </cell>
          <cell r="H65">
            <v>0</v>
          </cell>
          <cell r="I65">
            <v>0</v>
          </cell>
          <cell r="J65">
            <v>218874.91999999998</v>
          </cell>
        </row>
        <row r="66">
          <cell r="A66" t="str">
            <v>_OCSP</v>
          </cell>
          <cell r="B66" t="str">
            <v>Orange Coast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_SAN</v>
          </cell>
          <cell r="B67" t="str">
            <v>San Diego</v>
          </cell>
          <cell r="C67">
            <v>2423.36</v>
          </cell>
          <cell r="D67">
            <v>0</v>
          </cell>
          <cell r="E67">
            <v>0</v>
          </cell>
          <cell r="F67">
            <v>0</v>
          </cell>
          <cell r="G67">
            <v>61977.880000000005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_WEST</v>
          </cell>
          <cell r="B68" t="str">
            <v>Field Operations Western Division</v>
          </cell>
          <cell r="C68">
            <v>47840.3</v>
          </cell>
          <cell r="D68">
            <v>0</v>
          </cell>
          <cell r="E68">
            <v>0</v>
          </cell>
          <cell r="F68">
            <v>32933.83</v>
          </cell>
          <cell r="G68">
            <v>454005.55</v>
          </cell>
          <cell r="H68">
            <v>0</v>
          </cell>
          <cell r="I68">
            <v>0</v>
          </cell>
          <cell r="J68">
            <v>295065.84999999998</v>
          </cell>
        </row>
        <row r="69">
          <cell r="B69" t="str">
            <v>Field Ops excl Disc and Sale</v>
          </cell>
          <cell r="C69">
            <v>151259.6</v>
          </cell>
          <cell r="D69">
            <v>0</v>
          </cell>
          <cell r="E69">
            <v>0</v>
          </cell>
          <cell r="F69">
            <v>124252.97</v>
          </cell>
          <cell r="G69">
            <v>1431032.8599999999</v>
          </cell>
          <cell r="H69">
            <v>0</v>
          </cell>
          <cell r="I69">
            <v>0</v>
          </cell>
          <cell r="J69">
            <v>973620.72</v>
          </cell>
        </row>
        <row r="70">
          <cell r="A70" t="str">
            <v>_CORP</v>
          </cell>
          <cell r="B70" t="str">
            <v>Atlanta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B71" t="str">
            <v>Cox Communications</v>
          </cell>
          <cell r="C71">
            <v>151259.6</v>
          </cell>
          <cell r="D71">
            <v>0</v>
          </cell>
          <cell r="E71">
            <v>0</v>
          </cell>
          <cell r="F71">
            <v>124252.97</v>
          </cell>
          <cell r="G71">
            <v>1431032.8599999999</v>
          </cell>
          <cell r="H71">
            <v>0</v>
          </cell>
          <cell r="I71">
            <v>0</v>
          </cell>
          <cell r="J71">
            <v>973620.72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NO</v>
          </cell>
        </row>
        <row r="2">
          <cell r="A2" t="str">
            <v>YES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https://myaxisconnect.cox.com/Users/micraney/Desktop/15%20IO%20calculator/15%20FGR%20Online%20Calculator%20and%20IO_V9_061615.xlsm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https://myaxisconnect.cox.com/Users/micraney/Desktop/15%20IO%20calculator/15%20FGR%20Online%20Calculator%20and%20IO_V9_061615.xlsm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u, Rex (CMI-Southwest)" refreshedDate="42030.444013773151" createdVersion="4" refreshedVersion="4" minRefreshableVersion="3" recordCount="990">
  <cacheSource type="worksheet">
    <worksheetSource name="Data" r:id="rId2"/>
  </cacheSource>
  <cacheFields count="7">
    <cacheField name="Region" numFmtId="0">
      <sharedItems count="9">
        <s v="Central"/>
        <s v="Louisiana"/>
        <s v="Florida-Georgia"/>
        <s v="New England"/>
        <s v="Virginia"/>
        <s v="Las Vegas"/>
        <s v="Oklahoma"/>
        <s v="Arizona"/>
        <s v="California"/>
      </sharedItems>
    </cacheField>
    <cacheField name="Sub-Market" numFmtId="0">
      <sharedItems count="19">
        <s v="Arkansas"/>
        <s v="Baton Rouge     "/>
        <s v="Central Florida"/>
        <s v="Connecticut"/>
        <s v="Gulf Coast"/>
        <s v="Hampton Roads"/>
        <s v="Kansas"/>
        <s v="Lafayette, LA   "/>
        <s v="Las Vegas       "/>
        <s v="Middle Georgia"/>
        <s v="New Orleans     "/>
        <s v="Oklahoma City   "/>
        <s v="Omaha           "/>
        <s v="Phoenix         "/>
        <s v="Rhode Island"/>
        <s v="San Diego       "/>
        <s v="Santa Barbara"/>
        <s v="Tucson"/>
        <s v="Tulsa           "/>
      </sharedItems>
    </cacheField>
    <cacheField name="DMA" numFmtId="0">
      <sharedItems/>
    </cacheField>
    <cacheField name="Syscode" numFmtId="0">
      <sharedItems containsSemiMixedTypes="0" containsString="0" containsNumber="1" containsInteger="1" minValue="21" maxValue="9427" count="61">
        <n v="2775"/>
        <n v="4705"/>
        <n v="1190"/>
        <n v="6213"/>
        <n v="3173"/>
        <n v="21"/>
        <n v="2351"/>
        <n v="3174"/>
        <n v="130"/>
        <n v="427"/>
        <n v="149"/>
        <n v="362"/>
        <n v="6278"/>
        <n v="3648"/>
        <n v="6588"/>
        <n v="6589"/>
        <n v="9267"/>
        <n v="9268"/>
        <n v="1993"/>
        <n v="3316"/>
        <n v="4660"/>
        <n v="4654"/>
        <n v="350"/>
        <n v="2764"/>
        <n v="3651"/>
        <n v="4651"/>
        <n v="1983"/>
        <n v="1984"/>
        <n v="1995"/>
        <n v="9425"/>
        <n v="9424"/>
        <n v="9426"/>
        <n v="9427"/>
        <n v="200"/>
        <n v="691"/>
        <n v="222"/>
        <n v="228"/>
        <n v="6684"/>
        <n v="1639"/>
        <n v="6692"/>
        <n v="268"/>
        <n v="1315"/>
        <n v="2641"/>
        <n v="3565"/>
        <n v="6467"/>
        <n v="363"/>
        <n v="1131"/>
        <n v="3374"/>
        <n v="4603"/>
        <n v="4604"/>
        <n v="5445"/>
        <n v="5447"/>
        <n v="5446"/>
        <n v="295"/>
        <n v="334"/>
        <n v="2657"/>
        <n v="3795"/>
        <n v="4735"/>
        <n v="335"/>
        <n v="3661"/>
        <n v="2271"/>
      </sharedItems>
    </cacheField>
    <cacheField name="Zone" numFmtId="0">
      <sharedItems count="62">
        <s v="Cox Media/Benton County, AR"/>
        <s v="Cox Media/Washington County, AR"/>
        <s v="Cox Media/Fort Smith, AR"/>
        <s v="Cox Media/Harrison, AR"/>
        <s v="Cox Media/Gonzales-Donaldsonville, LA"/>
        <s v="Cox Media/Baton Rouge, LA"/>
        <s v="Cox Media/Baker-Zach-Plaquemine, LA"/>
        <s v="Cox Media/Denham Springs, LA"/>
        <s v="Cox Media/Gainesville, FL"/>
        <s v="Cox Media/Ocala, FL"/>
        <s v="Cox Media/Hartford, CT"/>
        <s v="Cox Media/Meriden, CT"/>
        <s v="Cox Media/Enfield, CT"/>
        <s v="Cox Media/Crestview, FL"/>
        <s v="Cox Media/Greater Pensacola Zone, FL"/>
        <s v="Cox Media/Greater Ft Walton Zone, FL"/>
        <s v="Cox Media/Peninsula, VA"/>
        <s v="Cox Media/Southside, VA"/>
        <s v="Cox Media/Topeka, KS"/>
        <s v="Cox Media/Manhattan-Junction City, KS"/>
        <s v="Cox Media/Newton, KS"/>
        <s v="Cox Media/Derby, KS"/>
        <s v="Cox Media/Wichita, KS"/>
        <s v="Cox Media/Dodge City-Garden City, KS"/>
        <s v="Cox Media/Salina-McPherson, KS"/>
        <s v="Cox Media/Hutchinson, KS"/>
        <s v="Cox Media/East Acadiana, LA"/>
        <s v="Cox Media/Lafayette, LA"/>
        <s v="Cox Media/West Acadiana, LA"/>
        <s v="Cox Media/Northwest, NV"/>
        <s v="Cox Media/Central, NV"/>
        <s v="Cox Media/Southeast, NV"/>
        <s v="Cox Media/Southwest, NV"/>
        <s v="Cox Media/Macon, GA"/>
        <s v="Cox Media/Warner Robins, GA"/>
        <s v="Cox Media/New Orleans, LA"/>
        <s v="Cox Media/Oklahoma City, OK"/>
        <s v="Cox Media/Omaha Interconnect, NE"/>
        <s v="Cox Media/West Valley, AZ"/>
        <s v="Cox Media/North Phoenix, AZ"/>
        <s v="Cox Media/Phoenix, AZ"/>
        <s v="Cox Media/Scottsdale, AZ"/>
        <s v="Cox Media/East Valley, AZ"/>
        <s v="Cox Media/Pinal County, AZ"/>
        <s v="Cox Media/Southeast Valley, AZ"/>
        <s v="Cox Media/Westerly (Zone 11), RI"/>
        <s v="Cox Media/Woonsocket (Zone 13), RI"/>
        <s v="Cox Media/Narragansett (Zone 16), RI"/>
        <s v="Cox Media/Warwick (Zone 15), RI"/>
        <s v="Cox Media/Providence (Zone 14), RI"/>
        <s v="Cox Media/East Zone, CA"/>
        <s v="Cox Media/North Zone, CA"/>
        <s v="Cox Media/Central-South Zone, CA"/>
        <s v="Cox Media/Santa Barbara, CA"/>
        <s v="Cox Media/Tucson, AZ"/>
        <s v="Cox Media/Sierra Vista, AZ"/>
        <s v="Cox Media/Douglas, AZ"/>
        <s v="Cox Media/Bisbee, AZ"/>
        <s v="Cox Media/Tulsa, OK"/>
        <s v="Cox Media/Coffeyville, KS"/>
        <s v="Metrocast - North"/>
        <s v="Metrocast - South"/>
      </sharedItems>
    </cacheField>
    <cacheField name="Zip Code" numFmtId="49">
      <sharedItems containsMixedTypes="1" containsNumber="1" containsInteger="1" minValue="1521" maxValue="93117" count="988">
        <n v="72718"/>
        <n v="72753"/>
        <n v="72758"/>
        <n v="72762"/>
        <n v="72764"/>
        <n v="72901"/>
        <n v="72903"/>
        <n v="72904"/>
        <n v="72908"/>
        <n v="72916"/>
        <n v="72921"/>
        <n v="72923"/>
        <n v="72932"/>
        <n v="72933"/>
        <n v="72934"/>
        <n v="72936"/>
        <n v="72937"/>
        <n v="72938"/>
        <n v="72940"/>
        <n v="72941"/>
        <n v="72946"/>
        <n v="72947"/>
        <n v="72952"/>
        <n v="72956"/>
        <n v="74901"/>
        <n v="74902"/>
        <n v="74932"/>
        <n v="74948"/>
        <n v="74954"/>
        <n v="72712"/>
        <n v="72714"/>
        <n v="72715"/>
        <n v="72719"/>
        <n v="72722"/>
        <n v="72734"/>
        <n v="72736"/>
        <n v="72739"/>
        <n v="72745"/>
        <n v="72751"/>
        <n v="72756"/>
        <n v="72761"/>
        <n v="74338"/>
        <n v="74964"/>
        <n v="72701"/>
        <n v="72703"/>
        <n v="72704"/>
        <n v="72727"/>
        <n v="72730"/>
        <n v="72744"/>
        <n v="72774"/>
        <n v="72959"/>
        <n v="72601"/>
        <n v="72616"/>
        <n v="72631"/>
        <n v="72632"/>
        <n v="72633"/>
        <n v="72638"/>
        <n v="72648"/>
        <n v="72682"/>
        <n v="70052"/>
        <n v="70071"/>
        <n v="70806"/>
        <n v="70739"/>
        <n v="70801"/>
        <n v="70802"/>
        <n v="70803"/>
        <n v="70805"/>
        <n v="70807"/>
        <n v="70808"/>
        <n v="70809"/>
        <n v="70810"/>
        <n v="70811"/>
        <n v="70812"/>
        <n v="70813"/>
        <n v="70814"/>
        <n v="70815"/>
        <n v="70816"/>
        <n v="70817"/>
        <n v="70818"/>
        <n v="70819"/>
        <n v="70820"/>
        <n v="70086"/>
        <n v="70346"/>
        <n v="70710"/>
        <n v="70714"/>
        <n v="70719"/>
        <n v="70722"/>
        <n v="70729"/>
        <n v="70740"/>
        <n v="70748"/>
        <n v="70757"/>
        <n v="70764"/>
        <n v="70767"/>
        <n v="70772"/>
        <n v="70777"/>
        <n v="70788"/>
        <n v="70791"/>
        <n v="70725"/>
        <n v="70734"/>
        <n v="70737"/>
        <n v="70769"/>
        <n v="70774"/>
        <n v="70778"/>
        <n v="70706"/>
        <n v="70726"/>
        <n v="70785"/>
        <n v="32601"/>
        <n v="32603"/>
        <n v="32605"/>
        <n v="32606"/>
        <n v="32607"/>
        <n v="32608"/>
        <n v="32609"/>
        <n v="32611"/>
        <n v="32615"/>
        <n v="32618"/>
        <n v="32641"/>
        <n v="32653"/>
        <n v="32669"/>
        <n v="34470"/>
        <n v="34471"/>
        <n v="34472"/>
        <n v="34474"/>
        <n v="34475"/>
        <n v="34476"/>
        <n v="34479"/>
        <n v="34480"/>
        <n v="34482"/>
        <n v="34488"/>
        <n v="6033"/>
        <n v="6040"/>
        <n v="6042"/>
        <n v="6067"/>
        <n v="6073"/>
        <n v="6074"/>
        <n v="6109"/>
        <n v="6111"/>
        <n v="6410"/>
        <n v="6450"/>
        <n v="6451"/>
        <n v="6479"/>
        <n v="6489"/>
        <n v="1521"/>
        <n v="6016"/>
        <n v="6026"/>
        <n v="6027"/>
        <n v="6035"/>
        <n v="6060"/>
        <n v="6071"/>
        <n v="6076"/>
        <n v="6078"/>
        <n v="6082"/>
        <n v="6088"/>
        <n v="6090"/>
        <n v="6093"/>
        <n v="6096"/>
        <n v="32536"/>
        <n v="32539"/>
        <n v="32501"/>
        <n v="32502"/>
        <n v="32503"/>
        <n v="32504"/>
        <n v="32505"/>
        <n v="32506"/>
        <n v="32507"/>
        <n v="32508"/>
        <n v="32514"/>
        <n v="32526"/>
        <n v="32534"/>
        <n v="32439"/>
        <n v="32541"/>
        <n v="32542"/>
        <n v="32544"/>
        <n v="32547"/>
        <n v="32548"/>
        <n v="32550"/>
        <n v="32569"/>
        <n v="32578"/>
        <n v="32579"/>
        <n v="23011"/>
        <n v="23061"/>
        <n v="23062"/>
        <n v="23072"/>
        <n v="23089"/>
        <n v="23110"/>
        <n v="23124"/>
        <n v="23140"/>
        <n v="23141"/>
        <n v="23156"/>
        <n v="23168"/>
        <n v="23181"/>
        <n v="23185"/>
        <n v="23186"/>
        <n v="23188"/>
        <n v="23601"/>
        <n v="23602"/>
        <n v="23603"/>
        <n v="23604"/>
        <n v="23605"/>
        <n v="23606"/>
        <n v="23607"/>
        <n v="23608"/>
        <n v="23651"/>
        <n v="23661"/>
        <n v="23662"/>
        <n v="23663"/>
        <n v="23664"/>
        <n v="23665"/>
        <n v="23666"/>
        <n v="23668"/>
        <n v="23669"/>
        <n v="23690"/>
        <n v="23692"/>
        <n v="23693"/>
        <n v="23696"/>
        <n v="23320"/>
        <n v="23321"/>
        <n v="23322"/>
        <n v="23323"/>
        <n v="23324"/>
        <n v="23325"/>
        <n v="23451"/>
        <n v="23452"/>
        <n v="23453"/>
        <n v="23454"/>
        <n v="23455"/>
        <n v="23456"/>
        <n v="23457"/>
        <n v="23459"/>
        <n v="23460"/>
        <n v="23461"/>
        <n v="23462"/>
        <n v="23463"/>
        <n v="23464"/>
        <n v="23502"/>
        <n v="23503"/>
        <n v="23504"/>
        <n v="23505"/>
        <n v="23507"/>
        <n v="23508"/>
        <n v="23509"/>
        <n v="23510"/>
        <n v="23511"/>
        <n v="23513"/>
        <n v="23517"/>
        <n v="23518"/>
        <n v="23521"/>
        <n v="23523"/>
        <n v="23529"/>
        <n v="23701"/>
        <n v="23702"/>
        <n v="23703"/>
        <n v="23704"/>
        <n v="23707"/>
        <n v="23708"/>
        <n v="23709"/>
        <n v="66402"/>
        <n v="66409"/>
        <n v="66542"/>
        <n v="66603"/>
        <n v="66604"/>
        <n v="66605"/>
        <n v="66606"/>
        <n v="66607"/>
        <n v="66608"/>
        <n v="66609"/>
        <n v="66610"/>
        <n v="66611"/>
        <n v="66612"/>
        <n v="66614"/>
        <n v="66615"/>
        <n v="66616"/>
        <n v="66617"/>
        <n v="66618"/>
        <n v="66619"/>
        <n v="66441"/>
        <n v="66502"/>
        <n v="66503"/>
        <n v="66506"/>
        <n v="66514"/>
        <n v="66517"/>
        <n v="67002"/>
        <n v="67037"/>
        <n v="67060"/>
        <n v="67101"/>
        <n v="67110"/>
        <n v="67135"/>
        <n v="67147"/>
        <n v="67052"/>
        <n v="67067"/>
        <n v="67202"/>
        <n v="67203"/>
        <n v="67204"/>
        <n v="67205"/>
        <n v="67206"/>
        <n v="67207"/>
        <n v="67208"/>
        <n v="67209"/>
        <n v="67210"/>
        <n v="67211"/>
        <n v="67212"/>
        <n v="67213"/>
        <n v="67214"/>
        <n v="67215"/>
        <n v="67216"/>
        <n v="67217"/>
        <n v="67218"/>
        <n v="67219"/>
        <n v="67220"/>
        <n v="67223"/>
        <n v="67226"/>
        <n v="67230"/>
        <n v="67235"/>
        <n v="67260"/>
        <n v="67801"/>
        <n v="67846"/>
        <n v="67401"/>
        <n v="67456"/>
        <n v="67460"/>
        <n v="67020"/>
        <n v="67025"/>
        <n v="67035"/>
        <n v="67068"/>
        <n v="67124"/>
        <n v="67501"/>
        <n v="67502"/>
        <n v="67505"/>
        <n v="67530"/>
        <n v="67544"/>
        <n v="67550"/>
        <n v="67554"/>
        <n v="67561"/>
        <n v="67579"/>
        <n v="67005"/>
        <n v="67156"/>
        <n v="67010"/>
        <n v="67017"/>
        <n v="67042"/>
        <n v="67056"/>
        <n v="67062"/>
        <n v="67114"/>
        <n v="67117"/>
        <n v="67144"/>
        <n v="70380"/>
        <n v="70392"/>
        <n v="70512"/>
        <n v="70514"/>
        <n v="70517"/>
        <n v="70538"/>
        <n v="70544"/>
        <n v="70552"/>
        <n v="70560"/>
        <n v="70563"/>
        <n v="70582"/>
        <n v="70501"/>
        <n v="70503"/>
        <n v="70504"/>
        <n v="70506"/>
        <n v="70507"/>
        <n v="70508"/>
        <n v="70518"/>
        <n v="70520"/>
        <n v="70529"/>
        <n v="70555"/>
        <n v="70583"/>
        <n v="70592"/>
        <n v="70510"/>
        <n v="70526"/>
        <n v="70528"/>
        <n v="70533"/>
        <n v="70548"/>
        <n v="70578"/>
        <n v="89031"/>
        <n v="89030"/>
        <n v="89032"/>
        <n v="89101"/>
        <n v="89102"/>
        <n v="89104"/>
        <n v="89106"/>
        <n v="89107"/>
        <n v="89109"/>
        <n v="89110"/>
        <n v="89115"/>
        <n v="89119"/>
        <n v="89121"/>
        <n v="89142"/>
        <n v="89146"/>
        <n v="89154"/>
        <n v="89156"/>
        <n v="89169"/>
        <n v="89081"/>
        <n v="89084"/>
        <n v="89086"/>
        <n v="89108"/>
        <n v="89117"/>
        <n v="89128"/>
        <n v="89129"/>
        <n v="89130"/>
        <n v="89131"/>
        <n v="89134"/>
        <n v="89138"/>
        <n v="89143"/>
        <n v="89144"/>
        <n v="89145"/>
        <n v="89149"/>
        <n v="89166"/>
        <n v="89002"/>
        <n v="89005"/>
        <n v="89011"/>
        <n v="89012"/>
        <n v="89014"/>
        <n v="89015"/>
        <n v="89044"/>
        <n v="89052"/>
        <n v="89074"/>
        <n v="89120"/>
        <n v="89122"/>
        <n v="89123"/>
        <n v="89183"/>
        <n v="89103"/>
        <n v="89113"/>
        <n v="89118"/>
        <n v="89135"/>
        <n v="89139"/>
        <n v="89141"/>
        <n v="89147"/>
        <n v="89148"/>
        <n v="89178"/>
        <n v="89179"/>
        <n v="31020"/>
        <n v="31052"/>
        <n v="31201"/>
        <n v="31204"/>
        <n v="31206"/>
        <n v="31210"/>
        <n v="31211"/>
        <n v="31216"/>
        <n v="31217"/>
        <n v="31220"/>
        <n v="31005"/>
        <n v="31008"/>
        <n v="31028"/>
        <n v="31047"/>
        <n v="31088"/>
        <n v="31093"/>
        <n v="31098"/>
        <n v="31207"/>
        <n v="70001"/>
        <n v="70002"/>
        <n v="70003"/>
        <n v="70005"/>
        <n v="70006"/>
        <n v="70030"/>
        <n v="70031"/>
        <n v="70032"/>
        <n v="70036"/>
        <n v="70037"/>
        <n v="70039"/>
        <n v="70040"/>
        <n v="70043"/>
        <n v="70047"/>
        <n v="70053"/>
        <n v="70056"/>
        <n v="70057"/>
        <n v="70058"/>
        <n v="70062"/>
        <n v="70065"/>
        <n v="70067"/>
        <n v="70068"/>
        <n v="70070"/>
        <n v="70072"/>
        <n v="70075"/>
        <n v="70079"/>
        <n v="70080"/>
        <n v="70085"/>
        <n v="70087"/>
        <n v="70092"/>
        <n v="70094"/>
        <n v="70112"/>
        <n v="70113"/>
        <n v="70114"/>
        <n v="70115"/>
        <n v="70116"/>
        <n v="70117"/>
        <n v="70118"/>
        <n v="70119"/>
        <n v="70121"/>
        <n v="70122"/>
        <n v="70123"/>
        <n v="70124"/>
        <n v="70125"/>
        <n v="70126"/>
        <n v="70127"/>
        <n v="70128"/>
        <n v="70129"/>
        <n v="70130"/>
        <n v="70131"/>
        <n v="73003"/>
        <n v="73008"/>
        <n v="73012"/>
        <n v="73013"/>
        <n v="73020"/>
        <n v="73025"/>
        <n v="73026"/>
        <n v="73034"/>
        <n v="73036"/>
        <n v="73044"/>
        <n v="73045"/>
        <n v="73064"/>
        <n v="73069"/>
        <n v="73071"/>
        <n v="73072"/>
        <n v="73084"/>
        <n v="73099"/>
        <n v="73102"/>
        <n v="73103"/>
        <n v="73104"/>
        <n v="73105"/>
        <n v="73106"/>
        <n v="73107"/>
        <n v="73108"/>
        <n v="73109"/>
        <n v="73110"/>
        <n v="73111"/>
        <n v="73112"/>
        <n v="73114"/>
        <n v="73115"/>
        <n v="73116"/>
        <n v="73117"/>
        <n v="73118"/>
        <n v="73119"/>
        <n v="73120"/>
        <n v="73121"/>
        <n v="73122"/>
        <n v="73127"/>
        <n v="73128"/>
        <n v="73129"/>
        <n v="73130"/>
        <n v="73131"/>
        <n v="73132"/>
        <n v="73134"/>
        <n v="73135"/>
        <n v="73139"/>
        <n v="73141"/>
        <n v="73142"/>
        <n v="73145"/>
        <n v="73149"/>
        <n v="73150"/>
        <n v="73151"/>
        <n v="73159"/>
        <n v="73160"/>
        <n v="73162"/>
        <n v="73165"/>
        <n v="73169"/>
        <n v="73170"/>
        <n v="73173"/>
        <n v="73179"/>
        <n v="51501"/>
        <n v="51503"/>
        <n v="51510"/>
        <n v="51526"/>
        <n v="68005"/>
        <n v="68007"/>
        <n v="68022"/>
        <n v="68028"/>
        <n v="68046"/>
        <n v="68064"/>
        <n v="68069"/>
        <n v="68102"/>
        <n v="68104"/>
        <n v="68105"/>
        <n v="68106"/>
        <n v="68107"/>
        <n v="68108"/>
        <n v="68110"/>
        <n v="68111"/>
        <n v="68112"/>
        <n v="68113"/>
        <n v="68114"/>
        <n v="68116"/>
        <n v="68117"/>
        <n v="68118"/>
        <n v="68122"/>
        <n v="68123"/>
        <n v="68124"/>
        <n v="68127"/>
        <n v="68128"/>
        <n v="68130"/>
        <n v="68131"/>
        <n v="68132"/>
        <n v="68133"/>
        <n v="68134"/>
        <n v="68135"/>
        <n v="68136"/>
        <n v="68137"/>
        <n v="68138"/>
        <n v="68142"/>
        <n v="68144"/>
        <n v="68147"/>
        <n v="68152"/>
        <n v="68154"/>
        <n v="68157"/>
        <n v="68164"/>
        <n v="68182"/>
        <n v="85304"/>
        <n v="85306"/>
        <n v="85308"/>
        <n v="85310"/>
        <n v="85003"/>
        <n v="85004"/>
        <n v="85006"/>
        <n v="85007"/>
        <n v="85008"/>
        <n v="85009"/>
        <n v="85012"/>
        <n v="85013"/>
        <n v="85014"/>
        <n v="85015"/>
        <n v="85016"/>
        <n v="85017"/>
        <n v="85018"/>
        <n v="85019"/>
        <n v="85031"/>
        <n v="85033"/>
        <n v="85034"/>
        <n v="85035"/>
        <n v="85037"/>
        <n v="85040"/>
        <n v="85041"/>
        <n v="85042"/>
        <n v="85043"/>
        <n v="85322"/>
        <n v="85323"/>
        <n v="85326"/>
        <n v="85338"/>
        <n v="85339"/>
        <n v="85340"/>
        <n v="85343"/>
        <n v="85353"/>
        <n v="85354"/>
        <n v="85392"/>
        <n v="85395"/>
        <n v="85396"/>
        <n v="85250"/>
        <n v="85251"/>
        <n v="85253"/>
        <n v="85255"/>
        <n v="85256"/>
        <n v="85257"/>
        <n v="85258"/>
        <n v="85259"/>
        <n v="85260"/>
        <n v="85262"/>
        <n v="85263"/>
        <n v="85266"/>
        <n v="85268"/>
        <n v="85301"/>
        <n v="85302"/>
        <n v="85303"/>
        <n v="85305"/>
        <n v="85307"/>
        <n v="85309"/>
        <n v="85335"/>
        <n v="85345"/>
        <n v="85351"/>
        <n v="85355"/>
        <n v="85363"/>
        <n v="85373"/>
        <n v="85374"/>
        <n v="85375"/>
        <n v="85379"/>
        <n v="85381"/>
        <n v="85382"/>
        <n v="85383"/>
        <n v="85387"/>
        <n v="85388"/>
        <n v="85120"/>
        <n v="85128"/>
        <n v="85132"/>
        <n v="85140"/>
        <n v="85142"/>
        <n v="85143"/>
        <n v="85201"/>
        <n v="85202"/>
        <n v="85203"/>
        <n v="85204"/>
        <n v="85205"/>
        <n v="85206"/>
        <n v="85207"/>
        <n v="85208"/>
        <n v="85209"/>
        <n v="85210"/>
        <n v="85212"/>
        <n v="85213"/>
        <n v="85215"/>
        <n v="85233"/>
        <n v="85234"/>
        <n v="85236"/>
        <n v="85295"/>
        <n v="85296"/>
        <n v="85297"/>
        <n v="85298"/>
        <n v="85122"/>
        <n v="85194"/>
        <n v="85044"/>
        <n v="85045"/>
        <n v="85048"/>
        <n v="85224"/>
        <n v="85225"/>
        <n v="85226"/>
        <n v="85248"/>
        <n v="85249"/>
        <n v="85281"/>
        <n v="85282"/>
        <n v="85283"/>
        <n v="85284"/>
        <n v="85286"/>
        <n v="85287"/>
        <n v="85020"/>
        <n v="85021"/>
        <n v="85022"/>
        <n v="85023"/>
        <n v="85024"/>
        <n v="85027"/>
        <n v="85028"/>
        <n v="85029"/>
        <n v="85032"/>
        <n v="85050"/>
        <n v="85051"/>
        <n v="85053"/>
        <n v="85054"/>
        <n v="85083"/>
        <n v="85085"/>
        <n v="85086"/>
        <n v="85087"/>
        <n v="85254"/>
        <n v="85331"/>
        <n v="2804"/>
        <n v="2808"/>
        <n v="2812"/>
        <n v="2813"/>
        <n v="2832"/>
        <n v="2833"/>
        <n v="2836"/>
        <n v="2891"/>
        <n v="2894"/>
        <n v="2898"/>
        <n v="2814"/>
        <n v="2828"/>
        <n v="2830"/>
        <n v="2838"/>
        <n v="2839"/>
        <n v="2858"/>
        <n v="2859"/>
        <n v="2864"/>
        <n v="2865"/>
        <n v="2895"/>
        <n v="2896"/>
        <n v="2917"/>
        <n v="2809"/>
        <n v="2822"/>
        <n v="2835"/>
        <n v="2837"/>
        <n v="2840"/>
        <n v="2841"/>
        <n v="2842"/>
        <n v="2852"/>
        <n v="2871"/>
        <n v="2872"/>
        <n v="2874"/>
        <n v="2877"/>
        <n v="2878"/>
        <n v="2879"/>
        <n v="2881"/>
        <n v="2882"/>
        <n v="2885"/>
        <n v="2892"/>
        <n v="2815"/>
        <n v="2816"/>
        <n v="2817"/>
        <n v="2818"/>
        <n v="2825"/>
        <n v="2827"/>
        <n v="2831"/>
        <n v="2857"/>
        <n v="2886"/>
        <n v="2888"/>
        <n v="2889"/>
        <n v="2893"/>
        <n v="2910"/>
        <n v="2919"/>
        <n v="2920"/>
        <n v="2921"/>
        <n v="2806"/>
        <n v="2860"/>
        <n v="2861"/>
        <n v="2863"/>
        <n v="2903"/>
        <n v="2904"/>
        <n v="2905"/>
        <n v="2906"/>
        <n v="2907"/>
        <n v="2908"/>
        <n v="2909"/>
        <n v="2911"/>
        <n v="2912"/>
        <n v="2914"/>
        <n v="2915"/>
        <n v="2916"/>
        <n v="2918"/>
        <n v="91901"/>
        <n v="91935"/>
        <n v="91962"/>
        <n v="92019"/>
        <n v="92020"/>
        <n v="92021"/>
        <n v="92040"/>
        <n v="92064"/>
        <n v="92065"/>
        <n v="92071"/>
        <n v="92119"/>
        <n v="92120"/>
        <n v="92124"/>
        <n v="91902"/>
        <n v="91910"/>
        <n v="91911"/>
        <n v="91913"/>
        <n v="91914"/>
        <n v="91915"/>
        <n v="91932"/>
        <n v="91941"/>
        <n v="91942"/>
        <n v="91945"/>
        <n v="91950"/>
        <n v="91977"/>
        <n v="91978"/>
        <n v="92101"/>
        <n v="92102"/>
        <n v="92103"/>
        <n v="92104"/>
        <n v="92105"/>
        <n v="92106"/>
        <n v="92107"/>
        <n v="92108"/>
        <n v="92110"/>
        <n v="92113"/>
        <n v="92114"/>
        <n v="92115"/>
        <n v="92116"/>
        <n v="92139"/>
        <n v="92154"/>
        <n v="92173"/>
        <n v="92003"/>
        <n v="92007"/>
        <n v="92014"/>
        <n v="92025"/>
        <n v="92026"/>
        <n v="92027"/>
        <n v="92029"/>
        <n v="92054"/>
        <n v="92056"/>
        <n v="92057"/>
        <n v="92069"/>
        <n v="92082"/>
        <n v="92083"/>
        <n v="92084"/>
        <n v="92091"/>
        <n v="93013"/>
        <n v="93067"/>
        <n v="93101"/>
        <n v="93103"/>
        <n v="93105"/>
        <n v="93108"/>
        <n v="93109"/>
        <n v="93110"/>
        <n v="93111"/>
        <n v="93117"/>
        <n v="85614"/>
        <n v="85622"/>
        <n v="85624"/>
        <n v="85629"/>
        <n v="85641"/>
        <n v="85701"/>
        <n v="85704"/>
        <n v="85705"/>
        <n v="85706"/>
        <n v="85707"/>
        <n v="85708"/>
        <n v="85710"/>
        <n v="85711"/>
        <n v="85712"/>
        <n v="85713"/>
        <n v="85714"/>
        <n v="85715"/>
        <n v="85716"/>
        <n v="85718"/>
        <n v="85719"/>
        <n v="85730"/>
        <n v="85745"/>
        <n v="85746"/>
        <n v="85747"/>
        <n v="85748"/>
        <n v="85749"/>
        <n v="85750"/>
        <n v="85756"/>
        <n v="85602"/>
        <n v="85613"/>
        <n v="85615"/>
        <n v="85616"/>
        <n v="85625"/>
        <n v="85630"/>
        <n v="85635"/>
        <n v="85638"/>
        <n v="85643"/>
        <n v="85650"/>
        <n v="85606"/>
        <n v="85607"/>
        <n v="85603"/>
        <n v="74008"/>
        <n v="74011"/>
        <n v="74012"/>
        <n v="74014"/>
        <n v="74015"/>
        <n v="74017"/>
        <n v="74019"/>
        <n v="74021"/>
        <n v="74033"/>
        <n v="74037"/>
        <n v="74055"/>
        <n v="74063"/>
        <n v="74066"/>
        <n v="74103"/>
        <n v="74104"/>
        <n v="74105"/>
        <n v="74106"/>
        <n v="74107"/>
        <n v="74108"/>
        <n v="74110"/>
        <n v="74112"/>
        <n v="74114"/>
        <n v="74115"/>
        <n v="74116"/>
        <n v="74117"/>
        <n v="74119"/>
        <n v="74120"/>
        <n v="74126"/>
        <n v="74127"/>
        <n v="74128"/>
        <n v="74129"/>
        <n v="74130"/>
        <n v="74131"/>
        <n v="74132"/>
        <n v="74133"/>
        <n v="74134"/>
        <n v="74135"/>
        <n v="74136"/>
        <n v="74137"/>
        <n v="74145"/>
        <n v="74146"/>
        <n v="74171"/>
        <n v="74429"/>
        <n v="67333"/>
        <n v="67335"/>
        <n v="67337"/>
        <s v="06233 "/>
        <s v="06332 "/>
        <s v="06239 "/>
        <s v="06241 "/>
        <s v="06243 "/>
        <n v="6384"/>
        <n v="6338"/>
        <s v="06354 "/>
        <s v="06373 "/>
        <s v="06374 "/>
        <s v="06260 "/>
        <s v="06263 "/>
        <s v="06377 "/>
        <s v="06387 "/>
        <s v="06333 "/>
        <s v="06351 "/>
        <s v="06353 "/>
        <s v="06320 "/>
        <s v="06357 "/>
        <s v="06370 "/>
        <s v="06375 "/>
        <s v="06382 "/>
        <s v="06385 "/>
        <s v="06386 "/>
      </sharedItems>
    </cacheField>
    <cacheField name="System Type" numFmtId="0">
      <sharedItems/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u, Rex (CMI-Southwest)" refreshedDate="42030.44401284722" createdVersion="4" refreshedVersion="4" minRefreshableVersion="3" recordCount="3832">
  <cacheSource type="worksheet">
    <worksheetSource name="zips" r:id="rId2"/>
  </cacheSource>
  <cacheFields count="3">
    <cacheField name="MARKET NAME" numFmtId="0">
      <sharedItems count="17">
        <s v="San Diego"/>
        <s v="TUCSON (SIERRA VISTA)"/>
        <s v="FT. SMITH"/>
        <s v="Topeka"/>
        <s v="Wichita"/>
        <s v="New Orleans"/>
        <s v="FL/GA"/>
        <s v="Las Vegas"/>
        <s v="Oklahoma"/>
        <s v="Hampton Roads"/>
        <s v="New England"/>
        <s v="Omaha"/>
        <s v="PHOENIX (PRESCOTT)"/>
        <s v="Tulsa"/>
        <s v="Oklahoma " u="1"/>
        <s v="Oklahoma City" u="1"/>
        <s v="Ft Smith" u="1"/>
      </sharedItems>
    </cacheField>
    <cacheField name="REGION" numFmtId="0">
      <sharedItems count="847">
        <s v="Cardiff by the Sea"/>
        <s v="Carlsbad"/>
        <s v="Del Mar"/>
        <s v="Encinitas"/>
        <s v="Fallbrook"/>
        <s v="San Marcos"/>
        <s v="Solana Beach"/>
        <s v="Vista"/>
        <s v="Rancho Santa Fe"/>
        <s v="La Jolla"/>
        <s v="Poway"/>
        <s v="Mission Valley"/>
        <s v="Pacific Beach"/>
        <s v="M. Bay Park"/>
        <s v="Linda Vista"/>
        <s v="Clairemont"/>
        <s v="Coronado"/>
        <s v="Sorrento"/>
        <s v="University City"/>
        <s v="Serra Mesa"/>
        <s v="Tierrasanta"/>
        <s v="Mira Mesa"/>
        <s v="Rancho Bernardo W."/>
        <s v="Rancho Penasquitos"/>
        <s v="Carmel Valley"/>
        <s v="Scripps Ranch"/>
        <s v="MCAS Miramar"/>
        <s v="PIMA"/>
        <s v="COCHISE"/>
        <s v="SANTA CRUZ"/>
        <s v="Springdale"/>
        <s v="Fayetteville"/>
        <s v="Siloam Springs"/>
        <s v="Prairie Grove"/>
        <s v="West Fork"/>
        <s v="Lincoln"/>
        <s v="Farmington"/>
        <s v="Elkins"/>
        <s v="Canehill"/>
        <s v="Summers"/>
        <s v="Hindsville"/>
        <s v="Gentry"/>
        <s v="Evansville"/>
        <s v="Winslow"/>
        <s v="Natural Dam"/>
        <s v="Wesley"/>
        <s v="Morrow"/>
        <s v="Robinson"/>
        <s v="Hiawatha"/>
        <s v="Morrill"/>
        <s v="Fairview"/>
        <s v="Wetmore"/>
        <s v="Sabetha"/>
        <s v="Powhattan"/>
        <s v="Netawaka"/>
        <s v="Horton"/>
        <s v="Everest"/>
        <s v="White Cloud"/>
        <s v="Wakefield"/>
        <s v="Morganville"/>
        <s v="Miltonvale"/>
        <s v="Longford"/>
        <s v="Green"/>
        <s v="Clay Center"/>
        <s v="Palmer"/>
        <s v="Clyde"/>
        <s v="Clifton"/>
        <s v="Glasco"/>
        <s v="Delphos"/>
        <s v="Aurora"/>
        <s v="Scandia"/>
        <s v="Jamestown"/>
        <s v="Concordia"/>
        <s v="Burlington"/>
        <s v="Le Roy"/>
        <s v="Hartford"/>
        <s v="Waverly"/>
        <s v="Reading"/>
        <s v="Neosho Rapids"/>
        <s v="Lebo"/>
        <s v="Gridley"/>
        <s v="Neosho Falls"/>
        <s v="Westphalia"/>
        <s v="Lawrence"/>
        <s v="Eudora"/>
        <s v="Baldwin City"/>
        <s v="Wellsville"/>
        <s v="Edgerton"/>
        <s v="Lecompton"/>
        <s v="Overbrook"/>
        <s v="Berryton"/>
        <s v="Chapman"/>
        <s v="Dwight"/>
        <s v="Milford"/>
        <s v="Manhattan"/>
        <s v="Fort Riley"/>
        <s v="Junction City"/>
        <s v="Whiting"/>
        <s v="Holton"/>
        <s v="Muscotah"/>
        <s v="Soldier"/>
        <s v="Saint Marys"/>
        <s v="Meriden"/>
        <s v="Mayetta"/>
        <s v="Hoyt"/>
        <s v="Havensville"/>
        <s v="Emmett"/>
        <s v="Denison"/>
        <s v="Delia"/>
        <s v="Circleville"/>
        <s v="Atchison"/>
        <s v="Tonganoxie"/>
        <s v="Nortonville"/>
        <s v="Mc Louth"/>
        <s v="Topeka"/>
        <s v="Grantville"/>
        <s v="Winchester"/>
        <s v="Valley Falls"/>
        <s v="Perry"/>
        <s v="Ozawkie"/>
        <s v="Oskaloosa"/>
        <s v="Madison"/>
        <s v="Council Grove"/>
        <s v="Olpe"/>
        <s v="Americus"/>
        <s v="Allen"/>
        <s v="Admire"/>
        <s v="Emporia"/>
        <s v="Osage City"/>
        <s v="Marysville"/>
        <s v="Hanover"/>
        <s v="Barnes"/>
        <s v="Waterville"/>
        <s v="Vermillion"/>
        <s v="Summerfield"/>
        <s v="Oketo"/>
        <s v="Home"/>
        <s v="Frankfort"/>
        <s v="Bremen"/>
        <s v="Blue Rapids"/>
        <s v="Beattie"/>
        <s v="Axtell"/>
        <s v="Herington"/>
        <s v="Wilsey"/>
        <s v="White City"/>
        <s v="Lost Springs"/>
        <s v="Burdick"/>
        <s v="Alta Vista"/>
        <s v="Seneca"/>
        <s v="Baileyville"/>
        <s v="Oneida"/>
        <s v="Bern"/>
        <s v="Goff"/>
        <s v="Corning"/>
        <s v="Centralia"/>
        <s v="Vassar"/>
        <s v="Scranton"/>
        <s v="Quenemo"/>
        <s v="Melvern"/>
        <s v="Lyndon"/>
        <s v="Carbondale"/>
        <s v="Burlingame"/>
        <s v="Saint George"/>
        <s v="Randolph"/>
        <s v="Westmoreland"/>
        <s v="Wamego"/>
        <s v="Onaga"/>
        <s v="Olsburg"/>
        <s v="Belvue"/>
        <s v="Riley"/>
        <s v="Ogden"/>
        <s v="Leonardville"/>
        <s v="Wakarusa"/>
        <s v="Tecumseh"/>
        <s v="Silver Lake"/>
        <s v="Rossville"/>
        <s v="Harveyville"/>
        <s v="Auburn"/>
        <s v="Paxico"/>
        <s v="Maple Hill"/>
        <s v="Eskridge"/>
        <s v="Alma"/>
        <s v="Washington"/>
        <s v="Morrowville"/>
        <s v="Mahaska"/>
        <s v="Linn"/>
        <s v="Hollenberg"/>
        <s v="Haddam"/>
        <s v="Greenleaf"/>
        <s v="Kiowa"/>
        <s v="Sun City"/>
        <s v="Sharon"/>
        <s v="Medicine Lodge"/>
        <s v="Lake City"/>
        <s v="Isabel"/>
        <s v="Hazelton"/>
        <s v="Hardtner"/>
        <s v="Pawnee Rock"/>
        <s v="Otis"/>
        <s v="Olmitz"/>
        <s v="Hoisington"/>
        <s v="Great Bend"/>
        <s v="Ellinwood"/>
        <s v="Claflin"/>
        <s v="Albert"/>
        <s v="Andover"/>
        <s v="Leon"/>
        <s v="El Dorado"/>
        <s v="Augusta"/>
        <s v="Rosalia"/>
        <s v="Cassoday"/>
        <s v="Rose Hill"/>
        <s v="Newton"/>
        <s v="Latham"/>
        <s v="Burns"/>
        <s v="Whitewater"/>
        <s v="Towanda"/>
        <s v="Potwin"/>
        <s v="Douglass"/>
        <s v="Benton"/>
        <s v="Atlanta"/>
        <s v="Strong City"/>
        <s v="Matfield Green"/>
        <s v="Elmdale"/>
        <s v="Cottonwood Falls"/>
        <s v="Cedar Point"/>
        <s v="Saint Francis"/>
        <s v="Bird City"/>
        <s v="Minneola"/>
        <s v="Englewood"/>
        <s v="Ashland"/>
        <s v="Wilmore"/>
        <s v="Protection"/>
        <s v="Coldwater"/>
        <s v="Mulvane"/>
        <s v="Winfield"/>
        <s v="Udall"/>
        <s v="Rock"/>
        <s v="Oxford"/>
        <s v="Maple City"/>
        <s v="Geuda Springs"/>
        <s v="Dexter"/>
        <s v="Cedar Vale"/>
        <s v="Cambridge"/>
        <s v="Burden"/>
        <s v="Arkansas City"/>
        <s v="Oberlin"/>
        <s v="Selden"/>
        <s v="Norcatur"/>
        <s v="Jennings"/>
        <s v="Dresden"/>
        <s v="Woodbine"/>
        <s v="Talmage"/>
        <s v="Solomon"/>
        <s v="Ramona"/>
        <s v="Hope"/>
        <s v="Gypsum"/>
        <s v="Enterprise"/>
        <s v="Abilene"/>
        <s v="Haviland"/>
        <s v="Offerle"/>
        <s v="Lewis"/>
        <s v="Kinsley"/>
        <s v="Belpre"/>
        <s v="Moline"/>
        <s v="Longton"/>
        <s v="Howard"/>
        <s v="Grenola"/>
        <s v="Elk Falls"/>
        <s v="Elk City"/>
        <s v="Piedmont"/>
        <s v="Fall River"/>
        <s v="Hays"/>
        <s v="Victoria"/>
        <s v="Plainville"/>
        <s v="Pfeifer"/>
        <s v="Natoma"/>
        <s v="Gorham"/>
        <s v="Ellis"/>
        <s v="Catharine"/>
        <s v="Wilson"/>
        <s v="Marquette"/>
        <s v="Lorraine"/>
        <s v="Kanopolis"/>
        <s v="Holyrood"/>
        <s v="Geneseo"/>
        <s v="Ellsworth"/>
        <s v="Bushton"/>
        <s v="Brookville"/>
        <s v="Scott City"/>
        <s v="Pierceville"/>
        <s v="Ingalls"/>
        <s v="Holcomb"/>
        <s v="Garden City"/>
        <s v="Deerfield"/>
        <s v="Cimarron"/>
        <s v="Wright"/>
        <s v="Spearville"/>
        <s v="Fowler"/>
        <s v="Ford"/>
        <s v="Ensign"/>
        <s v="Bucklin"/>
        <s v="Dodge City"/>
        <s v="Quinter"/>
        <s v="Park"/>
        <s v="Grinnell"/>
        <s v="Grainfield"/>
        <s v="Gove"/>
        <s v="Penokee"/>
        <s v="Morland"/>
        <s v="Hill City"/>
        <s v="Bogue"/>
        <s v="Ulysses"/>
        <s v="Montezuma"/>
        <s v="Copeland"/>
        <s v="Tribune"/>
        <s v="Hamilton"/>
        <s v="Eureka"/>
        <s v="Virgil"/>
        <s v="Severy"/>
        <s v="Syracuse"/>
        <s v="Kendall"/>
        <s v="Waldron"/>
        <s v="Harper"/>
        <s v="Freeport"/>
        <s v="Danville"/>
        <s v="Bluff City"/>
        <s v="Attica"/>
        <s v="Anthony"/>
        <s v="Valley Center"/>
        <s v="Sedgwick"/>
        <s v="Hesston"/>
        <s v="Inman"/>
        <s v="Buhler"/>
        <s v="Walton"/>
        <s v="North Newton"/>
        <s v="Moundridge"/>
        <s v="Halstead"/>
        <s v="Burrton"/>
        <s v="Peabody"/>
        <s v="Sublette"/>
        <s v="Satanta"/>
        <s v="Jetmore"/>
        <s v="Hanston"/>
        <s v="Lakin"/>
        <s v="Cheney"/>
        <s v="Pretty Prairie"/>
        <s v="Zenda"/>
        <s v="Spivey"/>
        <s v="Norwich"/>
        <s v="Nashville"/>
        <s v="Murdock"/>
        <s v="Kingman"/>
        <s v="Cunningham"/>
        <s v="Mullinville"/>
        <s v="Greensburg"/>
        <s v="Dighton"/>
        <s v="Healy"/>
        <s v="Sylvan Grove"/>
        <s v="Beverly"/>
        <s v="Barnard"/>
        <s v="Winona"/>
        <s v="Wallace"/>
        <s v="Oakley"/>
        <s v="Monument"/>
        <s v="Tampa"/>
        <s v="Durham"/>
        <s v="Canton"/>
        <s v="Lehigh"/>
        <s v="Hillsboro"/>
        <s v="Goessel"/>
        <s v="Marion"/>
        <s v="Lincolnville"/>
        <s v="Florence"/>
        <s v="Windom"/>
        <s v="Roxbury"/>
        <s v="McPherson"/>
        <s v="Lindsborg"/>
        <s v="Galva"/>
        <s v="Assaria"/>
        <s v="Plains"/>
        <s v="Meade"/>
        <s v="Tipton"/>
        <s v="Simpson"/>
        <s v="Hunter"/>
        <s v="Glen Elder"/>
        <s v="Cawker City"/>
        <s v="Beloit"/>
        <s v="Rolla"/>
        <s v="Richfield"/>
        <s v="Elkhart"/>
        <s v="Utica"/>
        <s v="Ransom"/>
        <s v="Ness City"/>
        <s v="Brownell"/>
        <s v="Beeler"/>
        <s v="Bazine"/>
        <s v="Arnold"/>
        <s v="Lenora"/>
        <s v="Norton"/>
        <s v="Clayton"/>
        <s v="Almena"/>
        <s v="Alton"/>
        <s v="Portis"/>
        <s v="Osborne"/>
        <s v="Downs"/>
        <s v="Salina"/>
        <s v="Tescott"/>
        <s v="New Cambria"/>
        <s v="Minneapolis"/>
        <s v="Bennington"/>
        <s v="Rozel"/>
        <s v="Larned"/>
        <s v="Garfield"/>
        <s v="Burdett"/>
        <s v="Turon"/>
        <s v="Pratt"/>
        <s v="Iuka"/>
        <s v="Macksville"/>
        <s v="Sawyer"/>
        <s v="Coats"/>
        <s v="Byers"/>
        <s v="Atwood"/>
        <s v="Mc Donald"/>
        <s v="Ludell"/>
        <s v="Herndon"/>
        <s v="Hutchinson"/>
        <s v="Sylvia"/>
        <s v="Sterling"/>
        <s v="Raymond"/>
        <s v="Plevna"/>
        <s v="Partridge"/>
        <s v="Nickerson"/>
        <s v="Haven"/>
        <s v="Arlington"/>
        <s v="Abbyville"/>
        <s v="South Hutchinson"/>
        <s v="Mount Hope"/>
        <s v="Lyons"/>
        <s v="Chase"/>
        <s v="Alden"/>
        <s v="Little River"/>
        <s v="Woodston"/>
        <s v="Stockton"/>
        <s v="Palco"/>
        <s v="Damar"/>
        <s v="Rush Center"/>
        <s v="Nekoma"/>
        <s v="Mc Cracken"/>
        <s v="Liebenthal"/>
        <s v="La Crosse"/>
        <s v="Bison"/>
        <s v="Alexander"/>
        <s v="Waldo"/>
        <s v="Russell"/>
        <s v="Paradise"/>
        <s v="Luray"/>
        <s v="Lucas"/>
        <s v="Dorrance"/>
        <s v="Bunker Hill"/>
        <s v="Falun"/>
        <s v="Marienthal"/>
        <s v="Wichita"/>
        <s v="Goddard"/>
        <s v="Garden Plain"/>
        <s v="Derby"/>
        <s v="Viola"/>
        <s v="Colwich"/>
        <s v="Maize"/>
        <s v="Andale"/>
        <s v="McConnell AFB"/>
        <s v="Peck"/>
        <s v="Milton"/>
        <s v="Kechi"/>
        <s v="Haysville"/>
        <s v="Clearwater"/>
        <s v="Bentley"/>
        <s v="Hugoton"/>
        <s v="Liberal"/>
        <s v="Kismet"/>
        <s v="Hoxie"/>
        <s v="Goodland"/>
        <s v="Edson"/>
        <s v="Kanorado"/>
        <s v="Brewster"/>
        <s v="Stafford"/>
        <s v="Saint John"/>
        <s v="Hudson"/>
        <s v="Manter"/>
        <s v="Johnson"/>
        <s v="Moscow"/>
        <s v="Wellington"/>
        <s v="South Haven"/>
        <s v="Milan"/>
        <s v="Mayfield"/>
        <s v="Conway Springs"/>
        <s v="Caldwell"/>
        <s v="Belle Plaine"/>
        <s v="Argonia"/>
        <s v="Rexford"/>
        <s v="Levant"/>
        <s v="Gem"/>
        <s v="Colby"/>
        <s v="Wakeeney"/>
        <s v="Ogallah"/>
        <s v="Collyer"/>
        <s v="Weskan"/>
        <s v="Sharon Springs"/>
        <s v="Leoti"/>
        <s v="Waveland"/>
        <s v="Perkinston"/>
        <s v="Pearlington"/>
        <s v="Pass Christian"/>
        <s v="Kiln"/>
        <s v="Stennis Space Center"/>
        <s v="Diamondhead"/>
        <s v="Bay Saint Louis"/>
        <s v="Grand Isle"/>
        <s v="Westwego"/>
        <s v="Marrero"/>
        <s v="Lafitte"/>
        <s v="Kenner"/>
        <s v="Harvey"/>
        <s v="Gretna"/>
        <s v="Barataria"/>
        <s v="Metairie"/>
        <s v="New Orleans"/>
        <s v="Raceland"/>
        <s v="Mathews"/>
        <s v="Lockport"/>
        <s v="Larose"/>
        <s v="Golden Meadow"/>
        <s v="Gheens"/>
        <s v="Galliano"/>
        <s v="Cut Off"/>
        <s v="Thibodaux"/>
        <s v="Poplarville"/>
        <s v="Picayune"/>
        <s v="Lumberton"/>
        <s v="Carriere"/>
        <s v="Venice"/>
        <s v="Port Sulphur"/>
        <s v="Pilottown"/>
        <s v="Buras"/>
        <s v="Braithwaite"/>
        <s v="Belle Chasse"/>
        <s v="Violet"/>
        <s v="Saint Bernard"/>
        <s v="Meraux"/>
        <s v="Chalmette"/>
        <s v="Arabi"/>
        <s v="Saint Rose"/>
        <s v="Paradis"/>
        <s v="Norco"/>
        <s v="Luling"/>
        <s v="Hahnville"/>
        <s v="Destrehan"/>
        <s v="Boutte"/>
        <s v="Ama"/>
        <s v="Des Allemands"/>
        <s v="Uncle Sam"/>
        <s v="Paulina"/>
        <s v="Convent"/>
        <s v="Vacherie"/>
        <s v="Saint James"/>
        <s v="Lutcher"/>
        <s v="Gramercy"/>
        <s v="Reserve"/>
        <s v="Mount Airy"/>
        <s v="LaPlace"/>
        <s v="Garyville"/>
        <s v="Edgard"/>
        <s v="Mandeville"/>
        <s v="Slidell"/>
        <s v="Pearl River"/>
        <s v="Madisonville"/>
        <s v="Lacombe"/>
        <s v="Folsom"/>
        <s v="Covington"/>
        <s v="Bush"/>
        <s v="Abita Springs"/>
        <s v="Tickfaw"/>
        <s v="Roseland"/>
        <s v="Robert"/>
        <s v="Ponchatoula"/>
        <s v="Loranger"/>
        <s v="Kentwood"/>
        <s v="Independence"/>
        <s v="Husser"/>
        <s v="Fluker"/>
        <s v="Amite"/>
        <s v="Hammond"/>
        <s v="Akers"/>
        <s v="Theriot"/>
        <s v="Schriever"/>
        <s v="Montegut"/>
        <s v="Houma"/>
        <s v="Gray"/>
        <s v="Gibson"/>
        <s v="Dulac"/>
        <s v="Chauvin"/>
        <s v="Bourg"/>
        <s v="Varnado"/>
        <s v="Mount Hermon"/>
        <s v="Franklinton"/>
        <s v="Bogalusa"/>
        <s v="Angie"/>
        <s v="Gulf Coast"/>
        <s v="Central FL"/>
        <s v="Middle GA"/>
        <s v="Caliente, NV"/>
        <s v="Alamo, NV"/>
        <s v="Pioche, NV"/>
        <s v="Tonopah, NV"/>
        <s v="Round Mountain, NV"/>
        <s v="Las Vegas, NV"/>
        <s v="Searchlight, NV"/>
        <s v="Moapa, NV"/>
        <s v="Overton, NV"/>
        <s v="Pahrump, NV"/>
        <s v="Hiko, NV"/>
        <s v="Amargosa Valley, NV"/>
        <s v="Manhattan, NV"/>
        <s v="Beatty, NV"/>
        <s v="Bunkerville, NV"/>
        <s v="Boulder City, NV"/>
        <s v="Sloan, NV"/>
        <s v="Duckwater, NV"/>
        <s v="Panaca, NV"/>
        <s v="Laughlin, NV"/>
        <s v="Lund, NV"/>
        <s v="Mesquite, NV"/>
        <s v="Logandale, NV"/>
        <s v="Henderson, NV"/>
        <s v="Cal Nev Ari, NV"/>
        <s v="Nellis Air Force Base"/>
        <s v="Indian Springs, NV"/>
        <s v="Jean, NV"/>
        <s v="North Las Vegas, NV"/>
        <s v="Blue Diamond, NV"/>
        <s v="Tulsa "/>
        <s v="Oklahoma City"/>
        <s v="Gloucester"/>
        <s v="New Kent/West Point"/>
        <s v="King &amp; Queen County"/>
        <s v="James City County"/>
        <s v="Williamsburg"/>
        <s v="Newport News"/>
        <s v="Hampton"/>
        <s v="Poquoson"/>
        <s v="York County/Yorktown"/>
        <s v="Chesapeake"/>
        <s v="Virginia Beach"/>
        <s v="Norfolk"/>
        <s v="Portsmouth"/>
        <s v="Enfield"/>
        <s v="Metrocast"/>
        <s v="Woonsocket"/>
        <s v="Providence"/>
        <s v="Warwick"/>
        <s v="Narragansett"/>
        <s v="Westerly"/>
        <s v="Bristol County, MA"/>
        <s v="Fall River - New Bedford"/>
        <s v="Crawford (IA)"/>
        <s v="Harrison (IA)"/>
        <s v="Shelby (IA)"/>
        <s v="Pottawattamie (IA)"/>
        <s v="Cass (IA)"/>
        <s v="Mills (IA)"/>
        <s v="Montgomery (IA)"/>
        <s v="Fremont (IA)"/>
        <s v="Page (IA)"/>
        <s v="Atchison (MO)"/>
        <s v="Cuming (NE)"/>
        <s v="Burt (NE)"/>
        <s v="Platte (NE)"/>
        <s v="Colfax (NE)"/>
        <s v="Dodge (NE)"/>
        <s v="Washington (NE)"/>
        <s v="Saunders (NE)"/>
        <s v="Douglas (NE)"/>
        <s v="Sarpy (NE)"/>
        <s v="Cass (NE)"/>
        <s v="Otoe (NE)"/>
        <s v="Johnson (NE)"/>
        <s v="Nemaha (NE)"/>
        <s v="Richardson (NE)"/>
        <s v="MARICOPA"/>
        <s v="PINAL"/>
        <s v="GILA"/>
        <s v="YAVAPAI"/>
        <s v="LA PAZ"/>
        <s v="MOHAVE"/>
        <s v="GRAHAM"/>
        <s v="GREENLEE"/>
        <s v="APACHE-S"/>
        <s v="NAVAJO"/>
        <s v="COCONINO"/>
        <s v="Woodward"/>
        <s v="ALTUS"/>
        <s v="ALTUS AFB"/>
        <s v="BLAIR"/>
        <s v="DUKE"/>
        <s v="ELDORADO"/>
        <s v="ELMER"/>
        <s v="HEADRICK"/>
        <s v="MARTHA"/>
        <s v="OLUSTEE"/>
        <s v="LAWTON"/>
        <s v="FORT SILL"/>
        <s v="CACHE"/>
        <s v="CHATTANOOGA"/>
        <s v="ELGIN"/>
        <s v="FAXON"/>
        <s v="FLETCHER"/>
        <s v="GERONIMO"/>
        <s v="INDIAHOMA"/>
        <s v="MEDICINE PARK"/>
        <s v="MEERS"/>
        <s v="ARDMORE"/>
        <s v="FOX"/>
        <s v="GENE AUTRY"/>
        <s v="HEALDTON"/>
        <s v="LONE GROVE"/>
        <s v="HENNEPIN"/>
        <s v="SPRINGER"/>
        <s v="RATLIFF CITY"/>
        <s v="TATUMS"/>
        <s v="TUSSY"/>
        <s v="CARNEGIE"/>
        <s v="COLONY"/>
        <s v="CORN"/>
        <s v="GOTEBO"/>
        <s v="MOUNTAIN VIEW"/>
        <s v="WEATHERFORD"/>
        <s v="CLINTON"/>
        <s v="BESSIE"/>
        <s v="BURNS FLAT"/>
        <s v="CANUTE"/>
        <s v="CARTER"/>
        <s v="CORDELL"/>
        <s v="DILL CITY"/>
        <s v="FOSS"/>
        <s v="HOBART"/>
        <s v="LONE WOLF"/>
        <s v="ROCKY"/>
        <s v="SENTINEL"/>
        <s v="MEAD"/>
        <s v="DURANT"/>
        <s v="ACHILLE"/>
        <s v="ALBANY"/>
        <s v="BOKCHITO"/>
        <s v="CADDO"/>
        <s v="CALERA"/>
        <s v="CARTWRIGHT"/>
        <s v="COLBERT"/>
        <s v="HENDRIX"/>
        <s v="KEMP"/>
        <s v="PLATTER"/>
        <s v="CANADIAN"/>
        <s v="CROWDER"/>
        <s v="INDIANOLA"/>
        <s v="MCALESTER"/>
        <s v="ALDERSON"/>
        <s v="BLANCO"/>
        <s v="BLOCKER"/>
        <s v="HAILEYVILLE"/>
        <s v="HARTSHORNE"/>
        <s v="KREBS"/>
        <s v="PITTSBURG"/>
        <s v="QUINTON"/>
        <s v="SAVANNA"/>
        <s v="WARDVILLE"/>
        <s v="VINITA"/>
        <s v="BIG CABIN"/>
        <s v="BLUEJACKET"/>
        <s v="KETCHUM"/>
        <s v="WELCH"/>
        <s v="Wabaunsee"/>
        <s v="Geary"/>
        <s v="Morris"/>
        <s v="Lyon"/>
        <s v="Osage"/>
        <s v="Coffey"/>
        <s v="Marshall"/>
        <s v="Nemaha"/>
        <s v="Brown"/>
        <s v="Cloud"/>
        <s v="Clay"/>
        <s v="Pottawatomie"/>
        <s v="Jackson"/>
        <s v="Jefferson"/>
        <s v="Shawnee"/>
        <s v="CHEYENNE"/>
        <s v="RAWLINS"/>
        <s v="DECATUR"/>
        <s v="SHERMAN"/>
        <s v="THOMAS"/>
        <s v="SHERIDAN"/>
        <s v="ROOCKS"/>
        <s v="MITCHELL"/>
        <s v="LOGAN"/>
        <s v="Trego"/>
        <s v="OTTAWA"/>
        <s v="SALINE"/>
        <s v="DICKINSON"/>
        <s v="GREELEY"/>
        <s v="Scott"/>
        <s v="Lane"/>
        <s v="Ness"/>
        <s v="RUSH"/>
        <s v="Barton"/>
        <s v="Rice"/>
        <s v=" CHASE"/>
        <s v="Kearny"/>
        <s v="Finney"/>
        <s v="Hodgeman"/>
        <s v="Pawnee"/>
        <s v="Edwards"/>
        <s v="Reno"/>
        <s v="Butler"/>
        <s v="Greenwood"/>
        <s v="Stanton"/>
        <s v="Grant"/>
        <s v="Haskell"/>
        <s v="Morton"/>
        <s v="Stevens"/>
        <s v="Seward"/>
        <s v="CLARK"/>
        <s v="Comanche"/>
        <s v="Barber"/>
        <s v="Sumner"/>
        <s v="Cowley"/>
        <s v="Elk"/>
        <s v="Douglas"/>
        <s v="Benton (AR)"/>
        <s v="Washington (AR)"/>
        <s v="Madison (AR)"/>
        <s v="Crawford (AR)"/>
        <s v="Sebastian (AR)"/>
        <s v="Franklin (AR)"/>
        <s v="Johnson (AR)"/>
        <s v="Logan (AR)"/>
        <s v="Scott (AR)"/>
        <s v="Sequoyah (OK)"/>
        <s v="Le Flore (OK)"/>
      </sharedItems>
    </cacheField>
    <cacheField name="ZIPS" numFmtId="0">
      <sharedItems containsMixedTypes="1" containsNumber="1" containsInteger="1" minValue="2048" maxValue="92145" count="2748">
        <n v="92007"/>
        <n v="92008"/>
        <n v="92009"/>
        <n v="92010"/>
        <n v="92011"/>
        <n v="92014"/>
        <n v="92024"/>
        <n v="92028"/>
        <n v="92069"/>
        <n v="92075"/>
        <n v="92078"/>
        <n v="92081"/>
        <n v="92083"/>
        <n v="92091"/>
        <n v="92037"/>
        <n v="92064"/>
        <n v="92067"/>
        <n v="92108"/>
        <n v="92109"/>
        <n v="92110"/>
        <n v="92111"/>
        <n v="92117"/>
        <n v="92118"/>
        <n v="92121"/>
        <n v="92122"/>
        <n v="92123"/>
        <n v="92124"/>
        <n v="92126"/>
        <n v="92127"/>
        <n v="92128"/>
        <n v="92129"/>
        <n v="92130"/>
        <n v="92131"/>
        <n v="92145"/>
        <n v="85321"/>
        <n v="85341"/>
        <n v="85601"/>
        <n v="85602"/>
        <n v="85603"/>
        <n v="85605"/>
        <n v="85606"/>
        <n v="85607"/>
        <n v="85608"/>
        <n v="85609"/>
        <n v="85610"/>
        <n v="85611"/>
        <n v="85613"/>
        <n v="85614"/>
        <n v="85615"/>
        <n v="85616"/>
        <n v="85617"/>
        <n v="85619"/>
        <n v="85620"/>
        <n v="85621"/>
        <n v="85622"/>
        <n v="85624"/>
        <n v="85625"/>
        <n v="85626"/>
        <n v="85627"/>
        <n v="85628"/>
        <n v="85629"/>
        <n v="85630"/>
        <n v="85632"/>
        <n v="85633"/>
        <n v="85634"/>
        <n v="85635"/>
        <n v="85636"/>
        <n v="85637"/>
        <n v="85638"/>
        <n v="85639"/>
        <n v="85640"/>
        <n v="85641"/>
        <n v="85643"/>
        <n v="85644"/>
        <n v="85645"/>
        <n v="85646"/>
        <n v="85648"/>
        <n v="85650"/>
        <n v="85652"/>
        <n v="85653"/>
        <n v="85654"/>
        <n v="85655"/>
        <n v="85658"/>
        <n v="85662"/>
        <n v="85670"/>
        <n v="85671"/>
        <n v="85701"/>
        <n v="85702"/>
        <n v="85703"/>
        <n v="85704"/>
        <n v="85705"/>
        <n v="85706"/>
        <n v="85707"/>
        <n v="85708"/>
        <n v="85709"/>
        <n v="85710"/>
        <n v="85711"/>
        <n v="85712"/>
        <n v="85713"/>
        <n v="85714"/>
        <n v="85715"/>
        <n v="85716"/>
        <n v="85717"/>
        <n v="85718"/>
        <n v="85719"/>
        <n v="85720"/>
        <n v="85721"/>
        <n v="85722"/>
        <n v="85723"/>
        <n v="85724"/>
        <n v="85725"/>
        <n v="85726"/>
        <n v="85728"/>
        <n v="85730"/>
        <n v="85731"/>
        <n v="85732"/>
        <n v="85733"/>
        <n v="85734"/>
        <n v="85735"/>
        <n v="85736"/>
        <n v="85737"/>
        <n v="85738"/>
        <n v="85739"/>
        <n v="85740"/>
        <n v="85741"/>
        <n v="85742"/>
        <n v="85743"/>
        <n v="85744"/>
        <n v="85745"/>
        <n v="85746"/>
        <n v="85747"/>
        <n v="85748"/>
        <n v="85749"/>
        <n v="85750"/>
        <n v="85751"/>
        <n v="85752"/>
        <n v="85754"/>
        <n v="85755"/>
        <n v="85756"/>
        <n v="85757"/>
        <n v="72762"/>
        <n v="72701"/>
        <n v="72704"/>
        <n v="72761"/>
        <n v="72753"/>
        <n v="72774"/>
        <n v="72744"/>
        <n v="72730"/>
        <n v="72727"/>
        <n v="72717"/>
        <n v="72769"/>
        <n v="72738"/>
        <n v="72734"/>
        <n v="72729"/>
        <n v="72959"/>
        <n v="72948"/>
        <n v="72773"/>
        <n v="72749"/>
        <n v="66532"/>
        <n v="66434"/>
        <n v="66515"/>
        <n v="66425"/>
        <n v="66550"/>
        <n v="66534"/>
        <n v="66527"/>
        <n v="66516"/>
        <n v="66439"/>
        <n v="66424"/>
        <n v="66094"/>
        <n v="67487"/>
        <n v="67468"/>
        <n v="67466"/>
        <n v="67458"/>
        <n v="67447"/>
        <n v="67432"/>
        <n v="66962"/>
        <n v="66938"/>
        <n v="66937"/>
        <n v="67445"/>
        <n v="67436"/>
        <n v="67417"/>
        <n v="66966"/>
        <n v="66948"/>
        <n v="66901"/>
        <n v="66839"/>
        <n v="66857"/>
        <n v="66854"/>
        <n v="66871"/>
        <n v="66868"/>
        <n v="66864"/>
        <n v="66856"/>
        <n v="66852"/>
        <n v="66758"/>
        <n v="66093"/>
        <n v="66047"/>
        <n v="66049"/>
        <n v="66025"/>
        <n v="66006"/>
        <n v="66092"/>
        <n v="66046"/>
        <n v="66021"/>
        <n v="66050"/>
        <n v="66524"/>
        <n v="66409"/>
        <n v="66044"/>
        <n v="66045"/>
        <n v="67431"/>
        <n v="66849"/>
        <n v="66514"/>
        <n v="66502"/>
        <n v="66442"/>
        <n v="66441"/>
        <n v="66552"/>
        <n v="66436"/>
        <n v="66058"/>
        <n v="66540"/>
        <n v="66536"/>
        <n v="66512"/>
        <n v="66509"/>
        <n v="66440"/>
        <n v="66432"/>
        <n v="66422"/>
        <n v="66419"/>
        <n v="66418"/>
        <n v="66416"/>
        <n v="66002"/>
        <n v="66086"/>
        <n v="66060"/>
        <n v="66054"/>
        <n v="66617"/>
        <n v="66429"/>
        <n v="66097"/>
        <n v="66088"/>
        <n v="66073"/>
        <n v="66070"/>
        <n v="66066"/>
        <n v="66860"/>
        <n v="66846"/>
        <n v="66865"/>
        <n v="66835"/>
        <n v="66833"/>
        <n v="66830"/>
        <n v="66801"/>
        <n v="66523"/>
        <n v="66508"/>
        <n v="66945"/>
        <n v="66933"/>
        <n v="66548"/>
        <n v="66544"/>
        <n v="66541"/>
        <n v="66518"/>
        <n v="66438"/>
        <n v="66427"/>
        <n v="66412"/>
        <n v="66411"/>
        <n v="66406"/>
        <n v="66403"/>
        <n v="67449"/>
        <n v="66873"/>
        <n v="66872"/>
        <n v="66859"/>
        <n v="66838"/>
        <n v="66834"/>
        <n v="66538"/>
        <n v="66404"/>
        <n v="66522"/>
        <n v="66408"/>
        <n v="66428"/>
        <n v="66417"/>
        <n v="66415"/>
        <n v="66543"/>
        <n v="66537"/>
        <n v="66528"/>
        <n v="66510"/>
        <n v="66451"/>
        <n v="66414"/>
        <n v="66413"/>
        <n v="66503"/>
        <n v="66535"/>
        <n v="66554"/>
        <n v="66549"/>
        <n v="66547"/>
        <n v="66521"/>
        <n v="66520"/>
        <n v="66407"/>
        <n v="66531"/>
        <n v="66517"/>
        <n v="66506"/>
        <n v="66449"/>
        <n v="66614"/>
        <n v="66618"/>
        <n v="66610"/>
        <n v="66615"/>
        <n v="66619"/>
        <n v="66616"/>
        <n v="66612"/>
        <n v="66611"/>
        <n v="66609"/>
        <n v="66608"/>
        <n v="66607"/>
        <n v="66606"/>
        <n v="66605"/>
        <n v="66604"/>
        <n v="66603"/>
        <n v="66546"/>
        <n v="66542"/>
        <n v="66539"/>
        <n v="66533"/>
        <n v="66431"/>
        <n v="66402"/>
        <n v="66526"/>
        <n v="66507"/>
        <n v="66423"/>
        <n v="66401"/>
        <n v="66968"/>
        <n v="66958"/>
        <n v="66955"/>
        <n v="66953"/>
        <n v="66946"/>
        <n v="66944"/>
        <n v="66943"/>
        <n v="67070"/>
        <n v="67143"/>
        <n v="67138"/>
        <n v="67104"/>
        <n v="67071"/>
        <n v="67065"/>
        <n v="67061"/>
        <n v="67057"/>
        <n v="67567"/>
        <n v="67565"/>
        <n v="67564"/>
        <n v="67544"/>
        <n v="67530"/>
        <n v="67526"/>
        <n v="67525"/>
        <n v="67511"/>
        <n v="67002"/>
        <n v="67074"/>
        <n v="67042"/>
        <n v="67010"/>
        <n v="67132"/>
        <n v="66842"/>
        <n v="67133"/>
        <n v="67114"/>
        <n v="67072"/>
        <n v="66840"/>
        <n v="67154"/>
        <n v="67144"/>
        <n v="67123"/>
        <n v="67039"/>
        <n v="67017"/>
        <n v="67008"/>
        <n v="66869"/>
        <n v="66862"/>
        <n v="66850"/>
        <n v="66845"/>
        <n v="66843"/>
        <n v="67756"/>
        <n v="67731"/>
        <n v="67865"/>
        <n v="67840"/>
        <n v="67831"/>
        <n v="67155"/>
        <n v="67127"/>
        <n v="67029"/>
        <n v="67110"/>
        <n v="67156"/>
        <n v="67146"/>
        <n v="67131"/>
        <n v="67119"/>
        <n v="67102"/>
        <n v="67051"/>
        <n v="67038"/>
        <n v="67024"/>
        <n v="67023"/>
        <n v="67019"/>
        <n v="67005"/>
        <n v="67749"/>
        <n v="67757"/>
        <n v="67653"/>
        <n v="67643"/>
        <n v="67635"/>
        <n v="67492"/>
        <n v="67482"/>
        <n v="67480"/>
        <n v="67475"/>
        <n v="67451"/>
        <n v="67448"/>
        <n v="67441"/>
        <n v="67410"/>
        <n v="67059"/>
        <n v="67563"/>
        <n v="67552"/>
        <n v="67547"/>
        <n v="67519"/>
        <n v="67353"/>
        <n v="67352"/>
        <n v="67349"/>
        <n v="67346"/>
        <n v="67345"/>
        <n v="67344"/>
        <n v="67122"/>
        <n v="67047"/>
        <n v="67601"/>
        <n v="67671"/>
        <n v="67663"/>
        <n v="67660"/>
        <n v="67651"/>
        <n v="67640"/>
        <n v="67637"/>
        <n v="67627"/>
        <n v="67490"/>
        <n v="67464"/>
        <n v="67459"/>
        <n v="67454"/>
        <n v="67450"/>
        <n v="67444"/>
        <n v="67439"/>
        <n v="67427"/>
        <n v="67425"/>
        <n v="67871"/>
        <n v="67868"/>
        <n v="67853"/>
        <n v="67851"/>
        <n v="67846"/>
        <n v="67838"/>
        <n v="67835"/>
        <n v="67882"/>
        <n v="67876"/>
        <n v="67844"/>
        <n v="67842"/>
        <n v="67841"/>
        <n v="67834"/>
        <n v="67801"/>
        <n v="67752"/>
        <n v="67751"/>
        <n v="67738"/>
        <n v="67737"/>
        <n v="67736"/>
        <n v="67659"/>
        <n v="67650"/>
        <n v="67642"/>
        <n v="67625"/>
        <n v="67880"/>
        <n v="67867"/>
        <n v="67837"/>
        <n v="67879"/>
        <n v="66853"/>
        <n v="67045"/>
        <n v="66870"/>
        <n v="67137"/>
        <n v="67878"/>
        <n v="67857"/>
        <n v="67150"/>
        <n v="67058"/>
        <n v="67049"/>
        <n v="67036"/>
        <n v="67018"/>
        <n v="67009"/>
        <n v="67003"/>
        <n v="67147"/>
        <n v="67135"/>
        <n v="67062"/>
        <n v="67546"/>
        <n v="67522"/>
        <n v="67151"/>
        <n v="67117"/>
        <n v="67107"/>
        <n v="67056"/>
        <n v="67020"/>
        <n v="66866"/>
        <n v="67877"/>
        <n v="67870"/>
        <n v="67854"/>
        <n v="67849"/>
        <n v="67860"/>
        <n v="67025"/>
        <n v="67570"/>
        <n v="67159"/>
        <n v="67142"/>
        <n v="67118"/>
        <n v="67112"/>
        <n v="67111"/>
        <n v="67068"/>
        <n v="67035"/>
        <n v="67109"/>
        <n v="67054"/>
        <n v="67839"/>
        <n v="67850"/>
        <n v="67481"/>
        <n v="67455"/>
        <n v="67423"/>
        <n v="67418"/>
        <n v="67764"/>
        <n v="67761"/>
        <n v="67748"/>
        <n v="67747"/>
        <n v="67483"/>
        <n v="67438"/>
        <n v="67428"/>
        <n v="67073"/>
        <n v="67063"/>
        <n v="67053"/>
        <n v="66861"/>
        <n v="66858"/>
        <n v="66851"/>
        <n v="67491"/>
        <n v="67476"/>
        <n v="67460"/>
        <n v="67456"/>
        <n v="67443"/>
        <n v="67416"/>
        <n v="67869"/>
        <n v="67864"/>
        <n v="67485"/>
        <n v="67478"/>
        <n v="67452"/>
        <n v="67446"/>
        <n v="67430"/>
        <n v="67420"/>
        <n v="67954"/>
        <n v="67953"/>
        <n v="67950"/>
        <n v="67584"/>
        <n v="67572"/>
        <n v="67560"/>
        <n v="67521"/>
        <n v="67518"/>
        <n v="67516"/>
        <n v="67515"/>
        <n v="67645"/>
        <n v="67654"/>
        <n v="67629"/>
        <n v="67622"/>
        <n v="67623"/>
        <n v="67474"/>
        <n v="67473"/>
        <n v="67437"/>
        <n v="67401"/>
        <n v="67484"/>
        <n v="67470"/>
        <n v="67467"/>
        <n v="67422"/>
        <n v="67574"/>
        <n v="67550"/>
        <n v="67529"/>
        <n v="67523"/>
        <n v="67583"/>
        <n v="67124"/>
        <n v="67066"/>
        <n v="67557"/>
        <n v="67134"/>
        <n v="67028"/>
        <n v="67021"/>
        <n v="67730"/>
        <n v="67745"/>
        <n v="67744"/>
        <n v="67739"/>
        <n v="67502"/>
        <n v="67501"/>
        <n v="67581"/>
        <n v="67579"/>
        <n v="67573"/>
        <n v="67568"/>
        <n v="67566"/>
        <n v="67561"/>
        <n v="67543"/>
        <n v="67514"/>
        <n v="67510"/>
        <n v="67505"/>
        <n v="67108"/>
        <n v="67554"/>
        <n v="67524"/>
        <n v="67512"/>
        <n v="67457"/>
        <n v="67675"/>
        <n v="67669"/>
        <n v="67657"/>
        <n v="67632"/>
        <n v="67575"/>
        <n v="67559"/>
        <n v="67556"/>
        <n v="67553"/>
        <n v="67548"/>
        <n v="67520"/>
        <n v="67513"/>
        <n v="67673"/>
        <n v="67665"/>
        <n v="67658"/>
        <n v="67649"/>
        <n v="67648"/>
        <n v="67634"/>
        <n v="67626"/>
        <n v="67442"/>
        <n v="67863"/>
        <n v="67206"/>
        <n v="67205"/>
        <n v="67204"/>
        <n v="67052"/>
        <n v="67235"/>
        <n v="67208"/>
        <n v="67050"/>
        <n v="67037"/>
        <n v="67207"/>
        <n v="67230"/>
        <n v="67212"/>
        <n v="67149"/>
        <n v="67030"/>
        <n v="67223"/>
        <n v="67101"/>
        <n v="67226"/>
        <n v="67219"/>
        <n v="67209"/>
        <n v="67001"/>
        <n v="67232"/>
        <n v="67228"/>
        <n v="67227"/>
        <n v="67221"/>
        <n v="67220"/>
        <n v="67218"/>
        <n v="67217"/>
        <n v="67216"/>
        <n v="67215"/>
        <n v="67214"/>
        <n v="67213"/>
        <n v="67211"/>
        <n v="67210"/>
        <n v="67203"/>
        <n v="67202"/>
        <n v="67120"/>
        <n v="67106"/>
        <n v="67067"/>
        <n v="67060"/>
        <n v="67026"/>
        <n v="67016"/>
        <n v="67951"/>
        <n v="67901"/>
        <n v="67859"/>
        <n v="67740"/>
        <n v="67735"/>
        <n v="67733"/>
        <n v="67741"/>
        <n v="67732"/>
        <n v="67578"/>
        <n v="67576"/>
        <n v="67545"/>
        <n v="67862"/>
        <n v="67855"/>
        <n v="67952"/>
        <n v="67152"/>
        <n v="67140"/>
        <n v="67105"/>
        <n v="67103"/>
        <n v="67031"/>
        <n v="67022"/>
        <n v="67013"/>
        <n v="67004"/>
        <n v="67753"/>
        <n v="67743"/>
        <n v="67734"/>
        <n v="67701"/>
        <n v="67672"/>
        <n v="67656"/>
        <n v="67631"/>
        <n v="67762"/>
        <n v="67758"/>
        <n v="67861"/>
        <n v="39576"/>
        <n v="39573"/>
        <n v="39572"/>
        <n v="39571"/>
        <n v="39556"/>
        <n v="39529"/>
        <n v="39525"/>
        <n v="39520"/>
        <n v="70358"/>
        <n v="70094"/>
        <n v="70072"/>
        <n v="70067"/>
        <n v="70065"/>
        <n v="70062"/>
        <n v="70058"/>
        <n v="70056"/>
        <n v="70053"/>
        <n v="70036"/>
        <n v="70006"/>
        <n v="70005"/>
        <n v="70003"/>
        <n v="70002"/>
        <n v="70001"/>
        <n v="70123"/>
        <n v="70121"/>
        <n v="70394"/>
        <n v="70375"/>
        <n v="70374"/>
        <n v="70373"/>
        <n v="70357"/>
        <n v="70355"/>
        <n v="70354"/>
        <n v="70345"/>
        <n v="70301"/>
        <n v="70148"/>
        <n v="70131"/>
        <n v="70130"/>
        <n v="70129"/>
        <n v="70128"/>
        <n v="70127"/>
        <n v="70126"/>
        <n v="70125"/>
        <n v="70124"/>
        <n v="70122"/>
        <n v="70119"/>
        <n v="70118"/>
        <n v="70117"/>
        <n v="70116"/>
        <n v="70115"/>
        <n v="70114"/>
        <n v="70113"/>
        <n v="70112"/>
        <n v="70170"/>
        <n v="70163"/>
        <n v="70149"/>
        <n v="70146"/>
        <n v="70145"/>
        <n v="70140"/>
        <n v="70139"/>
        <n v="39470"/>
        <n v="39466"/>
        <n v="39455"/>
        <n v="39426"/>
        <n v="70091"/>
        <n v="70083"/>
        <n v="70081"/>
        <n v="70041"/>
        <n v="70040"/>
        <n v="70037"/>
        <n v="70093"/>
        <n v="70092"/>
        <n v="70085"/>
        <n v="70075"/>
        <n v="70043"/>
        <n v="70032"/>
        <n v="70087"/>
        <n v="70080"/>
        <n v="70079"/>
        <n v="70070"/>
        <n v="70057"/>
        <n v="70047"/>
        <n v="70039"/>
        <n v="70031"/>
        <n v="70030"/>
        <n v="70792"/>
        <n v="70763"/>
        <n v="70723"/>
        <n v="70090"/>
        <n v="70086"/>
        <n v="70071"/>
        <n v="70052"/>
        <n v="70084"/>
        <n v="70076"/>
        <n v="70068"/>
        <n v="70051"/>
        <n v="70049"/>
        <n v="70471"/>
        <n v="70461"/>
        <n v="70460"/>
        <n v="70458"/>
        <n v="70452"/>
        <n v="70448"/>
        <n v="70447"/>
        <n v="70445"/>
        <n v="70437"/>
        <n v="70435"/>
        <n v="70433"/>
        <n v="70431"/>
        <n v="70420"/>
        <n v="70466"/>
        <n v="70456"/>
        <n v="70455"/>
        <n v="70454"/>
        <n v="70446"/>
        <n v="70444"/>
        <n v="70443"/>
        <n v="70442"/>
        <n v="70436"/>
        <n v="70422"/>
        <n v="70403"/>
        <n v="70402"/>
        <n v="70401"/>
        <n v="70421"/>
        <n v="70397"/>
        <n v="70395"/>
        <n v="70377"/>
        <n v="70364"/>
        <n v="70363"/>
        <n v="70360"/>
        <n v="70359"/>
        <n v="70356"/>
        <n v="70353"/>
        <n v="70344"/>
        <n v="70343"/>
        <n v="70467"/>
        <n v="70450"/>
        <n v="70438"/>
        <n v="70427"/>
        <n v="70426"/>
        <n v="32413"/>
        <n v="32422"/>
        <n v="32433"/>
        <n v="32434"/>
        <n v="32435"/>
        <n v="32439"/>
        <n v="32455"/>
        <n v="32459"/>
        <n v="32462"/>
        <n v="32464"/>
        <n v="32501"/>
        <n v="32502"/>
        <n v="32503"/>
        <n v="32504"/>
        <n v="32505"/>
        <n v="32506"/>
        <n v="32507"/>
        <n v="32508"/>
        <n v="32509"/>
        <n v="32511"/>
        <n v="32512"/>
        <n v="32513"/>
        <n v="32514"/>
        <n v="32516"/>
        <n v="32520"/>
        <n v="32521"/>
        <n v="32522"/>
        <n v="32523"/>
        <n v="32524"/>
        <n v="32526"/>
        <n v="32530"/>
        <n v="32531"/>
        <n v="32533"/>
        <n v="32534"/>
        <n v="32535"/>
        <n v="32536"/>
        <n v="32537"/>
        <n v="32538"/>
        <n v="32539"/>
        <n v="32540"/>
        <n v="32541"/>
        <n v="32542"/>
        <n v="32544"/>
        <n v="32547"/>
        <n v="32548"/>
        <n v="32549"/>
        <n v="32550"/>
        <n v="32559"/>
        <n v="32560"/>
        <n v="32561"/>
        <n v="32562"/>
        <n v="32563"/>
        <n v="32564"/>
        <n v="32565"/>
        <n v="32566"/>
        <n v="32567"/>
        <n v="32568"/>
        <n v="32569"/>
        <n v="32570"/>
        <n v="32571"/>
        <n v="32572"/>
        <n v="32577"/>
        <n v="32578"/>
        <n v="32579"/>
        <n v="32580"/>
        <n v="32583"/>
        <n v="32588"/>
        <n v="32591"/>
        <n v="36505"/>
        <n v="36507"/>
        <n v="36509"/>
        <n v="36511"/>
        <n v="36512"/>
        <n v="36521"/>
        <n v="36522"/>
        <n v="36523"/>
        <n v="36525"/>
        <n v="36526"/>
        <n v="36527"/>
        <n v="36528"/>
        <n v="36530"/>
        <n v="36532"/>
        <n v="36533"/>
        <n v="36535"/>
        <n v="36536"/>
        <n v="36541"/>
        <n v="36542"/>
        <n v="36544"/>
        <n v="36547"/>
        <n v="36549"/>
        <n v="36550"/>
        <n v="36551"/>
        <n v="36555"/>
        <n v="36559"/>
        <n v="36560"/>
        <n v="36561"/>
        <n v="36562"/>
        <n v="36564"/>
        <n v="36567"/>
        <n v="36568"/>
        <n v="36571"/>
        <n v="36572"/>
        <n v="36574"/>
        <n v="36575"/>
        <n v="36576"/>
        <n v="36577"/>
        <n v="36578"/>
        <n v="36579"/>
        <n v="36580"/>
        <n v="36582"/>
        <n v="36587"/>
        <n v="36590"/>
        <n v="36601"/>
        <n v="36602"/>
        <n v="36603"/>
        <n v="36604"/>
        <n v="36605"/>
        <n v="36606"/>
        <n v="36607"/>
        <n v="36608"/>
        <n v="36609"/>
        <n v="36610"/>
        <n v="36611"/>
        <n v="36612"/>
        <n v="36613"/>
        <n v="36615"/>
        <n v="36616"/>
        <n v="36617"/>
        <n v="36618"/>
        <n v="36619"/>
        <n v="36625"/>
        <n v="36628"/>
        <n v="36630"/>
        <n v="36633"/>
        <n v="36640"/>
        <n v="36641"/>
        <n v="36644"/>
        <n v="36652"/>
        <n v="36660"/>
        <n v="36663"/>
        <n v="36670"/>
        <n v="36671"/>
        <n v="36675"/>
        <n v="36685"/>
        <n v="36688"/>
        <n v="36689"/>
        <n v="36691"/>
        <n v="36693"/>
        <n v="36695"/>
        <n v="32008"/>
        <n v="32111"/>
        <n v="32113"/>
        <n v="32133"/>
        <n v="32134"/>
        <n v="32159"/>
        <n v="32162"/>
        <n v="32163"/>
        <n v="32179"/>
        <n v="32182"/>
        <n v="32183"/>
        <n v="32192"/>
        <n v="32195"/>
        <n v="32359"/>
        <n v="32601"/>
        <n v="32602"/>
        <n v="32603"/>
        <n v="32604"/>
        <n v="32605"/>
        <n v="32606"/>
        <n v="32607"/>
        <n v="32608"/>
        <n v="32609"/>
        <n v="32610"/>
        <n v="32611"/>
        <n v="32612"/>
        <n v="32614"/>
        <n v="32615"/>
        <n v="32616"/>
        <n v="32617"/>
        <n v="32618"/>
        <n v="32619"/>
        <n v="32621"/>
        <n v="32622"/>
        <n v="32625"/>
        <n v="32626"/>
        <n v="32627"/>
        <n v="32628"/>
        <n v="32631"/>
        <n v="32633"/>
        <n v="32634"/>
        <n v="32635"/>
        <n v="32639"/>
        <n v="32640"/>
        <n v="32641"/>
        <n v="32643"/>
        <n v="32644"/>
        <n v="32648"/>
        <n v="32653"/>
        <n v="32654"/>
        <n v="32655"/>
        <n v="32658"/>
        <n v="32662"/>
        <n v="32663"/>
        <n v="32664"/>
        <n v="32666"/>
        <n v="32667"/>
        <n v="32668"/>
        <n v="32669"/>
        <n v="32680"/>
        <n v="32681"/>
        <n v="32683"/>
        <n v="32686"/>
        <n v="32692"/>
        <n v="32693"/>
        <n v="32694"/>
        <n v="32696"/>
        <n v="32702"/>
        <n v="32784"/>
        <n v="33513"/>
        <n v="33514"/>
        <n v="33521"/>
        <n v="33538"/>
        <n v="33585"/>
        <n v="33597"/>
        <n v="34420"/>
        <n v="34421"/>
        <n v="34423"/>
        <n v="34428"/>
        <n v="34429"/>
        <n v="34430"/>
        <n v="34431"/>
        <n v="34432"/>
        <n v="34433"/>
        <n v="34434"/>
        <n v="34436"/>
        <n v="34441"/>
        <n v="34442"/>
        <n v="34445"/>
        <n v="34446"/>
        <n v="34447"/>
        <n v="34448"/>
        <n v="34449"/>
        <n v="34450"/>
        <n v="34451"/>
        <n v="34452"/>
        <n v="34453"/>
        <n v="34460"/>
        <n v="34461"/>
        <n v="34464"/>
        <n v="34465"/>
        <n v="34470"/>
        <n v="34471"/>
        <n v="34472"/>
        <n v="34473"/>
        <n v="34474"/>
        <n v="34475"/>
        <n v="34476"/>
        <n v="34477"/>
        <n v="34478"/>
        <n v="34479"/>
        <n v="34480"/>
        <n v="34481"/>
        <n v="34482"/>
        <n v="34483"/>
        <n v="34484"/>
        <n v="34487"/>
        <n v="34488"/>
        <n v="34489"/>
        <n v="34491"/>
        <n v="34492"/>
        <n v="34498"/>
        <n v="34785"/>
        <n v="30233"/>
        <n v="30411"/>
        <n v="30413"/>
        <n v="30428"/>
        <n v="30454"/>
        <n v="30457"/>
        <n v="30470"/>
        <n v="30678"/>
        <n v="30820"/>
        <n v="31001"/>
        <n v="31002"/>
        <n v="31003"/>
        <n v="31004"/>
        <n v="31005"/>
        <n v="31006"/>
        <n v="31007"/>
        <n v="31008"/>
        <n v="31009"/>
        <n v="31011"/>
        <n v="31012"/>
        <n v="31013"/>
        <n v="31014"/>
        <n v="31016"/>
        <n v="31017"/>
        <n v="31018"/>
        <n v="31019"/>
        <n v="31020"/>
        <n v="31021"/>
        <n v="31022"/>
        <n v="31023"/>
        <n v="31025"/>
        <n v="31027"/>
        <n v="31028"/>
        <n v="31029"/>
        <n v="31030"/>
        <n v="31031"/>
        <n v="31032"/>
        <n v="31033"/>
        <n v="31034"/>
        <n v="31035"/>
        <n v="31036"/>
        <n v="31037"/>
        <n v="31038"/>
        <n v="31039"/>
        <n v="31040"/>
        <n v="31041"/>
        <n v="31042"/>
        <n v="31044"/>
        <n v="31046"/>
        <n v="31047"/>
        <n v="31049"/>
        <n v="31050"/>
        <n v="31051"/>
        <n v="31052"/>
        <n v="31054"/>
        <n v="31055"/>
        <n v="31057"/>
        <n v="31058"/>
        <n v="31059"/>
        <n v="31060"/>
        <n v="31061"/>
        <n v="31062"/>
        <n v="31063"/>
        <n v="31065"/>
        <n v="31066"/>
        <n v="31067"/>
        <n v="31068"/>
        <n v="31069"/>
        <n v="31070"/>
        <n v="31071"/>
        <n v="31072"/>
        <n v="31075"/>
        <n v="31076"/>
        <n v="31077"/>
        <n v="31078"/>
        <n v="31079"/>
        <n v="31081"/>
        <n v="31082"/>
        <n v="31083"/>
        <n v="31084"/>
        <n v="31086"/>
        <n v="31087"/>
        <n v="31088"/>
        <n v="31089"/>
        <n v="31090"/>
        <n v="31091"/>
        <n v="31092"/>
        <n v="31093"/>
        <n v="31094"/>
        <n v="31095"/>
        <n v="31096"/>
        <n v="31098"/>
        <n v="31099"/>
        <n v="31201"/>
        <n v="31202"/>
        <n v="31203"/>
        <n v="31204"/>
        <n v="31205"/>
        <n v="31206"/>
        <n v="31207"/>
        <n v="31208"/>
        <n v="31209"/>
        <n v="31210"/>
        <n v="31211"/>
        <n v="31213"/>
        <n v="31216"/>
        <n v="31217"/>
        <n v="31220"/>
        <n v="31221"/>
        <n v="31294"/>
        <n v="31295"/>
        <n v="31296"/>
        <n v="31297"/>
        <n v="31544"/>
        <n v="31549"/>
        <n v="31711"/>
        <n v="31812"/>
        <n v="89008"/>
        <n v="89001"/>
        <n v="89043"/>
        <n v="89049"/>
        <n v="89045"/>
        <n v="89124"/>
        <n v="89046"/>
        <n v="89025"/>
        <n v="89040"/>
        <n v="89060"/>
        <n v="89017"/>
        <n v="89020"/>
        <n v="89161"/>
        <n v="89022"/>
        <n v="89003"/>
        <n v="89007"/>
        <n v="89005"/>
        <n v="89166"/>
        <n v="89054"/>
        <n v="89314"/>
        <n v="89042"/>
        <n v="89029"/>
        <n v="89317"/>
        <n v="89027"/>
        <n v="89021"/>
        <n v="89048"/>
        <n v="89061"/>
        <n v="89044"/>
        <n v="89131"/>
        <n v="89034"/>
        <n v="89052"/>
        <n v="89039"/>
        <n v="89015"/>
        <n v="89156"/>
        <n v="89165"/>
        <n v="89191"/>
        <n v="89179"/>
        <n v="89011"/>
        <n v="89018"/>
        <n v="89115"/>
        <n v="89002"/>
        <n v="89028"/>
        <n v="89026"/>
        <n v="89142"/>
        <n v="89086"/>
        <n v="89178"/>
        <n v="89149"/>
        <n v="89138"/>
        <n v="89110"/>
        <n v="89148"/>
        <n v="89139"/>
        <n v="89118"/>
        <n v="89141"/>
        <n v="89012"/>
        <n v="89119"/>
        <n v="89129"/>
        <n v="89113"/>
        <n v="89123"/>
        <n v="89032"/>
        <n v="89030"/>
        <n v="89031"/>
        <n v="89084"/>
        <n v="89135"/>
        <n v="89117"/>
        <n v="89121"/>
        <n v="89108"/>
        <n v="89074"/>
        <n v="89122"/>
        <n v="89081"/>
        <n v="89014"/>
        <n v="89147"/>
        <n v="89130"/>
        <n v="89134"/>
        <n v="89183"/>
        <n v="89120"/>
        <n v="89103"/>
        <n v="89128"/>
        <n v="89104"/>
        <n v="89101"/>
        <n v="89107"/>
        <n v="89102"/>
        <n v="89106"/>
        <n v="89146"/>
        <n v="89145"/>
        <n v="89144"/>
        <n v="89109"/>
        <n v="89143"/>
        <n v="89169"/>
        <n v="89111"/>
        <n v="89085"/>
        <n v="89033"/>
        <n v="89126"/>
        <n v="89153"/>
        <n v="89009"/>
        <n v="89016"/>
        <n v="89158"/>
        <n v="89133"/>
        <n v="89136"/>
        <n v="89151"/>
        <n v="89116"/>
        <n v="89041"/>
        <n v="89193"/>
        <n v="89152"/>
        <n v="89137"/>
        <n v="89173"/>
        <n v="89162"/>
        <n v="89150"/>
        <n v="89053"/>
        <n v="89127"/>
        <n v="89024"/>
        <n v="89004"/>
        <n v="89077"/>
        <n v="89157"/>
        <n v="89170"/>
        <n v="89140"/>
        <n v="89036"/>
        <n v="89180"/>
        <n v="89105"/>
        <n v="89006"/>
        <n v="89132"/>
        <n v="89125"/>
        <s v="74002 Barnsdall"/>
        <s v="74003 Bartlesville"/>
        <s v="74006 Bartlesville"/>
        <s v="74008 Bixby"/>
        <s v="74010 Bristow"/>
        <s v="74011 Broken Arrow"/>
        <s v="74012 Broken Arrow"/>
        <s v="74014 Broken Arrow"/>
        <s v="74015 Catoosa"/>
        <s v="74016 Chelsea"/>
        <s v="74017 Claremore"/>
        <s v="74019 Claremore"/>
        <s v="74020 Cleveland"/>
        <s v="74021 Collinsville"/>
        <s v="74022 Copan"/>
        <s v="74027 Delaware"/>
        <s v="74028 Depew"/>
        <s v="74029 Dewey"/>
        <s v="74033 Glenpool"/>
        <s v="74035 Hominy"/>
        <s v="74036 Inola"/>
        <s v="74037 Jenks"/>
        <s v="74039 Kellyville"/>
        <s v="74041 Kiefer"/>
        <s v="74042 Lenapah"/>
        <s v="74044 Mannford"/>
        <s v="74047 Mounds"/>
        <s v="74048 Nowata"/>
        <s v="74051 Ochelata"/>
        <s v="74053 Oologah"/>
        <s v="74054 Osage"/>
        <s v="74055 Owasso"/>
        <s v="74056 Pawhuska"/>
        <s v="74058 Pawnee"/>
        <s v="74060 Prue"/>
        <s v="74061 Ramona"/>
        <s v="74063 Sand Springs"/>
        <s v="74066 Sapulpa"/>
        <s v="74070 Skiatook"/>
        <s v="74072 S Coffeyville"/>
        <s v="74073 Sperry"/>
        <s v="74080 Talala"/>
        <s v="74081 Terlton"/>
        <s v="74083 Wann"/>
        <s v="74084 Wynona"/>
        <s v="74103 Tulsa"/>
        <s v="74104 Tulsa"/>
        <s v="74105 Tulsa"/>
        <s v="74106 Tulsa"/>
        <s v="74107 Tulsa"/>
        <s v="74108 Tulsa"/>
        <s v="74110 Tulsa"/>
        <s v="74112 Tulsa"/>
        <s v="74114 Tulsa"/>
        <s v="74115 Tulsa"/>
        <s v="74116 Tulsa"/>
        <s v="74117 Tulsa"/>
        <s v="74119 Tulsa"/>
        <s v="74120 Tulsa"/>
        <s v="74126 Tulsa"/>
        <s v="74127 Tulsa"/>
        <s v="74128 Tulsa"/>
        <s v="74129 Tulsa"/>
        <s v="74130 Tulsa"/>
        <s v="74131 Tulsa"/>
        <s v="74132 Tulsa"/>
        <s v="74133 Tulsa"/>
        <s v="74134 Tulsa"/>
        <s v="74135 Tulsa"/>
        <s v="74136 Tulsa"/>
        <s v="74137 Tulsa"/>
        <s v="74145 Tulsa"/>
        <s v="74146 Tulsa"/>
        <s v="74171 Tulsa"/>
        <s v="74301 Vinita"/>
        <s v="74330 Adair"/>
        <s v="74331 Afton"/>
        <s v="74332 Big Cabin"/>
        <s v="74333 Bluejacket"/>
        <s v="74337 Chouteau"/>
        <s v="74338 Colcord"/>
        <s v="74339 Commerce"/>
        <s v="74342 Eucha"/>
        <s v="74343 Fairland"/>
        <s v="74344 Grove"/>
        <s v="74346 Jay"/>
        <s v="74347 Kansas"/>
        <s v="74352 Locust Grove"/>
        <s v="74354 Miami"/>
        <s v="74358 North Miami"/>
        <s v="74359 Oaks"/>
        <s v="74360 Picher"/>
        <s v="74361 Pryor"/>
        <s v="74363 Quapaw"/>
        <s v="74364 Rose"/>
        <s v="74365 Salina"/>
        <s v="74366 Spavinaw"/>
        <s v="74367 Strang"/>
        <s v="74368 Twin Oaks"/>
        <s v="74369 Welch"/>
        <s v="74370 Wyandotte"/>
        <s v="74401 Muskogee"/>
        <s v="74403 Muskogee"/>
        <s v="74421 Beggs"/>
        <s v="74422 Boynton"/>
        <s v="74423 Braggs"/>
        <s v="74426 Checotah"/>
        <s v="74427 Cookson"/>
        <s v="74428 Council Hill"/>
        <s v="74429 Coweta"/>
        <s v="74432 Eufaula"/>
        <s v="74434 Fort Gibson"/>
        <s v="74435 Gore"/>
        <s v="74436 Haskell"/>
        <s v="74437 Henryetta"/>
        <s v="74441 Hulbert"/>
        <s v="74445 Morris"/>
        <s v="74447 Okmulgee"/>
        <s v="74450 Oktaha"/>
        <s v="74451 Park Hill"/>
        <s v="74452 Peggs"/>
        <s v="74454 Porter"/>
        <s v="74455 Porum"/>
        <s v="74457 Proctor"/>
        <s v="74463 Taft"/>
        <s v="74464 Tahlequah"/>
        <s v="74467 Wagoner"/>
        <s v="74469 Warner"/>
        <s v="74470 Webbers Falls"/>
        <s v="74471 Welling"/>
        <s v="74637 Fairfax"/>
        <s v="74650 Ralston"/>
        <s v="74845 Hanna"/>
        <s v="74931 Bunch"/>
        <s v="74948 Muldrow"/>
        <s v="74954 Roland"/>
        <s v="74955 Sallisaw"/>
        <s v="74960 Stilwell"/>
        <s v="74962 Vian"/>
        <s v="74964 Watts"/>
        <s v="74965 Westville"/>
        <s v="73002 Alex"/>
        <s v="73003 Edmond"/>
        <s v="73004 Amber"/>
        <s v="73005 Anadarko"/>
        <s v="73006 Apache"/>
        <s v="73007 Arcadia"/>
        <s v="73008 Bethany"/>
        <s v="73009 Binger"/>
        <s v="73010 Blanchard"/>
        <s v="73011 Bradley"/>
        <s v="73012 Edmond"/>
        <s v="73013 Edmond"/>
        <s v="73014 Calumet"/>
        <s v="73015 Carnegie"/>
        <s v="73016 Cashion"/>
        <s v="73017 Cement"/>
        <s v="73018 Chickasha"/>
        <s v="73019 Norman"/>
        <s v="73020 Choctaw"/>
        <s v="73021 Colony"/>
        <s v="73024 Corn"/>
        <s v="73025 Edmond"/>
        <s v="73026 Norman"/>
        <s v="73027 Coyle"/>
        <s v="73028 Crescent"/>
        <s v="73029 Cyril"/>
        <s v="73034 Edmond"/>
        <s v="73036 El Reno"/>
        <s v="73038 Fort Cobb"/>
        <s v="73040 Geary"/>
        <s v="73041 Gotebo"/>
        <s v="73042 Gracemont"/>
        <s v="73043 Greenfield"/>
        <s v="73044 Guthrie"/>
        <s v="73045 Harrah"/>
        <s v="73047 Hinton"/>
        <s v="73048 Hydro"/>
        <s v="73049 Jones"/>
        <s v="73051 Lexington"/>
        <s v="73052 Lindsay"/>
        <s v="73053 Lookeba"/>
        <s v="73054 Luther"/>
        <s v="73055 Marlow"/>
        <s v="73056 Marshall"/>
        <s v="73057 Maysville"/>
        <s v="73058 Meridian"/>
        <s v="73059 Minco"/>
        <s v="73061 Morrison"/>
        <s v="73063 Mulhall"/>
        <s v="73064 Mustang"/>
        <s v="73065 Newcastle"/>
        <s v="73067 Ninnekah"/>
        <s v="73068 Noble"/>
        <s v="73069 Norman"/>
        <s v="73071 Norman"/>
        <s v="73072 Norman"/>
        <s v="73073 Orlando"/>
        <s v="73077 Perry"/>
        <s v="73078 Piedmont"/>
        <s v="73079 Pocasset"/>
        <s v="73080 Purcell"/>
        <s v="73082 Rush Springs"/>
        <s v="73084 Spencer"/>
        <s v="73089 Tuttle"/>
        <s v="73090 Union City"/>
        <s v="73092 Verden"/>
        <s v="73093 Washington"/>
        <s v="73095 Wayne"/>
        <s v="73096 Weatherford"/>
        <s v="73099 Yukon"/>
        <s v="73102 Oklahoma City"/>
        <s v="73103 Oklahoma City"/>
        <s v="73104 Oklahoma City"/>
        <s v="73105 Oklahoma City"/>
        <s v="73106 Oklahoma City"/>
        <s v="73107 Oklahoma City"/>
        <s v="73108 Oklahoma City"/>
        <s v="73109 Oklahoma City"/>
        <s v="73110 Oklahoma City"/>
        <s v="73111 Oklahoma City"/>
        <s v="73112 Oklahoma City"/>
        <s v="73114 Oklahoma City"/>
        <s v="73115 Oklahoma City"/>
        <s v="73116 Oklahoma City"/>
        <s v="73117 Oklahoma City"/>
        <s v="73118 Oklahoma City"/>
        <s v="73119 Oklahoma City"/>
        <s v="73120 Oklahoma City"/>
        <s v="73121 Oklahoma City"/>
        <s v="73122 Oklahoma City"/>
        <s v="73127 Oklahoma City"/>
        <s v="73128 Oklahoma City"/>
        <s v="73129 Oklahoma City"/>
        <s v="73130 Oklahoma City"/>
        <s v="73131 Oklahoma City"/>
        <s v="73132 Oklahoma City"/>
        <s v="73134 Oklahoma City"/>
        <s v="73135 Oklahoma City"/>
        <s v="73139 Oklahoma City"/>
        <s v="73141 Oklahoma City"/>
        <s v="73142 Oklahoma City"/>
        <s v="73145 Oklahoma City"/>
        <s v="73149 Oklahoma City"/>
        <s v="73150 Oklahoma City"/>
        <s v="73151 Oklahoma City"/>
        <s v="73159 Oklahoma City"/>
        <s v="73160 Oklahoma City"/>
        <s v="73162 Oklahoma City"/>
        <s v="73165 Oklahoma City"/>
        <s v="73169 Oklahoma City"/>
        <s v="73170 Oklahoma City"/>
        <s v="73173 Oklahoma City"/>
        <s v="73179 Oklahoma City"/>
        <s v="73601 Clinton"/>
        <s v="73620 Arapaho"/>
        <s v="73622 Bessie"/>
        <s v="73625 Butler"/>
        <s v="73626 Canute"/>
        <s v="73632 Cordell"/>
        <s v="73639 Custer City"/>
        <s v="73641 Dill City"/>
        <s v="73646 Fay"/>
        <s v="73647 Foss"/>
        <s v="73654 Leedey"/>
        <s v="73658 Oakwood"/>
        <s v="73659 Putnam"/>
        <s v="73661 Rocky"/>
        <s v="73663 Seiling"/>
        <s v="73664 Sentinel"/>
        <s v="73667 Taloga"/>
        <s v="73669 Thomas"/>
        <s v="73701 Enid"/>
        <s v="73703 Enid"/>
        <s v="73705 Enid"/>
        <s v="73718 Ames"/>
        <s v="73720 Bison"/>
        <s v="73724 Canton"/>
        <s v="73727 Carrier"/>
        <s v="73729 Cleo Springs"/>
        <s v="73730 Covington"/>
        <s v="73733 Douglas"/>
        <s v="73734 Dover"/>
        <s v="73735 Drummond"/>
        <s v="73736 Fairmont"/>
        <s v="73737 Fairview"/>
        <s v="73738 Garber"/>
        <s v="73739 Goltry"/>
        <s v="73742 Hennessey"/>
        <s v="73744 Hitchcock"/>
        <s v="73747 Isabella"/>
        <s v="73750 Kingfisher"/>
        <s v="73753 Kremlin"/>
        <s v="73754 Lahoma"/>
        <s v="73755 Longdale"/>
        <s v="73756 Loyal"/>
        <s v="73757 Lucien"/>
        <s v="73760 Meno"/>
        <s v="73762 Okarche"/>
        <s v="73763 Okeene"/>
        <s v="73764 Omega"/>
        <s v="73768 Ringwood"/>
        <s v="73770 Southard"/>
        <s v="73772 Watonga"/>
        <s v="73773 Waukomis"/>
        <s v="73835 Camargo"/>
        <s v="73838 Chester"/>
        <s v="73859 Vici"/>
        <s v="74023 Cushing"/>
        <s v="74026 Davenport"/>
        <s v="74030 Drumright"/>
        <s v="74032 Glencoe"/>
        <s v="74038 Jennings"/>
        <s v="74045 Maramec"/>
        <s v="74059 Perkins"/>
        <s v="74062 Ripley"/>
        <s v="74074 Stillwater"/>
        <s v="74075 Stillwater"/>
        <s v="74077 Stillwater"/>
        <s v="74078 Stillwater"/>
        <s v="74079 Stroud"/>
        <s v="74085 Yale"/>
        <s v="74601 Ponca City"/>
        <s v="74604 Ponca City"/>
        <s v="74630 Billings"/>
        <s v="74633 Burbank"/>
        <s v="74640 Hunter"/>
        <s v="74644 Marland"/>
        <s v="74651 Red Rock"/>
        <s v="74652 Shidler"/>
        <s v="74801 Shawnee"/>
        <s v="74804 Shawnee"/>
        <s v="74824 Agra"/>
        <s v="74826 Asher"/>
        <s v="74829 Boley"/>
        <s v="74831 Byars"/>
        <s v="74832 Carney"/>
        <s v="74833 Castle"/>
        <s v="74834 Chandler"/>
        <s v="74840 Earlsboro"/>
        <s v="74849 Konawa"/>
        <s v="74851 McLoud"/>
        <s v="74852 Macomb"/>
        <s v="74854 Maud"/>
        <s v="74855 Meeker"/>
        <s v="74857 Newalla"/>
        <s v="74859 Okemah"/>
        <s v="74860 Paden"/>
        <s v="74864 Prague"/>
        <s v="74869 Sparks"/>
        <s v="74872 Stratford"/>
        <s v="74873 Tecumseh"/>
        <s v="74875 Tryon"/>
        <s v="74878 Wanette"/>
        <s v="74880 Weleetka"/>
        <s v="74881 Wellston"/>
        <s v="74884 Wewoka"/>
        <n v="23001"/>
        <n v="23011"/>
        <n v="23061"/>
        <n v="23062"/>
        <n v="23072"/>
        <n v="23089"/>
        <n v="23110"/>
        <n v="23124"/>
        <n v="23140"/>
        <n v="23141"/>
        <n v="23156"/>
        <n v="23168"/>
        <n v="23181"/>
        <n v="23185"/>
        <n v="23186"/>
        <n v="23188"/>
        <n v="23601"/>
        <n v="23602"/>
        <n v="23603"/>
        <n v="23604"/>
        <n v="23605"/>
        <n v="23606"/>
        <n v="23607"/>
        <n v="23608"/>
        <n v="23609"/>
        <n v="23612"/>
        <n v="23628"/>
        <n v="23630"/>
        <n v="23651"/>
        <n v="23661"/>
        <n v="23662"/>
        <n v="23663"/>
        <n v="23664"/>
        <n v="23665"/>
        <n v="23666"/>
        <n v="23668"/>
        <n v="23669"/>
        <n v="23670"/>
        <n v="23681"/>
        <n v="23690"/>
        <n v="23691"/>
        <n v="23692"/>
        <n v="23693"/>
        <n v="23696"/>
        <n v="23320"/>
        <n v="23321"/>
        <n v="23322"/>
        <n v="23323"/>
        <n v="23324"/>
        <n v="23325"/>
        <n v="23327"/>
        <n v="23328"/>
        <n v="23451"/>
        <n v="23452"/>
        <n v="23453"/>
        <n v="23454"/>
        <n v="23455"/>
        <n v="23456"/>
        <n v="23457"/>
        <n v="23458"/>
        <n v="23459"/>
        <n v="23460"/>
        <n v="23461"/>
        <n v="23462"/>
        <n v="23463"/>
        <n v="23464"/>
        <n v="23466"/>
        <n v="23501"/>
        <n v="23502"/>
        <n v="23503"/>
        <n v="23504"/>
        <n v="23505"/>
        <n v="23507"/>
        <n v="23508"/>
        <n v="23509"/>
        <n v="23510"/>
        <n v="23511"/>
        <n v="23512"/>
        <n v="23513"/>
        <n v="23515"/>
        <n v="23517"/>
        <n v="23518"/>
        <n v="23521"/>
        <n v="23523"/>
        <n v="23529"/>
        <n v="23551"/>
        <n v="23701"/>
        <n v="23702"/>
        <n v="23703"/>
        <n v="23704"/>
        <n v="23707"/>
        <n v="23708"/>
        <n v="23709"/>
        <s v="06016 "/>
        <n v="6026"/>
        <n v="6027"/>
        <n v="6028"/>
        <n v="6088"/>
        <n v="6082"/>
        <n v="6083"/>
        <n v="6035"/>
        <n v="6049"/>
        <n v="6060"/>
        <n v="6071"/>
        <n v="6072"/>
        <n v="6076"/>
        <n v="6075"/>
        <n v="6077"/>
        <n v="6078"/>
        <n v="6080"/>
        <n v="6090"/>
        <n v="6091"/>
        <n v="6093"/>
        <n v="6096"/>
        <s v="06025 "/>
        <n v="6033"/>
        <n v="6041"/>
        <n v="6111"/>
        <n v="6131"/>
        <n v="6067"/>
        <n v="6073"/>
        <n v="6074"/>
        <n v="6109"/>
        <n v="6219"/>
        <s v="06408 "/>
        <n v="6410"/>
        <n v="6411"/>
        <n v="6444"/>
        <n v="6450"/>
        <n v="6451"/>
        <n v="6454"/>
        <n v="6467"/>
        <n v="6479"/>
        <n v="6489"/>
        <s v="06233 "/>
        <n v="6232"/>
        <n v="6241"/>
        <n v="6243"/>
        <n v="6333"/>
        <n v="6384"/>
        <n v="6353"/>
        <n v="6354"/>
        <n v="6320"/>
        <n v="6357"/>
        <n v="6370"/>
        <n v="6373"/>
        <n v="6374"/>
        <n v="6260"/>
        <n v="6375"/>
        <n v="6263"/>
        <n v="6377"/>
        <n v="6382"/>
        <n v="6385"/>
        <n v="6387"/>
        <n v="2802"/>
        <n v="2814"/>
        <n v="2824"/>
        <n v="2826"/>
        <n v="2828"/>
        <n v="2829"/>
        <n v="2830"/>
        <n v="2838"/>
        <n v="2839"/>
        <n v="2858"/>
        <n v="2859"/>
        <n v="2864"/>
        <n v="2865"/>
        <n v="2876"/>
        <n v="2895"/>
        <n v="2896"/>
        <n v="2917"/>
        <n v="2806"/>
        <n v="2860"/>
        <n v="2861"/>
        <n v="2862"/>
        <n v="2863"/>
        <n v="2901"/>
        <n v="2902"/>
        <n v="2903"/>
        <n v="2904"/>
        <n v="2905"/>
        <n v="2906"/>
        <n v="2907"/>
        <n v="2908"/>
        <n v="2909"/>
        <n v="2911"/>
        <n v="2912"/>
        <n v="2914"/>
        <n v="2915"/>
        <n v="2916"/>
        <n v="2918"/>
        <n v="2940"/>
        <n v="2815"/>
        <n v="2816"/>
        <n v="2817"/>
        <n v="2818"/>
        <n v="2823"/>
        <n v="2825"/>
        <n v="2827"/>
        <n v="2831"/>
        <n v="2857"/>
        <n v="2886"/>
        <n v="2887"/>
        <n v="2888"/>
        <n v="2889"/>
        <n v="2893"/>
        <n v="2910"/>
        <n v="2919"/>
        <n v="2920"/>
        <n v="2921"/>
        <n v="2801"/>
        <n v="2809"/>
        <n v="2822"/>
        <n v="2835"/>
        <n v="2837"/>
        <n v="2840"/>
        <n v="2841"/>
        <n v="2842"/>
        <n v="2852"/>
        <n v="2854"/>
        <n v="2871"/>
        <n v="2872"/>
        <n v="2874"/>
        <n v="2877"/>
        <n v="2878"/>
        <n v="2879"/>
        <n v="2880"/>
        <n v="2881"/>
        <n v="2882"/>
        <n v="2883"/>
        <n v="2885"/>
        <n v="2804"/>
        <n v="2808"/>
        <n v="2812"/>
        <n v="2813"/>
        <n v="2832"/>
        <n v="2833"/>
        <n v="2836"/>
        <n v="2873"/>
        <n v="2875"/>
        <n v="2891"/>
        <n v="2984"/>
        <n v="2898"/>
        <n v="2892"/>
        <n v="2048"/>
        <n v="2356"/>
        <n v="2375"/>
        <n v="2718"/>
        <n v="2760"/>
        <n v="2762"/>
        <n v="2763"/>
        <n v="2780"/>
        <n v="2702"/>
        <n v="2714"/>
        <n v="2717"/>
        <n v="2719"/>
        <n v="2720"/>
        <n v="2721"/>
        <n v="2722"/>
        <n v="2723"/>
        <n v="2724"/>
        <n v="2725"/>
        <n v="2726"/>
        <n v="2740"/>
        <n v="2741"/>
        <n v="2742"/>
        <n v="2743"/>
        <n v="2744"/>
        <n v="2745"/>
        <n v="2746"/>
        <n v="2748"/>
        <n v="2771"/>
        <n v="2777"/>
        <n v="2779"/>
        <s v="51461 Schleswig"/>
        <s v="51439 Charter Oak"/>
        <s v="51529 Dunlap"/>
        <s v="51467 Westside"/>
        <s v="51465 Vail"/>
        <s v="51442 Denison"/>
        <s v="51528 Dow City"/>
        <s v="51527 Defiance"/>
        <s v="51520 Arion"/>
        <s v="51455 Manning"/>
        <s v="51454 Manilla"/>
        <s v="51448 Kiron"/>
        <s v="51441 Deloit"/>
        <s v="51436 Breda"/>
        <s v="51060 Ute"/>
        <s v="51034 Mapleton"/>
        <s v="51019 Danbury"/>
        <s v="51006 Battle Creek"/>
        <s v="51545 Little Sioux"/>
        <s v="51546 Logan"/>
        <s v="51564 Pisgah"/>
        <s v="51555 Missouri Valley"/>
        <s v="51556 Modale"/>
        <s v="51579 Woodbine"/>
        <s v="51570 Shelby"/>
        <s v="51565 Portsmouth"/>
        <s v="51563 Persia"/>
        <s v="51559 Neola"/>
        <s v="51558 Moorhead"/>
        <s v="51557 Mondamin"/>
        <s v="51550 Magnolia"/>
        <s v="51523 Blencoe"/>
        <s v="50022 Atlantic"/>
        <s v="51537 Harlan"/>
        <s v="51577 Walnut"/>
        <s v="51562 Panama"/>
        <s v="51552 Marne"/>
        <s v="51543 Kimballton"/>
        <s v="51531 Elk Horn"/>
        <s v="51530 Earling"/>
        <s v="51521 Avoca"/>
        <s v="51447 Kirkman"/>
        <s v="51446 Irwin"/>
        <s v="50076 Exira"/>
        <s v="51503 Council Bluffs"/>
        <s v="51501 Council Bluffs"/>
        <s v="51526 Crescent"/>
        <s v="51542 Honey Creek"/>
        <s v="51576 Underwood"/>
        <s v="51535 Griswold"/>
        <s v="51575 Treynor"/>
        <s v="51571 Silver City"/>
        <s v="51566 Red Oak"/>
        <s v="51560 Oakland"/>
        <s v="51553 Minden"/>
        <s v="51549 Macedonia"/>
        <s v="51548 Mc Clelland"/>
        <s v="51544 Lewis"/>
        <s v="51541 Henderson"/>
        <s v="51536 Hancock"/>
        <s v="51532 Elliott"/>
        <s v="51525 Carson"/>
        <s v="51510 Carter Lake"/>
        <s v="50843 Cumberland"/>
        <s v="50864 Villisca"/>
        <s v="50837 Bridgewater"/>
        <s v="50853 Massena"/>
        <s v="50274 Wiota"/>
        <s v="50042 Brayton"/>
        <s v="50020 Anita"/>
        <s v="51645 Imogene"/>
        <s v="51653 Tabor"/>
        <s v="51561 Pacific Junction"/>
        <s v="51551 Malvern"/>
        <s v="51540 Hastings"/>
        <s v="51534 Glenwood"/>
        <s v="51533 Emerson"/>
        <s v="51638 Essex"/>
        <s v="51573 Stanton"/>
        <s v="50857 Nodaway"/>
        <s v="50847 Grant"/>
        <s v="51601 Shenandoah"/>
        <s v="51639 Farragut"/>
        <s v="51650 Riverton"/>
        <s v="51647 Northboro"/>
        <s v="51649 Randolph"/>
        <s v="51640 Hamburg"/>
        <s v="51654 Thurman"/>
        <s v="51652 Sidney"/>
        <s v="51648 Percival"/>
        <s v="51632 Clarinda"/>
        <s v="51636 Coin"/>
        <s v="51630 Blanchard"/>
        <s v="51656 Yorktown"/>
        <s v="51646 New Market"/>
        <s v="51637 College Springs"/>
        <s v="51631 Braddyville"/>
        <s v="64498 Westboro"/>
        <s v="64491 Tarkio"/>
        <s v="64446 Fairfax"/>
        <s v="64496 Watson"/>
        <s v="64482 Rock Port"/>
        <s v="68788 West Point"/>
        <s v="68038 Lyons"/>
        <s v="68791 Wisner"/>
        <s v="68633 Dodge"/>
        <s v="68716 Beemer"/>
        <s v="68641 Howells"/>
        <s v="68768 Pilger"/>
        <s v="68047 Pender"/>
        <s v="68045 Oakland"/>
        <s v="68004 Bancroft"/>
        <s v="68031 Hooper"/>
        <s v="68020 Decatur"/>
        <s v="68029 Herman"/>
        <s v="68061 Tekamah"/>
        <s v="68019 Craig"/>
        <s v="68601 Columbus"/>
        <s v="68758 Newman Grove"/>
        <s v="68653 Platte Center"/>
        <s v="68647 Monroe"/>
        <s v="68644 Lindsay"/>
        <s v="68643 Leigh"/>
        <s v="68642 Humphrey"/>
        <s v="68640 Genoa"/>
        <s v="68631 Creston"/>
        <s v="68661 Schuyler"/>
        <s v="68659 Rogers"/>
        <s v="68629 Clarkson"/>
        <s v="68057 Scribner"/>
        <s v="68025 Fremont"/>
        <s v="68044 Nickerson"/>
        <s v="68002 Arlington"/>
        <s v="68649 North Bend"/>
        <s v="68621 Ames"/>
        <s v="68008 Blair"/>
        <s v="68007 Bennington"/>
        <s v="68023 Fort Calhoun"/>
        <s v="68122 Omaha"/>
        <s v="68064 Valley"/>
        <s v="68142 Omaha"/>
        <s v="68152 Omaha"/>
        <s v="68112 Omaha"/>
        <s v="68034 Kennard"/>
        <s v="68003 Ashland"/>
        <s v="68065 Valparaiso"/>
        <s v="68041 Mead"/>
        <s v="68073 Yutan"/>
        <s v="68017 Ceresco"/>
        <s v="68033 Ithaca"/>
        <s v="68018 Colon"/>
        <s v="68066 Wahoo"/>
        <s v="68015 Cedar Bluffs"/>
        <s v="68648 Morse Bluff"/>
        <s v="68070 Weston"/>
        <s v="68050 Prague"/>
        <s v="68042 Memphis"/>
        <s v="68040 Malmo"/>
        <s v="68036 Linwood"/>
        <s v="68114 Omaha"/>
        <s v="68154 Omaha"/>
        <s v="68022 Elkhorn"/>
        <s v="68124 Omaha"/>
        <s v="68130 Omaha"/>
        <s v="68118 Omaha"/>
        <s v="68135 Omaha"/>
        <s v="68164 Omaha"/>
        <s v="68144 Omaha"/>
        <s v="68116 Omaha"/>
        <s v="68069 Waterloo"/>
        <s v="68137 Omaha"/>
        <s v="68182 Omaha"/>
        <s v="68178 Omaha"/>
        <s v="68134 Omaha"/>
        <s v="68132 Omaha"/>
        <s v="68131 Omaha"/>
        <s v="68127 Omaha"/>
        <s v="68117 Omaha"/>
        <s v="68111 Omaha"/>
        <s v="68110 Omaha"/>
        <s v="68108 Omaha"/>
        <s v="68107 Omaha"/>
        <s v="68106 Omaha"/>
        <s v="68105 Omaha"/>
        <s v="68104 Omaha"/>
        <s v="68102 Omaha"/>
        <s v="68010 Boys Town"/>
        <s v="68136 Omaha"/>
        <s v="68028 Gretna"/>
        <s v="68059 Springfield"/>
        <s v="68005 Bellevue"/>
        <s v="68046 Papillion"/>
        <s v="68138 Omaha"/>
        <s v="68133 Papillion"/>
        <s v="68157 Omaha"/>
        <s v="68147 Bellevue"/>
        <s v="68128 La Vista"/>
        <s v="68123 Bellevue"/>
        <s v="68113 Offutt AFB"/>
        <s v="68462 Waverly"/>
        <s v="68366 Greenwood"/>
        <s v="68048 Plattsmouth"/>
        <s v="68407 Murdock"/>
        <s v="68058 South Bend"/>
        <s v="68463 Weeping Water"/>
        <s v="68304 Alvo"/>
        <s v="68037 Louisville"/>
        <s v="68455 Union"/>
        <s v="68413 Nehawka"/>
        <s v="68409 Murray"/>
        <s v="68349 Elmwood"/>
        <s v="68347 Eagle"/>
        <s v="68307 Avoca"/>
        <s v="68454 Unadilla"/>
        <s v="68448 Talmage"/>
        <s v="68446 Syracuse"/>
        <s v="68443 Sterling"/>
        <s v="68418 Palmyra"/>
        <s v="68417 Otoe"/>
        <s v="68410 Nebraska City"/>
        <s v="68346 Dunbar"/>
        <s v="68344 Douglas"/>
        <s v="68329 Cook"/>
        <s v="68324 Burr"/>
        <s v="68320 Brock"/>
        <s v="68301 Adams"/>
        <s v="68450 Tecumseh"/>
        <s v="68348 Elk Creek"/>
        <s v="68332 Crab Orchard"/>
        <s v="68421 Peru"/>
        <s v="68414 Nemaha"/>
        <s v="68379 Julian"/>
        <s v="68378 Johnson"/>
        <s v="68321 Brownville"/>
        <s v="68305 Auburn"/>
        <s v="68457 Verdon"/>
        <s v="68442 Stella"/>
        <s v="68437 Shubert"/>
        <s v="68433 Salem"/>
        <s v="68431 Rulo"/>
        <s v="68376 Humboldt"/>
        <s v="68355 Falls City"/>
        <s v="68337 Dawson"/>
        <n v="85003"/>
        <n v="85004"/>
        <n v="85005"/>
        <n v="85006"/>
        <n v="85007"/>
        <n v="85008"/>
        <n v="85009"/>
        <n v="85010"/>
        <n v="85011"/>
        <n v="85012"/>
        <n v="85013"/>
        <n v="85014"/>
        <n v="85015"/>
        <n v="85016"/>
        <n v="85017"/>
        <n v="85018"/>
        <n v="85019"/>
        <n v="85020"/>
        <n v="85021"/>
        <n v="85022"/>
        <n v="85023"/>
        <n v="85024"/>
        <n v="85025"/>
        <n v="85026"/>
        <n v="85027"/>
        <n v="85028"/>
        <n v="85029"/>
        <n v="85030"/>
        <n v="85031"/>
        <n v="85032"/>
        <n v="85033"/>
        <n v="85034"/>
        <n v="85035"/>
        <n v="85036"/>
        <n v="85037"/>
        <n v="85038"/>
        <n v="85039"/>
        <n v="85040"/>
        <n v="85041"/>
        <n v="85042"/>
        <n v="85043"/>
        <n v="85044"/>
        <n v="85045"/>
        <n v="85046"/>
        <n v="85048"/>
        <n v="85050"/>
        <n v="85051"/>
        <n v="85053"/>
        <n v="85054"/>
        <n v="85060"/>
        <n v="85061"/>
        <n v="85062"/>
        <n v="85063"/>
        <n v="85064"/>
        <n v="85065"/>
        <n v="85066"/>
        <n v="85067"/>
        <n v="85068"/>
        <n v="85069"/>
        <n v="85070"/>
        <n v="85071"/>
        <n v="85072"/>
        <n v="85073"/>
        <n v="85074"/>
        <n v="85075"/>
        <n v="85076"/>
        <n v="85078"/>
        <n v="85079"/>
        <n v="85080"/>
        <n v="85082"/>
        <n v="85083"/>
        <n v="85085"/>
        <n v="85086"/>
        <n v="85087"/>
        <n v="85098"/>
        <n v="85120"/>
        <n v="85122"/>
        <n v="85128"/>
        <n v="85132"/>
        <n v="85135"/>
        <n v="85140"/>
        <n v="85142"/>
        <n v="85143"/>
        <n v="85192"/>
        <n v="85193"/>
        <n v="85194"/>
        <n v="85201"/>
        <n v="85202"/>
        <n v="85203"/>
        <n v="85204"/>
        <n v="85205"/>
        <n v="85206"/>
        <n v="85207"/>
        <n v="85208"/>
        <n v="85209"/>
        <n v="85210"/>
        <n v="85211"/>
        <n v="85212"/>
        <n v="85213"/>
        <n v="85214"/>
        <n v="85215"/>
        <n v="85216"/>
        <n v="85224"/>
        <n v="85225"/>
        <n v="85226"/>
        <n v="85233"/>
        <n v="85234"/>
        <n v="85236"/>
        <n v="85244"/>
        <n v="85246"/>
        <n v="85248"/>
        <n v="85249"/>
        <n v="85250"/>
        <n v="85251"/>
        <n v="85252"/>
        <n v="85253"/>
        <n v="85254"/>
        <n v="85255"/>
        <n v="85256"/>
        <n v="85257"/>
        <n v="85258"/>
        <n v="85259"/>
        <n v="85260"/>
        <n v="85261"/>
        <n v="85262"/>
        <n v="85263"/>
        <n v="85264"/>
        <n v="85266"/>
        <n v="85267"/>
        <n v="85268"/>
        <n v="85269"/>
        <n v="85271"/>
        <n v="85274"/>
        <n v="85275"/>
        <n v="85277"/>
        <n v="85280"/>
        <n v="85281"/>
        <n v="85282"/>
        <n v="85283"/>
        <n v="85284"/>
        <n v="85285"/>
        <n v="85286"/>
        <n v="85287"/>
        <n v="85295"/>
        <n v="85296"/>
        <n v="85297"/>
        <n v="85298"/>
        <n v="85299"/>
        <n v="85301"/>
        <n v="85302"/>
        <n v="85303"/>
        <n v="85304"/>
        <n v="85305"/>
        <n v="85306"/>
        <n v="85307"/>
        <n v="85308"/>
        <n v="85309"/>
        <n v="85310"/>
        <n v="85311"/>
        <n v="85312"/>
        <n v="85318"/>
        <n v="85320"/>
        <n v="85322"/>
        <n v="85323"/>
        <n v="85324"/>
        <n v="85325"/>
        <n v="85326"/>
        <n v="85327"/>
        <n v="85328"/>
        <n v="85329"/>
        <n v="85331"/>
        <n v="85332"/>
        <n v="85334"/>
        <n v="85335"/>
        <n v="85337"/>
        <n v="85338"/>
        <n v="85339"/>
        <n v="85340"/>
        <n v="85342"/>
        <n v="85343"/>
        <n v="85344"/>
        <n v="85345"/>
        <n v="85346"/>
        <n v="85348"/>
        <n v="85351"/>
        <n v="85353"/>
        <n v="85354"/>
        <n v="85355"/>
        <n v="85356"/>
        <n v="85357"/>
        <n v="85358"/>
        <n v="85359"/>
        <n v="85360"/>
        <n v="85361"/>
        <n v="85362"/>
        <n v="85363"/>
        <n v="85371"/>
        <n v="85372"/>
        <n v="85373"/>
        <n v="85374"/>
        <n v="85375"/>
        <n v="85376"/>
        <n v="85377"/>
        <n v="85378"/>
        <n v="85379"/>
        <n v="85380"/>
        <n v="85381"/>
        <n v="85382"/>
        <n v="85383"/>
        <n v="85385"/>
        <n v="85387"/>
        <n v="85388"/>
        <n v="85390"/>
        <n v="85392"/>
        <n v="85395"/>
        <n v="85396"/>
        <n v="85501"/>
        <n v="85502"/>
        <n v="85530"/>
        <n v="85531"/>
        <n v="85532"/>
        <n v="85533"/>
        <n v="85534"/>
        <n v="85535"/>
        <n v="85536"/>
        <n v="85539"/>
        <n v="85540"/>
        <n v="85541"/>
        <n v="85542"/>
        <n v="85543"/>
        <n v="85544"/>
        <n v="85545"/>
        <n v="85546"/>
        <n v="85547"/>
        <n v="85548"/>
        <n v="85550"/>
        <n v="85551"/>
        <n v="85552"/>
        <n v="85553"/>
        <n v="85554"/>
        <n v="85618"/>
        <n v="85623"/>
        <n v="85631"/>
        <n v="85901"/>
        <n v="85902"/>
        <n v="85911"/>
        <n v="85912"/>
        <n v="85920"/>
        <n v="85922"/>
        <n v="85923"/>
        <n v="85924"/>
        <n v="85925"/>
        <n v="85926"/>
        <n v="85927"/>
        <n v="85928"/>
        <n v="85929"/>
        <n v="85930"/>
        <n v="85931"/>
        <n v="85932"/>
        <n v="85933"/>
        <n v="85934"/>
        <n v="85935"/>
        <n v="85936"/>
        <n v="85937"/>
        <n v="85938"/>
        <n v="85939"/>
        <n v="85940"/>
        <n v="85941"/>
        <n v="85942"/>
        <n v="86001"/>
        <n v="86002"/>
        <n v="86003"/>
        <n v="86004"/>
        <n v="86011"/>
        <n v="86015"/>
        <n v="86016"/>
        <n v="86017"/>
        <n v="86018"/>
        <n v="86020"/>
        <n v="86021"/>
        <n v="86022"/>
        <n v="86023"/>
        <n v="86024"/>
        <n v="86025"/>
        <n v="86028"/>
        <n v="86029"/>
        <n v="86030"/>
        <n v="86031"/>
        <n v="86032"/>
        <n v="86033"/>
        <n v="86034"/>
        <n v="86035"/>
        <n v="86036"/>
        <n v="86038"/>
        <n v="86039"/>
        <n v="86040"/>
        <n v="86042"/>
        <n v="86043"/>
        <n v="86044"/>
        <n v="86045"/>
        <n v="86046"/>
        <n v="86047"/>
        <n v="86052"/>
        <n v="86053"/>
        <n v="86054"/>
        <n v="86301"/>
        <n v="86302"/>
        <n v="86303"/>
        <n v="86304"/>
        <n v="86305"/>
        <n v="86312"/>
        <n v="86313"/>
        <n v="86314"/>
        <n v="86315"/>
        <n v="86320"/>
        <n v="86321"/>
        <n v="86322"/>
        <n v="86323"/>
        <n v="86324"/>
        <n v="86325"/>
        <n v="86326"/>
        <n v="86327"/>
        <n v="86329"/>
        <n v="86331"/>
        <n v="86332"/>
        <n v="86333"/>
        <n v="86334"/>
        <n v="86335"/>
        <n v="86336"/>
        <n v="86337"/>
        <n v="86338"/>
        <n v="86339"/>
        <n v="86340"/>
        <n v="86341"/>
        <n v="86342"/>
        <n v="86343"/>
        <n v="86351"/>
        <n v="86401"/>
        <n v="86402"/>
        <n v="86403"/>
        <n v="86404"/>
        <n v="86405"/>
        <n v="86406"/>
        <n v="86409"/>
        <n v="86411"/>
        <n v="86412"/>
        <n v="86413"/>
        <n v="86426"/>
        <n v="86427"/>
        <n v="86429"/>
        <n v="86430"/>
        <n v="86431"/>
        <n v="86432"/>
        <n v="86433"/>
        <n v="86434"/>
        <n v="86435"/>
        <n v="86436"/>
        <n v="86437"/>
        <n v="86438"/>
        <n v="86439"/>
        <n v="86440"/>
        <n v="86441"/>
        <n v="86442"/>
        <n v="86443"/>
        <n v="86444"/>
        <n v="86445"/>
        <n v="73801"/>
        <n v="73802"/>
        <n v="73521"/>
        <n v="73522"/>
        <n v="73523"/>
        <n v="73526"/>
        <n v="73532"/>
        <n v="73537"/>
        <n v="73539"/>
        <n v="73549"/>
        <n v="73556"/>
        <n v="73560"/>
        <n v="73501"/>
        <n v="73502"/>
        <n v="73503"/>
        <n v="73505"/>
        <n v="73506"/>
        <n v="73507"/>
        <n v="73527"/>
        <n v="73528"/>
        <n v="73538"/>
        <n v="73540"/>
        <n v="73541"/>
        <n v="73543"/>
        <n v="73552"/>
        <n v="73557"/>
        <n v="73558"/>
        <n v="73567"/>
        <n v="73401"/>
        <n v="73402"/>
        <n v="73403"/>
        <n v="73435"/>
        <n v="73436"/>
        <n v="73437"/>
        <n v="73438"/>
        <n v="73443"/>
        <n v="73444"/>
        <n v="73458"/>
        <n v="73463"/>
        <n v="73481"/>
        <n v="73487"/>
        <n v="73488"/>
        <n v="73015"/>
        <n v="73021"/>
        <n v="73024"/>
        <n v="73041"/>
        <n v="73062"/>
        <n v="73096"/>
        <n v="73601"/>
        <n v="73622"/>
        <n v="73624"/>
        <n v="73626"/>
        <n v="73627"/>
        <n v="73632"/>
        <n v="73641"/>
        <n v="73647"/>
        <n v="73651"/>
        <n v="73655"/>
        <n v="73661"/>
        <n v="73664"/>
        <n v="73449"/>
        <n v="74701"/>
        <n v="74702"/>
        <n v="74720"/>
        <n v="74721"/>
        <n v="74723"/>
        <n v="74726"/>
        <n v="74729"/>
        <n v="74730"/>
        <n v="74731"/>
        <n v="74733"/>
        <n v="74741"/>
        <n v="74747"/>
        <n v="74753"/>
        <n v="74425"/>
        <n v="74430"/>
        <n v="74442"/>
        <n v="74501"/>
        <n v="74502"/>
        <n v="74522"/>
        <n v="74528"/>
        <n v="74529"/>
        <n v="74546"/>
        <n v="74547"/>
        <n v="74553"/>
        <n v="74554"/>
        <n v="74560"/>
        <n v="74561"/>
        <n v="74565"/>
        <n v="74576"/>
        <n v="74301"/>
        <n v="74332"/>
        <n v="74333"/>
        <n v="74349"/>
        <n v="74369"/>
        <n v="72764"/>
        <n v="72758"/>
        <n v="72712"/>
        <n v="72756"/>
        <n v="72715"/>
        <n v="72745"/>
        <n v="72736"/>
        <n v="72718"/>
        <n v="72722"/>
        <n v="72732"/>
        <n v="72751"/>
        <n v="72768"/>
        <n v="72739"/>
        <n v="72747"/>
        <n v="72719"/>
        <n v="72714"/>
        <n v="72703"/>
        <n v="72740"/>
        <n v="72632"/>
        <n v="72776"/>
        <n v="72760"/>
        <n v="72752"/>
        <n v="72742"/>
        <n v="72721"/>
        <n v="72956"/>
        <n v="72947"/>
        <n v="72921"/>
        <n v="72955"/>
        <n v="72952"/>
        <n v="72946"/>
        <n v="72934"/>
        <n v="72932"/>
        <n v="72903"/>
        <n v="72916"/>
        <n v="72940"/>
        <n v="72927"/>
        <n v="72944"/>
        <n v="72923"/>
        <n v="72938"/>
        <n v="72937"/>
        <n v="72936"/>
        <n v="72933"/>
        <n v="72908"/>
        <n v="72905"/>
        <n v="72904"/>
        <n v="72941"/>
        <n v="72901"/>
        <n v="72821"/>
        <n v="72949"/>
        <n v="72928"/>
        <n v="72820"/>
        <n v="72951"/>
        <n v="72930"/>
        <n v="72855"/>
        <n v="72830"/>
        <n v="72854"/>
        <n v="72852"/>
        <n v="72837"/>
        <n v="72832"/>
        <n v="72846"/>
        <n v="72845"/>
        <n v="72840"/>
        <n v="72839"/>
        <n v="72943"/>
        <n v="72865"/>
        <n v="72863"/>
        <n v="72851"/>
        <n v="72842"/>
        <n v="72835"/>
        <n v="72834"/>
        <n v="72826"/>
        <n v="72958"/>
        <n v="72950"/>
        <n v="72926"/>
        <n v="72841"/>
        <n v="71953"/>
        <n v="74962"/>
        <n v="74435"/>
        <n v="74955"/>
        <n v="74954"/>
        <n v="74948"/>
        <n v="74966"/>
        <n v="74937"/>
        <n v="74959"/>
        <n v="74956"/>
        <n v="74953"/>
        <n v="74949"/>
        <n v="74940"/>
        <n v="74939"/>
        <n v="74932"/>
        <n v="74930"/>
        <n v="74902"/>
        <n v="74901"/>
        <n v="74577"/>
        <n v="74571"/>
        <n v="74549"/>
      </sharedItems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0">
  <r>
    <x v="0"/>
    <x v="0"/>
    <s v="Ft. Smith       "/>
    <x v="0"/>
    <x v="0"/>
    <x v="0"/>
    <s v="Cable System             "/>
  </r>
  <r>
    <x v="0"/>
    <x v="0"/>
    <s v="Ft. Smith       "/>
    <x v="1"/>
    <x v="1"/>
    <x v="1"/>
    <s v="Cable System             "/>
  </r>
  <r>
    <x v="0"/>
    <x v="0"/>
    <s v="Ft. Smith       "/>
    <x v="0"/>
    <x v="0"/>
    <x v="2"/>
    <s v="Cable System             "/>
  </r>
  <r>
    <x v="0"/>
    <x v="0"/>
    <s v="Ft. Smith       "/>
    <x v="1"/>
    <x v="1"/>
    <x v="3"/>
    <s v="Cable System             "/>
  </r>
  <r>
    <x v="0"/>
    <x v="0"/>
    <s v="Ft. Smith       "/>
    <x v="1"/>
    <x v="1"/>
    <x v="4"/>
    <s v="Cable System             "/>
  </r>
  <r>
    <x v="0"/>
    <x v="0"/>
    <s v="Ft. Smith       "/>
    <x v="2"/>
    <x v="2"/>
    <x v="5"/>
    <s v="Cable System             "/>
  </r>
  <r>
    <x v="0"/>
    <x v="0"/>
    <s v="Ft. Smith       "/>
    <x v="2"/>
    <x v="2"/>
    <x v="6"/>
    <s v="Cable System             "/>
  </r>
  <r>
    <x v="0"/>
    <x v="0"/>
    <s v="Ft. Smith       "/>
    <x v="2"/>
    <x v="2"/>
    <x v="7"/>
    <s v="Cable System             "/>
  </r>
  <r>
    <x v="0"/>
    <x v="0"/>
    <s v="Ft. Smith       "/>
    <x v="2"/>
    <x v="2"/>
    <x v="8"/>
    <s v="Cable System             "/>
  </r>
  <r>
    <x v="0"/>
    <x v="0"/>
    <s v="Ft. Smith       "/>
    <x v="2"/>
    <x v="2"/>
    <x v="9"/>
    <s v="Cable System             "/>
  </r>
  <r>
    <x v="0"/>
    <x v="0"/>
    <s v="Ft. Smith       "/>
    <x v="2"/>
    <x v="2"/>
    <x v="10"/>
    <s v="Cable System             "/>
  </r>
  <r>
    <x v="0"/>
    <x v="0"/>
    <s v="Ft. Smith       "/>
    <x v="2"/>
    <x v="2"/>
    <x v="11"/>
    <s v="Cable System             "/>
  </r>
  <r>
    <x v="0"/>
    <x v="0"/>
    <s v="Ft. Smith       "/>
    <x v="2"/>
    <x v="2"/>
    <x v="12"/>
    <s v="Cable System             "/>
  </r>
  <r>
    <x v="0"/>
    <x v="0"/>
    <s v="Ft. Smith       "/>
    <x v="2"/>
    <x v="2"/>
    <x v="13"/>
    <s v="Cable System             "/>
  </r>
  <r>
    <x v="0"/>
    <x v="0"/>
    <s v="Ft. Smith       "/>
    <x v="2"/>
    <x v="2"/>
    <x v="14"/>
    <s v="Cable System             "/>
  </r>
  <r>
    <x v="0"/>
    <x v="0"/>
    <s v="Ft. Smith       "/>
    <x v="2"/>
    <x v="2"/>
    <x v="15"/>
    <s v="Cable System             "/>
  </r>
  <r>
    <x v="0"/>
    <x v="0"/>
    <s v="Ft. Smith       "/>
    <x v="2"/>
    <x v="2"/>
    <x v="16"/>
    <s v="Cable System             "/>
  </r>
  <r>
    <x v="0"/>
    <x v="0"/>
    <s v="Ft. Smith       "/>
    <x v="2"/>
    <x v="2"/>
    <x v="17"/>
    <s v="Cable System             "/>
  </r>
  <r>
    <x v="0"/>
    <x v="0"/>
    <s v="Ft. Smith       "/>
    <x v="2"/>
    <x v="2"/>
    <x v="18"/>
    <s v="Cable System             "/>
  </r>
  <r>
    <x v="0"/>
    <x v="0"/>
    <s v="Ft. Smith       "/>
    <x v="2"/>
    <x v="2"/>
    <x v="19"/>
    <s v="Cable System             "/>
  </r>
  <r>
    <x v="0"/>
    <x v="0"/>
    <s v="Ft. Smith       "/>
    <x v="2"/>
    <x v="2"/>
    <x v="20"/>
    <s v="Cable System             "/>
  </r>
  <r>
    <x v="0"/>
    <x v="0"/>
    <s v="Ft. Smith       "/>
    <x v="2"/>
    <x v="2"/>
    <x v="21"/>
    <s v="Cable System             "/>
  </r>
  <r>
    <x v="0"/>
    <x v="0"/>
    <s v="Ft. Smith       "/>
    <x v="2"/>
    <x v="2"/>
    <x v="22"/>
    <s v="Cable System             "/>
  </r>
  <r>
    <x v="0"/>
    <x v="0"/>
    <s v="Ft. Smith       "/>
    <x v="2"/>
    <x v="2"/>
    <x v="23"/>
    <s v="Cable System             "/>
  </r>
  <r>
    <x v="0"/>
    <x v="0"/>
    <s v="Ft. Smith       "/>
    <x v="2"/>
    <x v="2"/>
    <x v="24"/>
    <s v="Cable System             "/>
  </r>
  <r>
    <x v="0"/>
    <x v="0"/>
    <s v="Ft. Smith       "/>
    <x v="2"/>
    <x v="2"/>
    <x v="25"/>
    <s v="Cable System             "/>
  </r>
  <r>
    <x v="0"/>
    <x v="0"/>
    <s v="Ft. Smith       "/>
    <x v="2"/>
    <x v="2"/>
    <x v="26"/>
    <s v="Cable System             "/>
  </r>
  <r>
    <x v="0"/>
    <x v="0"/>
    <s v="Ft. Smith       "/>
    <x v="2"/>
    <x v="2"/>
    <x v="27"/>
    <s v="Cable System             "/>
  </r>
  <r>
    <x v="0"/>
    <x v="0"/>
    <s v="Ft. Smith       "/>
    <x v="2"/>
    <x v="2"/>
    <x v="28"/>
    <s v="Cable System             "/>
  </r>
  <r>
    <x v="0"/>
    <x v="0"/>
    <s v="Ft. Smith       "/>
    <x v="0"/>
    <x v="0"/>
    <x v="29"/>
    <s v="Cable System             "/>
  </r>
  <r>
    <x v="0"/>
    <x v="0"/>
    <s v="Ft. Smith       "/>
    <x v="0"/>
    <x v="0"/>
    <x v="30"/>
    <s v="Cable System             "/>
  </r>
  <r>
    <x v="0"/>
    <x v="0"/>
    <s v="Ft. Smith       "/>
    <x v="0"/>
    <x v="0"/>
    <x v="31"/>
    <s v="Cable System             "/>
  </r>
  <r>
    <x v="0"/>
    <x v="0"/>
    <s v="Ft. Smith       "/>
    <x v="0"/>
    <x v="0"/>
    <x v="32"/>
    <s v="Cable System             "/>
  </r>
  <r>
    <x v="0"/>
    <x v="0"/>
    <s v="Ft. Smith       "/>
    <x v="0"/>
    <x v="0"/>
    <x v="33"/>
    <s v="Cable System             "/>
  </r>
  <r>
    <x v="0"/>
    <x v="0"/>
    <s v="Ft. Smith       "/>
    <x v="0"/>
    <x v="0"/>
    <x v="34"/>
    <s v="Cable System             "/>
  </r>
  <r>
    <x v="0"/>
    <x v="0"/>
    <s v="Ft. Smith       "/>
    <x v="0"/>
    <x v="0"/>
    <x v="35"/>
    <s v="Cable System             "/>
  </r>
  <r>
    <x v="0"/>
    <x v="0"/>
    <s v="Ft. Smith       "/>
    <x v="0"/>
    <x v="0"/>
    <x v="36"/>
    <s v="Cable System             "/>
  </r>
  <r>
    <x v="0"/>
    <x v="0"/>
    <s v="Ft. Smith       "/>
    <x v="0"/>
    <x v="0"/>
    <x v="37"/>
    <s v="Cable System             "/>
  </r>
  <r>
    <x v="0"/>
    <x v="0"/>
    <s v="Ft. Smith       "/>
    <x v="0"/>
    <x v="0"/>
    <x v="38"/>
    <s v="Cable System             "/>
  </r>
  <r>
    <x v="0"/>
    <x v="0"/>
    <s v="Ft. Smith       "/>
    <x v="0"/>
    <x v="0"/>
    <x v="1"/>
    <s v="Cable System             "/>
  </r>
  <r>
    <x v="0"/>
    <x v="0"/>
    <s v="Ft. Smith       "/>
    <x v="0"/>
    <x v="0"/>
    <x v="39"/>
    <s v="Cable System             "/>
  </r>
  <r>
    <x v="0"/>
    <x v="0"/>
    <s v="Ft. Smith       "/>
    <x v="0"/>
    <x v="0"/>
    <x v="40"/>
    <s v="Cable System             "/>
  </r>
  <r>
    <x v="0"/>
    <x v="0"/>
    <s v="Ft. Smith       "/>
    <x v="0"/>
    <x v="0"/>
    <x v="41"/>
    <s v="Cable System             "/>
  </r>
  <r>
    <x v="0"/>
    <x v="0"/>
    <s v="Ft. Smith       "/>
    <x v="0"/>
    <x v="0"/>
    <x v="42"/>
    <s v="Cable System             "/>
  </r>
  <r>
    <x v="0"/>
    <x v="0"/>
    <s v="Ft. Smith       "/>
    <x v="1"/>
    <x v="1"/>
    <x v="43"/>
    <s v="Cable System             "/>
  </r>
  <r>
    <x v="0"/>
    <x v="0"/>
    <s v="Ft. Smith       "/>
    <x v="1"/>
    <x v="1"/>
    <x v="44"/>
    <s v="Cable System             "/>
  </r>
  <r>
    <x v="0"/>
    <x v="0"/>
    <s v="Ft. Smith       "/>
    <x v="1"/>
    <x v="1"/>
    <x v="45"/>
    <s v="Cable System             "/>
  </r>
  <r>
    <x v="0"/>
    <x v="0"/>
    <s v="Ft. Smith       "/>
    <x v="1"/>
    <x v="1"/>
    <x v="46"/>
    <s v="Cable System             "/>
  </r>
  <r>
    <x v="0"/>
    <x v="0"/>
    <s v="Ft. Smith       "/>
    <x v="1"/>
    <x v="1"/>
    <x v="47"/>
    <s v="Cable System             "/>
  </r>
  <r>
    <x v="0"/>
    <x v="0"/>
    <s v="Ft. Smith       "/>
    <x v="1"/>
    <x v="1"/>
    <x v="48"/>
    <s v="Cable System             "/>
  </r>
  <r>
    <x v="0"/>
    <x v="0"/>
    <s v="Ft. Smith       "/>
    <x v="1"/>
    <x v="1"/>
    <x v="49"/>
    <s v="Cable System             "/>
  </r>
  <r>
    <x v="0"/>
    <x v="0"/>
    <s v="Ft. Smith       "/>
    <x v="1"/>
    <x v="1"/>
    <x v="50"/>
    <s v="Cable System             "/>
  </r>
  <r>
    <x v="0"/>
    <x v="0"/>
    <s v="Springfield, MO "/>
    <x v="3"/>
    <x v="3"/>
    <x v="51"/>
    <s v="Cable System             "/>
  </r>
  <r>
    <x v="0"/>
    <x v="0"/>
    <s v="Springfield, MO "/>
    <x v="3"/>
    <x v="3"/>
    <x v="52"/>
    <s v="Cable System             "/>
  </r>
  <r>
    <x v="0"/>
    <x v="0"/>
    <s v="Springfield, MO "/>
    <x v="3"/>
    <x v="3"/>
    <x v="53"/>
    <s v="Cable System             "/>
  </r>
  <r>
    <x v="0"/>
    <x v="0"/>
    <s v="Springfield, MO "/>
    <x v="3"/>
    <x v="3"/>
    <x v="54"/>
    <s v="Cable System             "/>
  </r>
  <r>
    <x v="0"/>
    <x v="0"/>
    <s v="Springfield, MO "/>
    <x v="3"/>
    <x v="3"/>
    <x v="55"/>
    <s v="Cable System             "/>
  </r>
  <r>
    <x v="0"/>
    <x v="0"/>
    <s v="Springfield, MO "/>
    <x v="3"/>
    <x v="3"/>
    <x v="56"/>
    <s v="Cable System             "/>
  </r>
  <r>
    <x v="0"/>
    <x v="0"/>
    <s v="Springfield, MO "/>
    <x v="3"/>
    <x v="3"/>
    <x v="57"/>
    <s v="Cable System             "/>
  </r>
  <r>
    <x v="0"/>
    <x v="0"/>
    <s v="Springfield, MO "/>
    <x v="3"/>
    <x v="3"/>
    <x v="58"/>
    <s v="Cable System             "/>
  </r>
  <r>
    <x v="1"/>
    <x v="1"/>
    <s v="Baton Rouge     "/>
    <x v="4"/>
    <x v="4"/>
    <x v="59"/>
    <s v="Cable System             "/>
  </r>
  <r>
    <x v="1"/>
    <x v="1"/>
    <s v="Baton Rouge     "/>
    <x v="4"/>
    <x v="4"/>
    <x v="60"/>
    <s v="Cable System             "/>
  </r>
  <r>
    <x v="1"/>
    <x v="1"/>
    <s v="Baton Rouge     "/>
    <x v="5"/>
    <x v="5"/>
    <x v="61"/>
    <s v="Cable System             "/>
  </r>
  <r>
    <x v="1"/>
    <x v="1"/>
    <s v="Baton Rouge     "/>
    <x v="5"/>
    <x v="5"/>
    <x v="62"/>
    <s v="Cable System             "/>
  </r>
  <r>
    <x v="1"/>
    <x v="1"/>
    <s v="Baton Rouge     "/>
    <x v="5"/>
    <x v="5"/>
    <x v="63"/>
    <s v="Cable System             "/>
  </r>
  <r>
    <x v="1"/>
    <x v="1"/>
    <s v="Baton Rouge     "/>
    <x v="5"/>
    <x v="5"/>
    <x v="64"/>
    <s v="Cable System             "/>
  </r>
  <r>
    <x v="1"/>
    <x v="1"/>
    <s v="Baton Rouge     "/>
    <x v="5"/>
    <x v="5"/>
    <x v="65"/>
    <s v="Cable System             "/>
  </r>
  <r>
    <x v="1"/>
    <x v="1"/>
    <s v="Baton Rouge     "/>
    <x v="5"/>
    <x v="5"/>
    <x v="66"/>
    <s v="Cable System             "/>
  </r>
  <r>
    <x v="1"/>
    <x v="1"/>
    <s v="Baton Rouge     "/>
    <x v="5"/>
    <x v="5"/>
    <x v="67"/>
    <s v="Cable System             "/>
  </r>
  <r>
    <x v="1"/>
    <x v="1"/>
    <s v="Baton Rouge     "/>
    <x v="5"/>
    <x v="5"/>
    <x v="68"/>
    <s v="Cable System             "/>
  </r>
  <r>
    <x v="1"/>
    <x v="1"/>
    <s v="Baton Rouge     "/>
    <x v="5"/>
    <x v="5"/>
    <x v="69"/>
    <s v="Cable System             "/>
  </r>
  <r>
    <x v="1"/>
    <x v="1"/>
    <s v="Baton Rouge     "/>
    <x v="5"/>
    <x v="5"/>
    <x v="70"/>
    <s v="Cable System             "/>
  </r>
  <r>
    <x v="1"/>
    <x v="1"/>
    <s v="Baton Rouge     "/>
    <x v="5"/>
    <x v="5"/>
    <x v="71"/>
    <s v="Cable System             "/>
  </r>
  <r>
    <x v="1"/>
    <x v="1"/>
    <s v="Baton Rouge     "/>
    <x v="5"/>
    <x v="5"/>
    <x v="72"/>
    <s v="Cable System             "/>
  </r>
  <r>
    <x v="1"/>
    <x v="1"/>
    <s v="Baton Rouge     "/>
    <x v="5"/>
    <x v="5"/>
    <x v="73"/>
    <s v="Cable System             "/>
  </r>
  <r>
    <x v="1"/>
    <x v="1"/>
    <s v="Baton Rouge     "/>
    <x v="5"/>
    <x v="5"/>
    <x v="74"/>
    <s v="Cable System             "/>
  </r>
  <r>
    <x v="1"/>
    <x v="1"/>
    <s v="Baton Rouge     "/>
    <x v="5"/>
    <x v="5"/>
    <x v="75"/>
    <s v="Cable System             "/>
  </r>
  <r>
    <x v="1"/>
    <x v="1"/>
    <s v="Baton Rouge     "/>
    <x v="5"/>
    <x v="5"/>
    <x v="76"/>
    <s v="Cable System             "/>
  </r>
  <r>
    <x v="1"/>
    <x v="1"/>
    <s v="Baton Rouge     "/>
    <x v="5"/>
    <x v="5"/>
    <x v="77"/>
    <s v="Cable System             "/>
  </r>
  <r>
    <x v="1"/>
    <x v="1"/>
    <s v="Baton Rouge     "/>
    <x v="5"/>
    <x v="5"/>
    <x v="78"/>
    <s v="Cable System             "/>
  </r>
  <r>
    <x v="1"/>
    <x v="1"/>
    <s v="Baton Rouge     "/>
    <x v="5"/>
    <x v="5"/>
    <x v="79"/>
    <s v="Cable System             "/>
  </r>
  <r>
    <x v="1"/>
    <x v="1"/>
    <s v="Baton Rouge     "/>
    <x v="5"/>
    <x v="5"/>
    <x v="80"/>
    <s v="Cable System             "/>
  </r>
  <r>
    <x v="1"/>
    <x v="1"/>
    <s v="Baton Rouge     "/>
    <x v="6"/>
    <x v="6"/>
    <x v="81"/>
    <s v="Cable System             "/>
  </r>
  <r>
    <x v="1"/>
    <x v="1"/>
    <s v="Baton Rouge     "/>
    <x v="6"/>
    <x v="6"/>
    <x v="82"/>
    <s v="Cable System             "/>
  </r>
  <r>
    <x v="1"/>
    <x v="1"/>
    <s v="Baton Rouge     "/>
    <x v="6"/>
    <x v="6"/>
    <x v="83"/>
    <s v="Cable System             "/>
  </r>
  <r>
    <x v="1"/>
    <x v="1"/>
    <s v="Baton Rouge     "/>
    <x v="6"/>
    <x v="6"/>
    <x v="84"/>
    <s v="Cable System             "/>
  </r>
  <r>
    <x v="1"/>
    <x v="1"/>
    <s v="Baton Rouge     "/>
    <x v="6"/>
    <x v="6"/>
    <x v="85"/>
    <s v="Cable System             "/>
  </r>
  <r>
    <x v="1"/>
    <x v="1"/>
    <s v="Baton Rouge     "/>
    <x v="6"/>
    <x v="6"/>
    <x v="86"/>
    <s v="Cable System             "/>
  </r>
  <r>
    <x v="1"/>
    <x v="1"/>
    <s v="Baton Rouge     "/>
    <x v="6"/>
    <x v="6"/>
    <x v="87"/>
    <s v="Cable System             "/>
  </r>
  <r>
    <x v="1"/>
    <x v="1"/>
    <s v="Baton Rouge     "/>
    <x v="6"/>
    <x v="6"/>
    <x v="88"/>
    <s v="Cable System             "/>
  </r>
  <r>
    <x v="1"/>
    <x v="1"/>
    <s v="Baton Rouge     "/>
    <x v="6"/>
    <x v="6"/>
    <x v="89"/>
    <s v="Cable System             "/>
  </r>
  <r>
    <x v="1"/>
    <x v="1"/>
    <s v="Baton Rouge     "/>
    <x v="6"/>
    <x v="6"/>
    <x v="90"/>
    <s v="Cable System             "/>
  </r>
  <r>
    <x v="1"/>
    <x v="1"/>
    <s v="Baton Rouge     "/>
    <x v="6"/>
    <x v="6"/>
    <x v="91"/>
    <s v="Cable System             "/>
  </r>
  <r>
    <x v="1"/>
    <x v="1"/>
    <s v="Baton Rouge     "/>
    <x v="6"/>
    <x v="6"/>
    <x v="92"/>
    <s v="Cable System             "/>
  </r>
  <r>
    <x v="1"/>
    <x v="1"/>
    <s v="Baton Rouge     "/>
    <x v="6"/>
    <x v="6"/>
    <x v="93"/>
    <s v="Cable System             "/>
  </r>
  <r>
    <x v="1"/>
    <x v="1"/>
    <s v="Baton Rouge     "/>
    <x v="6"/>
    <x v="6"/>
    <x v="94"/>
    <s v="Cable System             "/>
  </r>
  <r>
    <x v="1"/>
    <x v="1"/>
    <s v="Baton Rouge     "/>
    <x v="6"/>
    <x v="6"/>
    <x v="95"/>
    <s v="Cable System             "/>
  </r>
  <r>
    <x v="1"/>
    <x v="1"/>
    <s v="Baton Rouge     "/>
    <x v="6"/>
    <x v="6"/>
    <x v="96"/>
    <s v="Cable System             "/>
  </r>
  <r>
    <x v="1"/>
    <x v="1"/>
    <s v="Baton Rouge     "/>
    <x v="4"/>
    <x v="4"/>
    <x v="97"/>
    <s v="Cable System             "/>
  </r>
  <r>
    <x v="1"/>
    <x v="1"/>
    <s v="Baton Rouge     "/>
    <x v="4"/>
    <x v="4"/>
    <x v="98"/>
    <s v="Cable System             "/>
  </r>
  <r>
    <x v="1"/>
    <x v="1"/>
    <s v="Baton Rouge     "/>
    <x v="4"/>
    <x v="4"/>
    <x v="99"/>
    <s v="Cable System             "/>
  </r>
  <r>
    <x v="1"/>
    <x v="1"/>
    <s v="Baton Rouge     "/>
    <x v="4"/>
    <x v="4"/>
    <x v="100"/>
    <s v="Cable System             "/>
  </r>
  <r>
    <x v="1"/>
    <x v="1"/>
    <s v="Baton Rouge     "/>
    <x v="4"/>
    <x v="4"/>
    <x v="101"/>
    <s v="Cable System             "/>
  </r>
  <r>
    <x v="1"/>
    <x v="1"/>
    <s v="Baton Rouge     "/>
    <x v="4"/>
    <x v="4"/>
    <x v="102"/>
    <s v="Cable System             "/>
  </r>
  <r>
    <x v="1"/>
    <x v="1"/>
    <s v="Baton Rouge     "/>
    <x v="7"/>
    <x v="7"/>
    <x v="103"/>
    <s v="Cable System             "/>
  </r>
  <r>
    <x v="1"/>
    <x v="1"/>
    <s v="Baton Rouge     "/>
    <x v="7"/>
    <x v="7"/>
    <x v="104"/>
    <s v="Cable System             "/>
  </r>
  <r>
    <x v="1"/>
    <x v="1"/>
    <s v="Baton Rouge     "/>
    <x v="7"/>
    <x v="7"/>
    <x v="105"/>
    <s v="Cable System             "/>
  </r>
  <r>
    <x v="2"/>
    <x v="2"/>
    <s v="Gainesville     "/>
    <x v="8"/>
    <x v="8"/>
    <x v="106"/>
    <s v="Cable System             "/>
  </r>
  <r>
    <x v="2"/>
    <x v="2"/>
    <s v="Gainesville     "/>
    <x v="8"/>
    <x v="8"/>
    <x v="107"/>
    <s v="Cable System             "/>
  </r>
  <r>
    <x v="2"/>
    <x v="2"/>
    <s v="Gainesville     "/>
    <x v="8"/>
    <x v="8"/>
    <x v="108"/>
    <s v="Cable System             "/>
  </r>
  <r>
    <x v="2"/>
    <x v="2"/>
    <s v="Gainesville     "/>
    <x v="8"/>
    <x v="8"/>
    <x v="109"/>
    <s v="Cable System             "/>
  </r>
  <r>
    <x v="2"/>
    <x v="2"/>
    <s v="Gainesville     "/>
    <x v="8"/>
    <x v="8"/>
    <x v="110"/>
    <s v="Cable System             "/>
  </r>
  <r>
    <x v="2"/>
    <x v="2"/>
    <s v="Gainesville     "/>
    <x v="8"/>
    <x v="8"/>
    <x v="111"/>
    <s v="Cable System             "/>
  </r>
  <r>
    <x v="2"/>
    <x v="2"/>
    <s v="Gainesville     "/>
    <x v="8"/>
    <x v="8"/>
    <x v="112"/>
    <s v="Cable System             "/>
  </r>
  <r>
    <x v="2"/>
    <x v="2"/>
    <s v="Gainesville     "/>
    <x v="8"/>
    <x v="8"/>
    <x v="113"/>
    <s v="Cable System             "/>
  </r>
  <r>
    <x v="2"/>
    <x v="2"/>
    <s v="Gainesville     "/>
    <x v="8"/>
    <x v="8"/>
    <x v="114"/>
    <s v="Cable System             "/>
  </r>
  <r>
    <x v="2"/>
    <x v="2"/>
    <s v="Gainesville     "/>
    <x v="8"/>
    <x v="8"/>
    <x v="115"/>
    <s v="Cable System             "/>
  </r>
  <r>
    <x v="2"/>
    <x v="2"/>
    <s v="Gainesville     "/>
    <x v="8"/>
    <x v="8"/>
    <x v="116"/>
    <s v="Cable System             "/>
  </r>
  <r>
    <x v="2"/>
    <x v="2"/>
    <s v="Gainesville     "/>
    <x v="8"/>
    <x v="8"/>
    <x v="117"/>
    <s v="Cable System             "/>
  </r>
  <r>
    <x v="2"/>
    <x v="2"/>
    <s v="Gainesville     "/>
    <x v="8"/>
    <x v="8"/>
    <x v="118"/>
    <s v="Cable System             "/>
  </r>
  <r>
    <x v="2"/>
    <x v="2"/>
    <s v="Orlando/Dayt Bch"/>
    <x v="9"/>
    <x v="9"/>
    <x v="119"/>
    <s v="Cable System             "/>
  </r>
  <r>
    <x v="2"/>
    <x v="2"/>
    <s v="Orlando/Dayt Bch"/>
    <x v="9"/>
    <x v="9"/>
    <x v="120"/>
    <s v="Cable System             "/>
  </r>
  <r>
    <x v="2"/>
    <x v="2"/>
    <s v="Orlando/Dayt Bch"/>
    <x v="9"/>
    <x v="9"/>
    <x v="121"/>
    <s v="Cable System             "/>
  </r>
  <r>
    <x v="2"/>
    <x v="2"/>
    <s v="Orlando/Dayt Bch"/>
    <x v="9"/>
    <x v="9"/>
    <x v="122"/>
    <s v="Cable System             "/>
  </r>
  <r>
    <x v="2"/>
    <x v="2"/>
    <s v="Orlando/Dayt Bch"/>
    <x v="9"/>
    <x v="9"/>
    <x v="123"/>
    <s v="Cable System             "/>
  </r>
  <r>
    <x v="2"/>
    <x v="2"/>
    <s v="Orlando/Dayt Bch"/>
    <x v="9"/>
    <x v="9"/>
    <x v="124"/>
    <s v="Cable System             "/>
  </r>
  <r>
    <x v="2"/>
    <x v="2"/>
    <s v="Orlando/Dayt Bch"/>
    <x v="9"/>
    <x v="9"/>
    <x v="125"/>
    <s v="Cable System             "/>
  </r>
  <r>
    <x v="2"/>
    <x v="2"/>
    <s v="Orlando/Dayt Bch"/>
    <x v="9"/>
    <x v="9"/>
    <x v="126"/>
    <s v="Cable System             "/>
  </r>
  <r>
    <x v="2"/>
    <x v="2"/>
    <s v="Orlando/Dayt Bch"/>
    <x v="9"/>
    <x v="9"/>
    <x v="127"/>
    <s v="Cable System             "/>
  </r>
  <r>
    <x v="2"/>
    <x v="2"/>
    <s v="Orlando/Dayt Bch"/>
    <x v="9"/>
    <x v="9"/>
    <x v="128"/>
    <s v="Cable System             "/>
  </r>
  <r>
    <x v="3"/>
    <x v="3"/>
    <s v="Hartford/New Hvn"/>
    <x v="10"/>
    <x v="10"/>
    <x v="129"/>
    <s v="Cable System             "/>
  </r>
  <r>
    <x v="3"/>
    <x v="3"/>
    <s v="Hartford/New Hvn"/>
    <x v="10"/>
    <x v="10"/>
    <x v="130"/>
    <s v="Cable System             "/>
  </r>
  <r>
    <x v="3"/>
    <x v="3"/>
    <s v="Hartford/New Hvn"/>
    <x v="10"/>
    <x v="10"/>
    <x v="131"/>
    <s v="Cable System             "/>
  </r>
  <r>
    <x v="3"/>
    <x v="3"/>
    <s v="Hartford/New Hvn"/>
    <x v="10"/>
    <x v="10"/>
    <x v="132"/>
    <s v="Cable System             "/>
  </r>
  <r>
    <x v="3"/>
    <x v="3"/>
    <s v="Hartford/New Hvn"/>
    <x v="10"/>
    <x v="10"/>
    <x v="133"/>
    <s v="Cable System             "/>
  </r>
  <r>
    <x v="3"/>
    <x v="3"/>
    <s v="Hartford/New Hvn"/>
    <x v="10"/>
    <x v="10"/>
    <x v="134"/>
    <s v="Cable System             "/>
  </r>
  <r>
    <x v="3"/>
    <x v="3"/>
    <s v="Hartford/New Hvn"/>
    <x v="10"/>
    <x v="10"/>
    <x v="135"/>
    <s v="Cable System             "/>
  </r>
  <r>
    <x v="3"/>
    <x v="3"/>
    <s v="Hartford/New Hvn"/>
    <x v="10"/>
    <x v="10"/>
    <x v="136"/>
    <s v="Cable System             "/>
  </r>
  <r>
    <x v="3"/>
    <x v="3"/>
    <s v="Hartford/New Hvn"/>
    <x v="11"/>
    <x v="11"/>
    <x v="137"/>
    <s v="Cable System             "/>
  </r>
  <r>
    <x v="3"/>
    <x v="3"/>
    <s v="Hartford/New Hvn"/>
    <x v="11"/>
    <x v="11"/>
    <x v="138"/>
    <s v="Cable System             "/>
  </r>
  <r>
    <x v="3"/>
    <x v="3"/>
    <s v="Hartford/New Hvn"/>
    <x v="11"/>
    <x v="11"/>
    <x v="139"/>
    <s v="Cable System             "/>
  </r>
  <r>
    <x v="3"/>
    <x v="3"/>
    <s v="Hartford/New Hvn"/>
    <x v="11"/>
    <x v="11"/>
    <x v="140"/>
    <s v="Cable System             "/>
  </r>
  <r>
    <x v="3"/>
    <x v="3"/>
    <s v="Hartford/New Hvn"/>
    <x v="11"/>
    <x v="11"/>
    <x v="141"/>
    <s v="Cable System             "/>
  </r>
  <r>
    <x v="3"/>
    <x v="3"/>
    <s v="Hartford/New Hvn"/>
    <x v="12"/>
    <x v="12"/>
    <x v="142"/>
    <s v="Cable System             "/>
  </r>
  <r>
    <x v="3"/>
    <x v="3"/>
    <s v="Hartford/New Hvn"/>
    <x v="12"/>
    <x v="12"/>
    <x v="143"/>
    <s v="Cable System             "/>
  </r>
  <r>
    <x v="3"/>
    <x v="3"/>
    <s v="Hartford/New Hvn"/>
    <x v="12"/>
    <x v="12"/>
    <x v="144"/>
    <s v="Cable System             "/>
  </r>
  <r>
    <x v="3"/>
    <x v="3"/>
    <s v="Hartford/New Hvn"/>
    <x v="12"/>
    <x v="12"/>
    <x v="145"/>
    <s v="Cable System             "/>
  </r>
  <r>
    <x v="3"/>
    <x v="3"/>
    <s v="Hartford/New Hvn"/>
    <x v="12"/>
    <x v="12"/>
    <x v="146"/>
    <s v="Cable System             "/>
  </r>
  <r>
    <x v="3"/>
    <x v="3"/>
    <s v="Hartford/New Hvn"/>
    <x v="12"/>
    <x v="12"/>
    <x v="147"/>
    <s v="Cable System             "/>
  </r>
  <r>
    <x v="3"/>
    <x v="3"/>
    <s v="Hartford/New Hvn"/>
    <x v="12"/>
    <x v="12"/>
    <x v="148"/>
    <s v="Cable System             "/>
  </r>
  <r>
    <x v="3"/>
    <x v="3"/>
    <s v="Hartford/New Hvn"/>
    <x v="12"/>
    <x v="12"/>
    <x v="149"/>
    <s v="Cable System             "/>
  </r>
  <r>
    <x v="3"/>
    <x v="3"/>
    <s v="Hartford/New Hvn"/>
    <x v="12"/>
    <x v="12"/>
    <x v="150"/>
    <s v="Cable System             "/>
  </r>
  <r>
    <x v="3"/>
    <x v="3"/>
    <s v="Hartford/New Hvn"/>
    <x v="12"/>
    <x v="12"/>
    <x v="151"/>
    <s v="Cable System             "/>
  </r>
  <r>
    <x v="3"/>
    <x v="3"/>
    <s v="Hartford/New Hvn"/>
    <x v="12"/>
    <x v="12"/>
    <x v="152"/>
    <s v="Cable System             "/>
  </r>
  <r>
    <x v="3"/>
    <x v="3"/>
    <s v="Hartford/New Hvn"/>
    <x v="12"/>
    <x v="12"/>
    <x v="153"/>
    <s v="Cable System             "/>
  </r>
  <r>
    <x v="3"/>
    <x v="3"/>
    <s v="Hartford/New Hvn"/>
    <x v="12"/>
    <x v="12"/>
    <x v="154"/>
    <s v="Cable System             "/>
  </r>
  <r>
    <x v="3"/>
    <x v="3"/>
    <s v="Hartford/New Hvn"/>
    <x v="12"/>
    <x v="12"/>
    <x v="155"/>
    <s v="Cable System             "/>
  </r>
  <r>
    <x v="2"/>
    <x v="4"/>
    <s v="Mobile/Pensacola"/>
    <x v="13"/>
    <x v="13"/>
    <x v="156"/>
    <s v="Cable System             "/>
  </r>
  <r>
    <x v="2"/>
    <x v="4"/>
    <s v="Mobile/Pensacola"/>
    <x v="13"/>
    <x v="13"/>
    <x v="157"/>
    <s v="Cable System             "/>
  </r>
  <r>
    <x v="2"/>
    <x v="4"/>
    <s v="Mobile/Pensacola"/>
    <x v="14"/>
    <x v="14"/>
    <x v="158"/>
    <s v="Cable System             "/>
  </r>
  <r>
    <x v="2"/>
    <x v="4"/>
    <s v="Mobile/Pensacola"/>
    <x v="14"/>
    <x v="14"/>
    <x v="159"/>
    <s v="Cable System             "/>
  </r>
  <r>
    <x v="2"/>
    <x v="4"/>
    <s v="Mobile/Pensacola"/>
    <x v="14"/>
    <x v="14"/>
    <x v="160"/>
    <s v="Cable System             "/>
  </r>
  <r>
    <x v="2"/>
    <x v="4"/>
    <s v="Mobile/Pensacola"/>
    <x v="14"/>
    <x v="14"/>
    <x v="161"/>
    <s v="Cable System             "/>
  </r>
  <r>
    <x v="2"/>
    <x v="4"/>
    <s v="Mobile/Pensacola"/>
    <x v="14"/>
    <x v="14"/>
    <x v="162"/>
    <s v="Cable System             "/>
  </r>
  <r>
    <x v="2"/>
    <x v="4"/>
    <s v="Mobile/Pensacola"/>
    <x v="14"/>
    <x v="14"/>
    <x v="163"/>
    <s v="Cable System             "/>
  </r>
  <r>
    <x v="2"/>
    <x v="4"/>
    <s v="Mobile/Pensacola"/>
    <x v="14"/>
    <x v="14"/>
    <x v="164"/>
    <s v="Cable System             "/>
  </r>
  <r>
    <x v="2"/>
    <x v="4"/>
    <s v="Mobile/Pensacola"/>
    <x v="14"/>
    <x v="14"/>
    <x v="165"/>
    <s v="Cable System             "/>
  </r>
  <r>
    <x v="2"/>
    <x v="4"/>
    <s v="Mobile/Pensacola"/>
    <x v="14"/>
    <x v="14"/>
    <x v="166"/>
    <s v="Cable System             "/>
  </r>
  <r>
    <x v="2"/>
    <x v="4"/>
    <s v="Mobile/Pensacola"/>
    <x v="14"/>
    <x v="14"/>
    <x v="167"/>
    <s v="Cable System             "/>
  </r>
  <r>
    <x v="2"/>
    <x v="4"/>
    <s v="Mobile/Pensacola"/>
    <x v="14"/>
    <x v="14"/>
    <x v="168"/>
    <s v="Cable System             "/>
  </r>
  <r>
    <x v="2"/>
    <x v="4"/>
    <s v="Mobile/Pensacola"/>
    <x v="15"/>
    <x v="15"/>
    <x v="169"/>
    <s v="Cable System             "/>
  </r>
  <r>
    <x v="2"/>
    <x v="4"/>
    <s v="Mobile/Pensacola"/>
    <x v="15"/>
    <x v="15"/>
    <x v="170"/>
    <s v="Cable System             "/>
  </r>
  <r>
    <x v="2"/>
    <x v="4"/>
    <s v="Mobile/Pensacola"/>
    <x v="15"/>
    <x v="15"/>
    <x v="171"/>
    <s v="Cable System             "/>
  </r>
  <r>
    <x v="2"/>
    <x v="4"/>
    <s v="Mobile/Pensacola"/>
    <x v="15"/>
    <x v="15"/>
    <x v="172"/>
    <s v="Cable System             "/>
  </r>
  <r>
    <x v="2"/>
    <x v="4"/>
    <s v="Mobile/Pensacola"/>
    <x v="15"/>
    <x v="15"/>
    <x v="173"/>
    <s v="Cable System             "/>
  </r>
  <r>
    <x v="2"/>
    <x v="4"/>
    <s v="Mobile/Pensacola"/>
    <x v="15"/>
    <x v="15"/>
    <x v="174"/>
    <s v="Cable System             "/>
  </r>
  <r>
    <x v="2"/>
    <x v="4"/>
    <s v="Mobile/Pensacola"/>
    <x v="15"/>
    <x v="15"/>
    <x v="175"/>
    <s v="Cable System             "/>
  </r>
  <r>
    <x v="2"/>
    <x v="4"/>
    <s v="Mobile/Pensacola"/>
    <x v="15"/>
    <x v="15"/>
    <x v="176"/>
    <s v="Cable System             "/>
  </r>
  <r>
    <x v="2"/>
    <x v="4"/>
    <s v="Mobile/Pensacola"/>
    <x v="15"/>
    <x v="15"/>
    <x v="177"/>
    <s v="Cable System             "/>
  </r>
  <r>
    <x v="2"/>
    <x v="4"/>
    <s v="Mobile/Pensacola"/>
    <x v="15"/>
    <x v="15"/>
    <x v="178"/>
    <s v="Cable System             "/>
  </r>
  <r>
    <x v="4"/>
    <x v="5"/>
    <s v="Norfolk         "/>
    <x v="16"/>
    <x v="16"/>
    <x v="179"/>
    <s v="Cable System             "/>
  </r>
  <r>
    <x v="4"/>
    <x v="5"/>
    <s v="Norfolk         "/>
    <x v="16"/>
    <x v="16"/>
    <x v="180"/>
    <s v="Cable System             "/>
  </r>
  <r>
    <x v="4"/>
    <x v="5"/>
    <s v="Norfolk         "/>
    <x v="16"/>
    <x v="16"/>
    <x v="181"/>
    <s v="Cable System             "/>
  </r>
  <r>
    <x v="4"/>
    <x v="5"/>
    <s v="Norfolk         "/>
    <x v="16"/>
    <x v="16"/>
    <x v="182"/>
    <s v="Cable System             "/>
  </r>
  <r>
    <x v="4"/>
    <x v="5"/>
    <s v="Norfolk         "/>
    <x v="16"/>
    <x v="16"/>
    <x v="183"/>
    <s v="Cable System             "/>
  </r>
  <r>
    <x v="4"/>
    <x v="5"/>
    <s v="Norfolk         "/>
    <x v="16"/>
    <x v="16"/>
    <x v="184"/>
    <s v="Cable System             "/>
  </r>
  <r>
    <x v="4"/>
    <x v="5"/>
    <s v="Norfolk         "/>
    <x v="16"/>
    <x v="16"/>
    <x v="185"/>
    <s v="Cable System             "/>
  </r>
  <r>
    <x v="4"/>
    <x v="5"/>
    <s v="Norfolk         "/>
    <x v="16"/>
    <x v="16"/>
    <x v="186"/>
    <s v="Cable System             "/>
  </r>
  <r>
    <x v="4"/>
    <x v="5"/>
    <s v="Norfolk         "/>
    <x v="16"/>
    <x v="16"/>
    <x v="187"/>
    <s v="Cable System             "/>
  </r>
  <r>
    <x v="4"/>
    <x v="5"/>
    <s v="Norfolk         "/>
    <x v="16"/>
    <x v="16"/>
    <x v="188"/>
    <s v="Cable System             "/>
  </r>
  <r>
    <x v="4"/>
    <x v="5"/>
    <s v="Norfolk         "/>
    <x v="16"/>
    <x v="16"/>
    <x v="189"/>
    <s v="Cable System             "/>
  </r>
  <r>
    <x v="4"/>
    <x v="5"/>
    <s v="Norfolk         "/>
    <x v="16"/>
    <x v="16"/>
    <x v="190"/>
    <s v="Cable System             "/>
  </r>
  <r>
    <x v="4"/>
    <x v="5"/>
    <s v="Norfolk         "/>
    <x v="16"/>
    <x v="16"/>
    <x v="191"/>
    <s v="Cable System             "/>
  </r>
  <r>
    <x v="4"/>
    <x v="5"/>
    <s v="Norfolk         "/>
    <x v="16"/>
    <x v="16"/>
    <x v="192"/>
    <s v="Cable System             "/>
  </r>
  <r>
    <x v="4"/>
    <x v="5"/>
    <s v="Norfolk         "/>
    <x v="16"/>
    <x v="16"/>
    <x v="193"/>
    <s v="Cable System             "/>
  </r>
  <r>
    <x v="4"/>
    <x v="5"/>
    <s v="Norfolk         "/>
    <x v="16"/>
    <x v="16"/>
    <x v="194"/>
    <s v="Cable System             "/>
  </r>
  <r>
    <x v="4"/>
    <x v="5"/>
    <s v="Norfolk         "/>
    <x v="16"/>
    <x v="16"/>
    <x v="195"/>
    <s v="Cable System             "/>
  </r>
  <r>
    <x v="4"/>
    <x v="5"/>
    <s v="Norfolk         "/>
    <x v="16"/>
    <x v="16"/>
    <x v="196"/>
    <s v="Cable System             "/>
  </r>
  <r>
    <x v="4"/>
    <x v="5"/>
    <s v="Norfolk         "/>
    <x v="16"/>
    <x v="16"/>
    <x v="197"/>
    <s v="Cable System             "/>
  </r>
  <r>
    <x v="4"/>
    <x v="5"/>
    <s v="Norfolk         "/>
    <x v="16"/>
    <x v="16"/>
    <x v="198"/>
    <s v="Cable System             "/>
  </r>
  <r>
    <x v="4"/>
    <x v="5"/>
    <s v="Norfolk         "/>
    <x v="16"/>
    <x v="16"/>
    <x v="199"/>
    <s v="Cable System             "/>
  </r>
  <r>
    <x v="4"/>
    <x v="5"/>
    <s v="Norfolk         "/>
    <x v="16"/>
    <x v="16"/>
    <x v="200"/>
    <s v="Cable System             "/>
  </r>
  <r>
    <x v="4"/>
    <x v="5"/>
    <s v="Norfolk         "/>
    <x v="16"/>
    <x v="16"/>
    <x v="201"/>
    <s v="Cable System             "/>
  </r>
  <r>
    <x v="4"/>
    <x v="5"/>
    <s v="Norfolk         "/>
    <x v="16"/>
    <x v="16"/>
    <x v="202"/>
    <s v="Cable System             "/>
  </r>
  <r>
    <x v="4"/>
    <x v="5"/>
    <s v="Norfolk         "/>
    <x v="16"/>
    <x v="16"/>
    <x v="203"/>
    <s v="Cable System             "/>
  </r>
  <r>
    <x v="4"/>
    <x v="5"/>
    <s v="Norfolk         "/>
    <x v="16"/>
    <x v="16"/>
    <x v="204"/>
    <s v="Cable System             "/>
  </r>
  <r>
    <x v="4"/>
    <x v="5"/>
    <s v="Norfolk         "/>
    <x v="16"/>
    <x v="16"/>
    <x v="205"/>
    <s v="Cable System             "/>
  </r>
  <r>
    <x v="4"/>
    <x v="5"/>
    <s v="Norfolk         "/>
    <x v="16"/>
    <x v="16"/>
    <x v="206"/>
    <s v="Cable System             "/>
  </r>
  <r>
    <x v="4"/>
    <x v="5"/>
    <s v="Norfolk         "/>
    <x v="16"/>
    <x v="16"/>
    <x v="207"/>
    <s v="Cable System             "/>
  </r>
  <r>
    <x v="4"/>
    <x v="5"/>
    <s v="Norfolk         "/>
    <x v="16"/>
    <x v="16"/>
    <x v="208"/>
    <s v="Cable System             "/>
  </r>
  <r>
    <x v="4"/>
    <x v="5"/>
    <s v="Norfolk         "/>
    <x v="16"/>
    <x v="16"/>
    <x v="209"/>
    <s v="Cable System             "/>
  </r>
  <r>
    <x v="4"/>
    <x v="5"/>
    <s v="Norfolk         "/>
    <x v="16"/>
    <x v="16"/>
    <x v="210"/>
    <s v="Cable System             "/>
  </r>
  <r>
    <x v="4"/>
    <x v="5"/>
    <s v="Norfolk         "/>
    <x v="16"/>
    <x v="16"/>
    <x v="211"/>
    <s v="Cable System             "/>
  </r>
  <r>
    <x v="4"/>
    <x v="5"/>
    <s v="Norfolk         "/>
    <x v="16"/>
    <x v="16"/>
    <x v="212"/>
    <s v="Cable System             "/>
  </r>
  <r>
    <x v="4"/>
    <x v="5"/>
    <s v="Norfolk         "/>
    <x v="16"/>
    <x v="16"/>
    <x v="213"/>
    <s v="Cable System             "/>
  </r>
  <r>
    <x v="4"/>
    <x v="5"/>
    <s v="Norfolk         "/>
    <x v="16"/>
    <x v="16"/>
    <x v="214"/>
    <s v="Cable System             "/>
  </r>
  <r>
    <x v="4"/>
    <x v="5"/>
    <s v="Norfolk         "/>
    <x v="17"/>
    <x v="17"/>
    <x v="215"/>
    <s v="Cable System             "/>
  </r>
  <r>
    <x v="4"/>
    <x v="5"/>
    <s v="Norfolk         "/>
    <x v="17"/>
    <x v="17"/>
    <x v="216"/>
    <s v="Cable System             "/>
  </r>
  <r>
    <x v="4"/>
    <x v="5"/>
    <s v="Norfolk         "/>
    <x v="17"/>
    <x v="17"/>
    <x v="217"/>
    <s v="Cable System             "/>
  </r>
  <r>
    <x v="4"/>
    <x v="5"/>
    <s v="Norfolk         "/>
    <x v="17"/>
    <x v="17"/>
    <x v="218"/>
    <s v="Cable System             "/>
  </r>
  <r>
    <x v="4"/>
    <x v="5"/>
    <s v="Norfolk         "/>
    <x v="17"/>
    <x v="17"/>
    <x v="219"/>
    <s v="Cable System             "/>
  </r>
  <r>
    <x v="4"/>
    <x v="5"/>
    <s v="Norfolk         "/>
    <x v="17"/>
    <x v="17"/>
    <x v="220"/>
    <s v="Cable System             "/>
  </r>
  <r>
    <x v="4"/>
    <x v="5"/>
    <s v="Norfolk         "/>
    <x v="17"/>
    <x v="17"/>
    <x v="221"/>
    <s v="Cable System             "/>
  </r>
  <r>
    <x v="4"/>
    <x v="5"/>
    <s v="Norfolk         "/>
    <x v="17"/>
    <x v="17"/>
    <x v="222"/>
    <s v="Cable System             "/>
  </r>
  <r>
    <x v="4"/>
    <x v="5"/>
    <s v="Norfolk         "/>
    <x v="17"/>
    <x v="17"/>
    <x v="223"/>
    <s v="Cable System             "/>
  </r>
  <r>
    <x v="4"/>
    <x v="5"/>
    <s v="Norfolk         "/>
    <x v="17"/>
    <x v="17"/>
    <x v="224"/>
    <s v="Cable System             "/>
  </r>
  <r>
    <x v="4"/>
    <x v="5"/>
    <s v="Norfolk         "/>
    <x v="17"/>
    <x v="17"/>
    <x v="225"/>
    <s v="Cable System             "/>
  </r>
  <r>
    <x v="4"/>
    <x v="5"/>
    <s v="Norfolk         "/>
    <x v="17"/>
    <x v="17"/>
    <x v="226"/>
    <s v="Cable System             "/>
  </r>
  <r>
    <x v="4"/>
    <x v="5"/>
    <s v="Norfolk         "/>
    <x v="17"/>
    <x v="17"/>
    <x v="227"/>
    <s v="Cable System             "/>
  </r>
  <r>
    <x v="4"/>
    <x v="5"/>
    <s v="Norfolk         "/>
    <x v="17"/>
    <x v="17"/>
    <x v="228"/>
    <s v="Cable System             "/>
  </r>
  <r>
    <x v="4"/>
    <x v="5"/>
    <s v="Norfolk         "/>
    <x v="17"/>
    <x v="17"/>
    <x v="229"/>
    <s v="Cable System             "/>
  </r>
  <r>
    <x v="4"/>
    <x v="5"/>
    <s v="Norfolk         "/>
    <x v="17"/>
    <x v="17"/>
    <x v="230"/>
    <s v="Cable System             "/>
  </r>
  <r>
    <x v="4"/>
    <x v="5"/>
    <s v="Norfolk         "/>
    <x v="17"/>
    <x v="17"/>
    <x v="231"/>
    <s v="Cable System             "/>
  </r>
  <r>
    <x v="4"/>
    <x v="5"/>
    <s v="Norfolk         "/>
    <x v="17"/>
    <x v="17"/>
    <x v="232"/>
    <s v="Cable System             "/>
  </r>
  <r>
    <x v="4"/>
    <x v="5"/>
    <s v="Norfolk         "/>
    <x v="17"/>
    <x v="17"/>
    <x v="233"/>
    <s v="Cable System             "/>
  </r>
  <r>
    <x v="4"/>
    <x v="5"/>
    <s v="Norfolk         "/>
    <x v="17"/>
    <x v="17"/>
    <x v="234"/>
    <s v="Cable System             "/>
  </r>
  <r>
    <x v="4"/>
    <x v="5"/>
    <s v="Norfolk         "/>
    <x v="17"/>
    <x v="17"/>
    <x v="235"/>
    <s v="Cable System             "/>
  </r>
  <r>
    <x v="4"/>
    <x v="5"/>
    <s v="Norfolk         "/>
    <x v="17"/>
    <x v="17"/>
    <x v="236"/>
    <s v="Cable System             "/>
  </r>
  <r>
    <x v="4"/>
    <x v="5"/>
    <s v="Norfolk         "/>
    <x v="17"/>
    <x v="17"/>
    <x v="237"/>
    <s v="Cable System             "/>
  </r>
  <r>
    <x v="4"/>
    <x v="5"/>
    <s v="Norfolk         "/>
    <x v="17"/>
    <x v="17"/>
    <x v="238"/>
    <s v="Cable System             "/>
  </r>
  <r>
    <x v="4"/>
    <x v="5"/>
    <s v="Norfolk         "/>
    <x v="17"/>
    <x v="17"/>
    <x v="239"/>
    <s v="Cable System             "/>
  </r>
  <r>
    <x v="4"/>
    <x v="5"/>
    <s v="Norfolk         "/>
    <x v="17"/>
    <x v="17"/>
    <x v="240"/>
    <s v="Cable System             "/>
  </r>
  <r>
    <x v="4"/>
    <x v="5"/>
    <s v="Norfolk         "/>
    <x v="17"/>
    <x v="17"/>
    <x v="241"/>
    <s v="Cable System             "/>
  </r>
  <r>
    <x v="4"/>
    <x v="5"/>
    <s v="Norfolk         "/>
    <x v="17"/>
    <x v="17"/>
    <x v="242"/>
    <s v="Cable System             "/>
  </r>
  <r>
    <x v="4"/>
    <x v="5"/>
    <s v="Norfolk         "/>
    <x v="17"/>
    <x v="17"/>
    <x v="243"/>
    <s v="Cable System             "/>
  </r>
  <r>
    <x v="4"/>
    <x v="5"/>
    <s v="Norfolk         "/>
    <x v="17"/>
    <x v="17"/>
    <x v="244"/>
    <s v="Cable System             "/>
  </r>
  <r>
    <x v="4"/>
    <x v="5"/>
    <s v="Norfolk         "/>
    <x v="17"/>
    <x v="17"/>
    <x v="245"/>
    <s v="Cable System             "/>
  </r>
  <r>
    <x v="4"/>
    <x v="5"/>
    <s v="Norfolk         "/>
    <x v="17"/>
    <x v="17"/>
    <x v="246"/>
    <s v="Cable System             "/>
  </r>
  <r>
    <x v="4"/>
    <x v="5"/>
    <s v="Norfolk         "/>
    <x v="17"/>
    <x v="17"/>
    <x v="247"/>
    <s v="Cable System             "/>
  </r>
  <r>
    <x v="4"/>
    <x v="5"/>
    <s v="Norfolk         "/>
    <x v="17"/>
    <x v="17"/>
    <x v="248"/>
    <s v="Cable System             "/>
  </r>
  <r>
    <x v="4"/>
    <x v="5"/>
    <s v="Norfolk         "/>
    <x v="17"/>
    <x v="17"/>
    <x v="249"/>
    <s v="Cable System             "/>
  </r>
  <r>
    <x v="4"/>
    <x v="5"/>
    <s v="Norfolk         "/>
    <x v="17"/>
    <x v="17"/>
    <x v="250"/>
    <s v="Cable System             "/>
  </r>
  <r>
    <x v="4"/>
    <x v="5"/>
    <s v="Norfolk         "/>
    <x v="17"/>
    <x v="17"/>
    <x v="251"/>
    <s v="Cable System             "/>
  </r>
  <r>
    <x v="4"/>
    <x v="5"/>
    <s v="Norfolk         "/>
    <x v="17"/>
    <x v="17"/>
    <x v="252"/>
    <s v="Cable System             "/>
  </r>
  <r>
    <x v="4"/>
    <x v="5"/>
    <s v="Norfolk         "/>
    <x v="17"/>
    <x v="17"/>
    <x v="253"/>
    <s v="Cable System             "/>
  </r>
  <r>
    <x v="4"/>
    <x v="5"/>
    <s v="Norfolk         "/>
    <x v="17"/>
    <x v="17"/>
    <x v="254"/>
    <s v="Cable System             "/>
  </r>
  <r>
    <x v="4"/>
    <x v="5"/>
    <s v="Norfolk         "/>
    <x v="17"/>
    <x v="17"/>
    <x v="255"/>
    <s v="Cable System             "/>
  </r>
  <r>
    <x v="0"/>
    <x v="6"/>
    <s v="Topeka          "/>
    <x v="18"/>
    <x v="18"/>
    <x v="256"/>
    <s v="Cable System             "/>
  </r>
  <r>
    <x v="0"/>
    <x v="6"/>
    <s v="Topeka          "/>
    <x v="18"/>
    <x v="18"/>
    <x v="257"/>
    <s v="Cable System             "/>
  </r>
  <r>
    <x v="0"/>
    <x v="6"/>
    <s v="Topeka          "/>
    <x v="18"/>
    <x v="18"/>
    <x v="258"/>
    <s v="Cable System             "/>
  </r>
  <r>
    <x v="0"/>
    <x v="6"/>
    <s v="Topeka          "/>
    <x v="18"/>
    <x v="18"/>
    <x v="259"/>
    <s v="Cable System             "/>
  </r>
  <r>
    <x v="0"/>
    <x v="6"/>
    <s v="Topeka          "/>
    <x v="18"/>
    <x v="18"/>
    <x v="260"/>
    <s v="Cable System             "/>
  </r>
  <r>
    <x v="0"/>
    <x v="6"/>
    <s v="Topeka          "/>
    <x v="18"/>
    <x v="18"/>
    <x v="261"/>
    <s v="Cable System             "/>
  </r>
  <r>
    <x v="0"/>
    <x v="6"/>
    <s v="Topeka          "/>
    <x v="18"/>
    <x v="18"/>
    <x v="262"/>
    <s v="Cable System             "/>
  </r>
  <r>
    <x v="0"/>
    <x v="6"/>
    <s v="Topeka          "/>
    <x v="18"/>
    <x v="18"/>
    <x v="263"/>
    <s v="Cable System             "/>
  </r>
  <r>
    <x v="0"/>
    <x v="6"/>
    <s v="Topeka          "/>
    <x v="18"/>
    <x v="18"/>
    <x v="264"/>
    <s v="Cable System             "/>
  </r>
  <r>
    <x v="0"/>
    <x v="6"/>
    <s v="Topeka          "/>
    <x v="18"/>
    <x v="18"/>
    <x v="265"/>
    <s v="Cable System             "/>
  </r>
  <r>
    <x v="0"/>
    <x v="6"/>
    <s v="Topeka          "/>
    <x v="18"/>
    <x v="18"/>
    <x v="266"/>
    <s v="Cable System             "/>
  </r>
  <r>
    <x v="0"/>
    <x v="6"/>
    <s v="Topeka          "/>
    <x v="18"/>
    <x v="18"/>
    <x v="267"/>
    <s v="Cable System             "/>
  </r>
  <r>
    <x v="0"/>
    <x v="6"/>
    <s v="Topeka          "/>
    <x v="18"/>
    <x v="18"/>
    <x v="268"/>
    <s v="Cable System             "/>
  </r>
  <r>
    <x v="0"/>
    <x v="6"/>
    <s v="Topeka          "/>
    <x v="18"/>
    <x v="18"/>
    <x v="269"/>
    <s v="Cable System             "/>
  </r>
  <r>
    <x v="0"/>
    <x v="6"/>
    <s v="Topeka          "/>
    <x v="18"/>
    <x v="18"/>
    <x v="270"/>
    <s v="Cable System             "/>
  </r>
  <r>
    <x v="0"/>
    <x v="6"/>
    <s v="Topeka          "/>
    <x v="18"/>
    <x v="18"/>
    <x v="271"/>
    <s v="Cable System             "/>
  </r>
  <r>
    <x v="0"/>
    <x v="6"/>
    <s v="Topeka          "/>
    <x v="18"/>
    <x v="18"/>
    <x v="272"/>
    <s v="Cable System             "/>
  </r>
  <r>
    <x v="0"/>
    <x v="6"/>
    <s v="Topeka          "/>
    <x v="18"/>
    <x v="18"/>
    <x v="273"/>
    <s v="Cable System             "/>
  </r>
  <r>
    <x v="0"/>
    <x v="6"/>
    <s v="Topeka          "/>
    <x v="18"/>
    <x v="18"/>
    <x v="274"/>
    <s v="Cable System             "/>
  </r>
  <r>
    <x v="0"/>
    <x v="6"/>
    <s v="Topeka          "/>
    <x v="19"/>
    <x v="19"/>
    <x v="275"/>
    <s v="Cable System             "/>
  </r>
  <r>
    <x v="0"/>
    <x v="6"/>
    <s v="Topeka          "/>
    <x v="19"/>
    <x v="19"/>
    <x v="276"/>
    <s v="Cable System             "/>
  </r>
  <r>
    <x v="0"/>
    <x v="6"/>
    <s v="Topeka          "/>
    <x v="19"/>
    <x v="19"/>
    <x v="277"/>
    <s v="Cable System             "/>
  </r>
  <r>
    <x v="0"/>
    <x v="6"/>
    <s v="Topeka          "/>
    <x v="19"/>
    <x v="19"/>
    <x v="278"/>
    <s v="Cable System             "/>
  </r>
  <r>
    <x v="0"/>
    <x v="6"/>
    <s v="Topeka          "/>
    <x v="19"/>
    <x v="19"/>
    <x v="279"/>
    <s v="Cable System             "/>
  </r>
  <r>
    <x v="0"/>
    <x v="6"/>
    <s v="Topeka          "/>
    <x v="19"/>
    <x v="19"/>
    <x v="280"/>
    <s v="Cable System             "/>
  </r>
  <r>
    <x v="0"/>
    <x v="6"/>
    <s v="Wichita/Hutchins"/>
    <x v="20"/>
    <x v="20"/>
    <x v="281"/>
    <s v="Cable System             "/>
  </r>
  <r>
    <x v="0"/>
    <x v="6"/>
    <s v="Wichita/Hutchins"/>
    <x v="21"/>
    <x v="21"/>
    <x v="282"/>
    <s v="Cable System             "/>
  </r>
  <r>
    <x v="0"/>
    <x v="6"/>
    <s v="Wichita/Hutchins"/>
    <x v="21"/>
    <x v="21"/>
    <x v="283"/>
    <s v="Cable System             "/>
  </r>
  <r>
    <x v="0"/>
    <x v="6"/>
    <s v="Wichita/Hutchins"/>
    <x v="22"/>
    <x v="22"/>
    <x v="284"/>
    <s v="Cable System             "/>
  </r>
  <r>
    <x v="0"/>
    <x v="6"/>
    <s v="Wichita/Hutchins"/>
    <x v="21"/>
    <x v="21"/>
    <x v="285"/>
    <s v="Cable System             "/>
  </r>
  <r>
    <x v="0"/>
    <x v="6"/>
    <s v="Wichita/Hutchins"/>
    <x v="20"/>
    <x v="20"/>
    <x v="286"/>
    <s v="Cable System             "/>
  </r>
  <r>
    <x v="0"/>
    <x v="6"/>
    <s v="Wichita/Hutchins"/>
    <x v="22"/>
    <x v="22"/>
    <x v="287"/>
    <s v="Cable System             "/>
  </r>
  <r>
    <x v="0"/>
    <x v="6"/>
    <s v="Wichita/Hutchins"/>
    <x v="22"/>
    <x v="22"/>
    <x v="288"/>
    <s v="Cable System             "/>
  </r>
  <r>
    <x v="0"/>
    <x v="6"/>
    <s v="Wichita/Hutchins"/>
    <x v="22"/>
    <x v="22"/>
    <x v="289"/>
    <s v="Cable System             "/>
  </r>
  <r>
    <x v="0"/>
    <x v="6"/>
    <s v="Wichita/Hutchins"/>
    <x v="22"/>
    <x v="22"/>
    <x v="290"/>
    <s v="Cable System             "/>
  </r>
  <r>
    <x v="0"/>
    <x v="6"/>
    <s v="Wichita/Hutchins"/>
    <x v="22"/>
    <x v="22"/>
    <x v="291"/>
    <s v="Cable System             "/>
  </r>
  <r>
    <x v="0"/>
    <x v="6"/>
    <s v="Wichita/Hutchins"/>
    <x v="22"/>
    <x v="22"/>
    <x v="292"/>
    <s v="Cable System             "/>
  </r>
  <r>
    <x v="0"/>
    <x v="6"/>
    <s v="Wichita/Hutchins"/>
    <x v="22"/>
    <x v="22"/>
    <x v="293"/>
    <s v="Cable System             "/>
  </r>
  <r>
    <x v="0"/>
    <x v="6"/>
    <s v="Wichita/Hutchins"/>
    <x v="22"/>
    <x v="22"/>
    <x v="294"/>
    <s v="Cable System             "/>
  </r>
  <r>
    <x v="0"/>
    <x v="6"/>
    <s v="Wichita/Hutchins"/>
    <x v="22"/>
    <x v="22"/>
    <x v="295"/>
    <s v="Cable System             "/>
  </r>
  <r>
    <x v="0"/>
    <x v="6"/>
    <s v="Wichita/Hutchins"/>
    <x v="22"/>
    <x v="22"/>
    <x v="296"/>
    <s v="Cable System             "/>
  </r>
  <r>
    <x v="0"/>
    <x v="6"/>
    <s v="Wichita/Hutchins"/>
    <x v="22"/>
    <x v="22"/>
    <x v="297"/>
    <s v="Cable System             "/>
  </r>
  <r>
    <x v="0"/>
    <x v="6"/>
    <s v="Wichita/Hutchins"/>
    <x v="22"/>
    <x v="22"/>
    <x v="298"/>
    <s v="Cable System             "/>
  </r>
  <r>
    <x v="0"/>
    <x v="6"/>
    <s v="Wichita/Hutchins"/>
    <x v="22"/>
    <x v="22"/>
    <x v="299"/>
    <s v="Cable System             "/>
  </r>
  <r>
    <x v="0"/>
    <x v="6"/>
    <s v="Wichita/Hutchins"/>
    <x v="22"/>
    <x v="22"/>
    <x v="300"/>
    <s v="Cable System             "/>
  </r>
  <r>
    <x v="0"/>
    <x v="6"/>
    <s v="Wichita/Hutchins"/>
    <x v="22"/>
    <x v="22"/>
    <x v="301"/>
    <s v="Cable System             "/>
  </r>
  <r>
    <x v="0"/>
    <x v="6"/>
    <s v="Wichita/Hutchins"/>
    <x v="22"/>
    <x v="22"/>
    <x v="302"/>
    <s v="Cable System             "/>
  </r>
  <r>
    <x v="0"/>
    <x v="6"/>
    <s v="Wichita/Hutchins"/>
    <x v="22"/>
    <x v="22"/>
    <x v="303"/>
    <s v="Cable System             "/>
  </r>
  <r>
    <x v="0"/>
    <x v="6"/>
    <s v="Wichita/Hutchins"/>
    <x v="22"/>
    <x v="22"/>
    <x v="304"/>
    <s v="Cable System             "/>
  </r>
  <r>
    <x v="0"/>
    <x v="6"/>
    <s v="Wichita/Hutchins"/>
    <x v="22"/>
    <x v="22"/>
    <x v="305"/>
    <s v="Cable System             "/>
  </r>
  <r>
    <x v="0"/>
    <x v="6"/>
    <s v="Wichita/Hutchins"/>
    <x v="22"/>
    <x v="22"/>
    <x v="306"/>
    <s v="Cable System             "/>
  </r>
  <r>
    <x v="0"/>
    <x v="6"/>
    <s v="Wichita/Hutchins"/>
    <x v="22"/>
    <x v="22"/>
    <x v="307"/>
    <s v="Cable System             "/>
  </r>
  <r>
    <x v="0"/>
    <x v="6"/>
    <s v="Wichita/Hutchins"/>
    <x v="22"/>
    <x v="22"/>
    <x v="308"/>
    <s v="Cable System             "/>
  </r>
  <r>
    <x v="0"/>
    <x v="6"/>
    <s v="Wichita/Hutchins"/>
    <x v="22"/>
    <x v="22"/>
    <x v="309"/>
    <s v="Cable System             "/>
  </r>
  <r>
    <x v="0"/>
    <x v="6"/>
    <s v="Wichita/Hutchins"/>
    <x v="22"/>
    <x v="22"/>
    <x v="310"/>
    <s v="Cable System             "/>
  </r>
  <r>
    <x v="0"/>
    <x v="6"/>
    <s v="Wichita/Hutchins"/>
    <x v="22"/>
    <x v="22"/>
    <x v="311"/>
    <s v="Cable System             "/>
  </r>
  <r>
    <x v="0"/>
    <x v="6"/>
    <s v="Wichita/Hutchins"/>
    <x v="22"/>
    <x v="22"/>
    <x v="312"/>
    <s v="Cable System             "/>
  </r>
  <r>
    <x v="0"/>
    <x v="6"/>
    <s v="Wichita/Hutchins"/>
    <x v="22"/>
    <x v="22"/>
    <x v="313"/>
    <s v="Cable System             "/>
  </r>
  <r>
    <x v="0"/>
    <x v="6"/>
    <s v="Wichita/Hutchins"/>
    <x v="23"/>
    <x v="23"/>
    <x v="314"/>
    <s v="Cable System             "/>
  </r>
  <r>
    <x v="0"/>
    <x v="6"/>
    <s v="Wichita/Hutchins"/>
    <x v="23"/>
    <x v="23"/>
    <x v="315"/>
    <s v="Cable System             "/>
  </r>
  <r>
    <x v="0"/>
    <x v="6"/>
    <s v="Wichita/Hutchins"/>
    <x v="24"/>
    <x v="24"/>
    <x v="316"/>
    <s v="Cable System             "/>
  </r>
  <r>
    <x v="0"/>
    <x v="6"/>
    <s v="Wichita/Hutchins"/>
    <x v="24"/>
    <x v="24"/>
    <x v="317"/>
    <s v="Cable System             "/>
  </r>
  <r>
    <x v="0"/>
    <x v="6"/>
    <s v="Wichita/Hutchins"/>
    <x v="24"/>
    <x v="24"/>
    <x v="318"/>
    <s v="Cable System             "/>
  </r>
  <r>
    <x v="0"/>
    <x v="6"/>
    <s v="Wichita/Hutchins"/>
    <x v="25"/>
    <x v="25"/>
    <x v="319"/>
    <s v="Cable System             "/>
  </r>
  <r>
    <x v="0"/>
    <x v="6"/>
    <s v="Wichita/Hutchins"/>
    <x v="25"/>
    <x v="25"/>
    <x v="320"/>
    <s v="Cable System             "/>
  </r>
  <r>
    <x v="0"/>
    <x v="6"/>
    <s v="Wichita/Hutchins"/>
    <x v="25"/>
    <x v="25"/>
    <x v="321"/>
    <s v="Cable System             "/>
  </r>
  <r>
    <x v="0"/>
    <x v="6"/>
    <s v="Wichita/Hutchins"/>
    <x v="25"/>
    <x v="25"/>
    <x v="322"/>
    <s v="Cable System             "/>
  </r>
  <r>
    <x v="0"/>
    <x v="6"/>
    <s v="Wichita/Hutchins"/>
    <x v="25"/>
    <x v="25"/>
    <x v="323"/>
    <s v="Cable System             "/>
  </r>
  <r>
    <x v="0"/>
    <x v="6"/>
    <s v="Wichita/Hutchins"/>
    <x v="25"/>
    <x v="25"/>
    <x v="324"/>
    <s v="Cable System             "/>
  </r>
  <r>
    <x v="0"/>
    <x v="6"/>
    <s v="Wichita/Hutchins"/>
    <x v="25"/>
    <x v="25"/>
    <x v="325"/>
    <s v="Cable System             "/>
  </r>
  <r>
    <x v="0"/>
    <x v="6"/>
    <s v="Wichita/Hutchins"/>
    <x v="25"/>
    <x v="25"/>
    <x v="326"/>
    <s v="Cable System             "/>
  </r>
  <r>
    <x v="0"/>
    <x v="6"/>
    <s v="Wichita/Hutchins"/>
    <x v="25"/>
    <x v="25"/>
    <x v="327"/>
    <s v="Cable System             "/>
  </r>
  <r>
    <x v="0"/>
    <x v="6"/>
    <s v="Wichita/Hutchins"/>
    <x v="25"/>
    <x v="25"/>
    <x v="328"/>
    <s v="Cable System             "/>
  </r>
  <r>
    <x v="0"/>
    <x v="6"/>
    <s v="Wichita/Hutchins"/>
    <x v="25"/>
    <x v="25"/>
    <x v="329"/>
    <s v="Cable System             "/>
  </r>
  <r>
    <x v="0"/>
    <x v="6"/>
    <s v="Wichita/Hutchins"/>
    <x v="25"/>
    <x v="25"/>
    <x v="330"/>
    <s v="Cable System             "/>
  </r>
  <r>
    <x v="0"/>
    <x v="6"/>
    <s v="Wichita/Hutchins"/>
    <x v="25"/>
    <x v="25"/>
    <x v="331"/>
    <s v="Cable System             "/>
  </r>
  <r>
    <x v="0"/>
    <x v="6"/>
    <s v="Wichita/Hutchins"/>
    <x v="25"/>
    <x v="25"/>
    <x v="332"/>
    <s v="Cable System             "/>
  </r>
  <r>
    <x v="0"/>
    <x v="6"/>
    <s v="Wichita/Hutchins"/>
    <x v="21"/>
    <x v="21"/>
    <x v="333"/>
    <s v="Cable System             "/>
  </r>
  <r>
    <x v="0"/>
    <x v="6"/>
    <s v="Wichita/Hutchins"/>
    <x v="21"/>
    <x v="21"/>
    <x v="334"/>
    <s v="Cable System             "/>
  </r>
  <r>
    <x v="0"/>
    <x v="6"/>
    <s v="Wichita/Hutchins"/>
    <x v="20"/>
    <x v="20"/>
    <x v="335"/>
    <s v="Cable System             "/>
  </r>
  <r>
    <x v="0"/>
    <x v="6"/>
    <s v="Wichita/Hutchins"/>
    <x v="20"/>
    <x v="20"/>
    <x v="336"/>
    <s v="Cable System             "/>
  </r>
  <r>
    <x v="0"/>
    <x v="6"/>
    <s v="Wichita/Hutchins"/>
    <x v="20"/>
    <x v="20"/>
    <x v="337"/>
    <s v="Cable System             "/>
  </r>
  <r>
    <x v="0"/>
    <x v="6"/>
    <s v="Wichita/Hutchins"/>
    <x v="20"/>
    <x v="20"/>
    <x v="338"/>
    <s v="Cable System             "/>
  </r>
  <r>
    <x v="0"/>
    <x v="6"/>
    <s v="Wichita/Hutchins"/>
    <x v="20"/>
    <x v="20"/>
    <x v="339"/>
    <s v="Cable System             "/>
  </r>
  <r>
    <x v="0"/>
    <x v="6"/>
    <s v="Wichita/Hutchins"/>
    <x v="20"/>
    <x v="20"/>
    <x v="340"/>
    <s v="Cable System             "/>
  </r>
  <r>
    <x v="0"/>
    <x v="6"/>
    <s v="Wichita/Hutchins"/>
    <x v="20"/>
    <x v="20"/>
    <x v="341"/>
    <s v="Cable System             "/>
  </r>
  <r>
    <x v="0"/>
    <x v="6"/>
    <s v="Wichita/Hutchins"/>
    <x v="20"/>
    <x v="20"/>
    <x v="342"/>
    <s v="Cable System             "/>
  </r>
  <r>
    <x v="1"/>
    <x v="7"/>
    <s v="Lafayette, LA   "/>
    <x v="26"/>
    <x v="26"/>
    <x v="343"/>
    <s v="Cable System             "/>
  </r>
  <r>
    <x v="1"/>
    <x v="7"/>
    <s v="Lafayette, LA   "/>
    <x v="26"/>
    <x v="26"/>
    <x v="344"/>
    <s v="Cable System             "/>
  </r>
  <r>
    <x v="1"/>
    <x v="7"/>
    <s v="Lafayette, LA   "/>
    <x v="26"/>
    <x v="26"/>
    <x v="345"/>
    <s v="Cable System             "/>
  </r>
  <r>
    <x v="1"/>
    <x v="7"/>
    <s v="Lafayette, LA   "/>
    <x v="26"/>
    <x v="26"/>
    <x v="346"/>
    <s v="Cable System             "/>
  </r>
  <r>
    <x v="1"/>
    <x v="7"/>
    <s v="Lafayette, LA   "/>
    <x v="26"/>
    <x v="26"/>
    <x v="347"/>
    <s v="Cable System             "/>
  </r>
  <r>
    <x v="1"/>
    <x v="7"/>
    <s v="Lafayette, LA   "/>
    <x v="26"/>
    <x v="26"/>
    <x v="348"/>
    <s v="Cable System             "/>
  </r>
  <r>
    <x v="1"/>
    <x v="7"/>
    <s v="Lafayette, LA   "/>
    <x v="26"/>
    <x v="26"/>
    <x v="349"/>
    <s v="Cable System             "/>
  </r>
  <r>
    <x v="1"/>
    <x v="7"/>
    <s v="Lafayette, LA   "/>
    <x v="26"/>
    <x v="26"/>
    <x v="350"/>
    <s v="Cable System             "/>
  </r>
  <r>
    <x v="1"/>
    <x v="7"/>
    <s v="Lafayette, LA   "/>
    <x v="26"/>
    <x v="26"/>
    <x v="351"/>
    <s v="Cable System             "/>
  </r>
  <r>
    <x v="1"/>
    <x v="7"/>
    <s v="Lafayette, LA   "/>
    <x v="26"/>
    <x v="26"/>
    <x v="352"/>
    <s v="Cable System             "/>
  </r>
  <r>
    <x v="1"/>
    <x v="7"/>
    <s v="Lafayette, LA   "/>
    <x v="26"/>
    <x v="26"/>
    <x v="353"/>
    <s v="Cable System             "/>
  </r>
  <r>
    <x v="1"/>
    <x v="7"/>
    <s v="Lafayette, LA   "/>
    <x v="27"/>
    <x v="27"/>
    <x v="354"/>
    <s v="Cable System             "/>
  </r>
  <r>
    <x v="1"/>
    <x v="7"/>
    <s v="Lafayette, LA   "/>
    <x v="27"/>
    <x v="27"/>
    <x v="355"/>
    <s v="Cable System             "/>
  </r>
  <r>
    <x v="1"/>
    <x v="7"/>
    <s v="Lafayette, LA   "/>
    <x v="27"/>
    <x v="27"/>
    <x v="356"/>
    <s v="Cable System             "/>
  </r>
  <r>
    <x v="1"/>
    <x v="7"/>
    <s v="Lafayette, LA   "/>
    <x v="27"/>
    <x v="27"/>
    <x v="357"/>
    <s v="Cable System             "/>
  </r>
  <r>
    <x v="1"/>
    <x v="7"/>
    <s v="Lafayette, LA   "/>
    <x v="27"/>
    <x v="27"/>
    <x v="358"/>
    <s v="Cable System             "/>
  </r>
  <r>
    <x v="1"/>
    <x v="7"/>
    <s v="Lafayette, LA   "/>
    <x v="27"/>
    <x v="27"/>
    <x v="359"/>
    <s v="Cable System             "/>
  </r>
  <r>
    <x v="1"/>
    <x v="7"/>
    <s v="Lafayette, LA   "/>
    <x v="27"/>
    <x v="27"/>
    <x v="360"/>
    <s v="Cable System             "/>
  </r>
  <r>
    <x v="1"/>
    <x v="7"/>
    <s v="Lafayette, LA   "/>
    <x v="27"/>
    <x v="27"/>
    <x v="361"/>
    <s v="Cable System             "/>
  </r>
  <r>
    <x v="1"/>
    <x v="7"/>
    <s v="Lafayette, LA   "/>
    <x v="27"/>
    <x v="27"/>
    <x v="362"/>
    <s v="Cable System             "/>
  </r>
  <r>
    <x v="1"/>
    <x v="7"/>
    <s v="Lafayette, LA   "/>
    <x v="27"/>
    <x v="27"/>
    <x v="363"/>
    <s v="Cable System             "/>
  </r>
  <r>
    <x v="1"/>
    <x v="7"/>
    <s v="Lafayette, LA   "/>
    <x v="27"/>
    <x v="27"/>
    <x v="364"/>
    <s v="Cable System             "/>
  </r>
  <r>
    <x v="1"/>
    <x v="7"/>
    <s v="Lafayette, LA   "/>
    <x v="27"/>
    <x v="27"/>
    <x v="365"/>
    <s v="Cable System             "/>
  </r>
  <r>
    <x v="1"/>
    <x v="7"/>
    <s v="Lafayette, LA   "/>
    <x v="28"/>
    <x v="28"/>
    <x v="366"/>
    <s v="Cable System             "/>
  </r>
  <r>
    <x v="1"/>
    <x v="7"/>
    <s v="Lafayette, LA   "/>
    <x v="28"/>
    <x v="28"/>
    <x v="367"/>
    <s v="Cable System             "/>
  </r>
  <r>
    <x v="1"/>
    <x v="7"/>
    <s v="Lafayette, LA   "/>
    <x v="28"/>
    <x v="28"/>
    <x v="368"/>
    <s v="Cable System             "/>
  </r>
  <r>
    <x v="1"/>
    <x v="7"/>
    <s v="Lafayette, LA   "/>
    <x v="28"/>
    <x v="28"/>
    <x v="369"/>
    <s v="Cable System             "/>
  </r>
  <r>
    <x v="1"/>
    <x v="7"/>
    <s v="Lafayette, LA   "/>
    <x v="28"/>
    <x v="28"/>
    <x v="370"/>
    <s v="Cable System             "/>
  </r>
  <r>
    <x v="1"/>
    <x v="7"/>
    <s v="Lafayette, LA   "/>
    <x v="28"/>
    <x v="28"/>
    <x v="371"/>
    <s v="Cable System             "/>
  </r>
  <r>
    <x v="5"/>
    <x v="8"/>
    <s v="Las Vegas       "/>
    <x v="29"/>
    <x v="29"/>
    <x v="372"/>
    <s v="Cable System             "/>
  </r>
  <r>
    <x v="5"/>
    <x v="8"/>
    <s v="Las Vegas       "/>
    <x v="30"/>
    <x v="30"/>
    <x v="373"/>
    <s v="Cable System             "/>
  </r>
  <r>
    <x v="5"/>
    <x v="8"/>
    <s v="Las Vegas       "/>
    <x v="30"/>
    <x v="30"/>
    <x v="374"/>
    <s v="Cable System             "/>
  </r>
  <r>
    <x v="5"/>
    <x v="8"/>
    <s v="Las Vegas       "/>
    <x v="30"/>
    <x v="30"/>
    <x v="375"/>
    <s v="Cable System             "/>
  </r>
  <r>
    <x v="5"/>
    <x v="8"/>
    <s v="Las Vegas       "/>
    <x v="30"/>
    <x v="30"/>
    <x v="376"/>
    <s v="Cable System             "/>
  </r>
  <r>
    <x v="5"/>
    <x v="8"/>
    <s v="Las Vegas       "/>
    <x v="30"/>
    <x v="30"/>
    <x v="377"/>
    <s v="Cable System             "/>
  </r>
  <r>
    <x v="5"/>
    <x v="8"/>
    <s v="Las Vegas       "/>
    <x v="30"/>
    <x v="30"/>
    <x v="378"/>
    <s v="Cable System             "/>
  </r>
  <r>
    <x v="5"/>
    <x v="8"/>
    <s v="Las Vegas       "/>
    <x v="30"/>
    <x v="30"/>
    <x v="379"/>
    <s v="Cable System             "/>
  </r>
  <r>
    <x v="5"/>
    <x v="8"/>
    <s v="Las Vegas       "/>
    <x v="30"/>
    <x v="30"/>
    <x v="380"/>
    <s v="Cable System             "/>
  </r>
  <r>
    <x v="5"/>
    <x v="8"/>
    <s v="Las Vegas       "/>
    <x v="30"/>
    <x v="30"/>
    <x v="381"/>
    <s v="Cable System             "/>
  </r>
  <r>
    <x v="5"/>
    <x v="8"/>
    <s v="Las Vegas       "/>
    <x v="30"/>
    <x v="30"/>
    <x v="382"/>
    <s v="Cable System             "/>
  </r>
  <r>
    <x v="5"/>
    <x v="8"/>
    <s v="Las Vegas       "/>
    <x v="30"/>
    <x v="30"/>
    <x v="383"/>
    <s v="Cable System             "/>
  </r>
  <r>
    <x v="5"/>
    <x v="8"/>
    <s v="Las Vegas       "/>
    <x v="30"/>
    <x v="30"/>
    <x v="384"/>
    <s v="Cable System             "/>
  </r>
  <r>
    <x v="5"/>
    <x v="8"/>
    <s v="Las Vegas       "/>
    <x v="30"/>
    <x v="30"/>
    <x v="385"/>
    <s v="Cable System             "/>
  </r>
  <r>
    <x v="5"/>
    <x v="8"/>
    <s v="Las Vegas       "/>
    <x v="30"/>
    <x v="30"/>
    <x v="386"/>
    <s v="Cable System             "/>
  </r>
  <r>
    <x v="5"/>
    <x v="8"/>
    <s v="Las Vegas       "/>
    <x v="30"/>
    <x v="30"/>
    <x v="387"/>
    <s v="Cable System             "/>
  </r>
  <r>
    <x v="5"/>
    <x v="8"/>
    <s v="Las Vegas       "/>
    <x v="30"/>
    <x v="30"/>
    <x v="388"/>
    <s v="Cable System             "/>
  </r>
  <r>
    <x v="5"/>
    <x v="8"/>
    <s v="Las Vegas       "/>
    <x v="30"/>
    <x v="30"/>
    <x v="389"/>
    <s v="Cable System             "/>
  </r>
  <r>
    <x v="5"/>
    <x v="8"/>
    <s v="Las Vegas       "/>
    <x v="29"/>
    <x v="29"/>
    <x v="390"/>
    <s v="Cable System             "/>
  </r>
  <r>
    <x v="5"/>
    <x v="8"/>
    <s v="Las Vegas       "/>
    <x v="29"/>
    <x v="29"/>
    <x v="391"/>
    <s v="Cable System             "/>
  </r>
  <r>
    <x v="5"/>
    <x v="8"/>
    <s v="Las Vegas       "/>
    <x v="29"/>
    <x v="29"/>
    <x v="392"/>
    <s v="Cable System             "/>
  </r>
  <r>
    <x v="5"/>
    <x v="8"/>
    <s v="Las Vegas       "/>
    <x v="29"/>
    <x v="29"/>
    <x v="393"/>
    <s v="Cable System             "/>
  </r>
  <r>
    <x v="5"/>
    <x v="8"/>
    <s v="Las Vegas       "/>
    <x v="29"/>
    <x v="29"/>
    <x v="394"/>
    <s v="Cable System             "/>
  </r>
  <r>
    <x v="5"/>
    <x v="8"/>
    <s v="Las Vegas       "/>
    <x v="29"/>
    <x v="29"/>
    <x v="395"/>
    <s v="Cable System             "/>
  </r>
  <r>
    <x v="5"/>
    <x v="8"/>
    <s v="Las Vegas       "/>
    <x v="29"/>
    <x v="29"/>
    <x v="396"/>
    <s v="Cable System             "/>
  </r>
  <r>
    <x v="5"/>
    <x v="8"/>
    <s v="Las Vegas       "/>
    <x v="29"/>
    <x v="29"/>
    <x v="397"/>
    <s v="Cable System             "/>
  </r>
  <r>
    <x v="5"/>
    <x v="8"/>
    <s v="Las Vegas       "/>
    <x v="29"/>
    <x v="29"/>
    <x v="398"/>
    <s v="Cable System             "/>
  </r>
  <r>
    <x v="5"/>
    <x v="8"/>
    <s v="Las Vegas       "/>
    <x v="29"/>
    <x v="29"/>
    <x v="399"/>
    <s v="Cable System             "/>
  </r>
  <r>
    <x v="5"/>
    <x v="8"/>
    <s v="Las Vegas       "/>
    <x v="29"/>
    <x v="29"/>
    <x v="400"/>
    <s v="Cable System             "/>
  </r>
  <r>
    <x v="5"/>
    <x v="8"/>
    <s v="Las Vegas       "/>
    <x v="29"/>
    <x v="29"/>
    <x v="401"/>
    <s v="Cable System             "/>
  </r>
  <r>
    <x v="5"/>
    <x v="8"/>
    <s v="Las Vegas       "/>
    <x v="29"/>
    <x v="29"/>
    <x v="402"/>
    <s v="Cable System             "/>
  </r>
  <r>
    <x v="5"/>
    <x v="8"/>
    <s v="Las Vegas       "/>
    <x v="29"/>
    <x v="29"/>
    <x v="403"/>
    <s v="Cable System             "/>
  </r>
  <r>
    <x v="5"/>
    <x v="8"/>
    <s v="Las Vegas       "/>
    <x v="29"/>
    <x v="29"/>
    <x v="404"/>
    <s v="Cable System             "/>
  </r>
  <r>
    <x v="5"/>
    <x v="8"/>
    <s v="Las Vegas       "/>
    <x v="29"/>
    <x v="29"/>
    <x v="405"/>
    <s v="Cable System             "/>
  </r>
  <r>
    <x v="5"/>
    <x v="8"/>
    <s v="Las Vegas       "/>
    <x v="31"/>
    <x v="31"/>
    <x v="406"/>
    <s v="Cable System             "/>
  </r>
  <r>
    <x v="5"/>
    <x v="8"/>
    <s v="Las Vegas       "/>
    <x v="31"/>
    <x v="31"/>
    <x v="407"/>
    <s v="Cable System             "/>
  </r>
  <r>
    <x v="5"/>
    <x v="8"/>
    <s v="Las Vegas       "/>
    <x v="31"/>
    <x v="31"/>
    <x v="408"/>
    <s v="Cable System             "/>
  </r>
  <r>
    <x v="5"/>
    <x v="8"/>
    <s v="Las Vegas       "/>
    <x v="31"/>
    <x v="31"/>
    <x v="409"/>
    <s v="Cable System             "/>
  </r>
  <r>
    <x v="5"/>
    <x v="8"/>
    <s v="Las Vegas       "/>
    <x v="31"/>
    <x v="31"/>
    <x v="410"/>
    <s v="Cable System             "/>
  </r>
  <r>
    <x v="5"/>
    <x v="8"/>
    <s v="Las Vegas       "/>
    <x v="31"/>
    <x v="31"/>
    <x v="411"/>
    <s v="Cable System             "/>
  </r>
  <r>
    <x v="5"/>
    <x v="8"/>
    <s v="Las Vegas       "/>
    <x v="31"/>
    <x v="31"/>
    <x v="412"/>
    <s v="Cable System             "/>
  </r>
  <r>
    <x v="5"/>
    <x v="8"/>
    <s v="Las Vegas       "/>
    <x v="31"/>
    <x v="31"/>
    <x v="413"/>
    <s v="Cable System             "/>
  </r>
  <r>
    <x v="5"/>
    <x v="8"/>
    <s v="Las Vegas       "/>
    <x v="31"/>
    <x v="31"/>
    <x v="414"/>
    <s v="Cable System             "/>
  </r>
  <r>
    <x v="5"/>
    <x v="8"/>
    <s v="Las Vegas       "/>
    <x v="31"/>
    <x v="31"/>
    <x v="415"/>
    <s v="Cable System             "/>
  </r>
  <r>
    <x v="5"/>
    <x v="8"/>
    <s v="Las Vegas       "/>
    <x v="31"/>
    <x v="31"/>
    <x v="416"/>
    <s v="Cable System             "/>
  </r>
  <r>
    <x v="5"/>
    <x v="8"/>
    <s v="Las Vegas       "/>
    <x v="31"/>
    <x v="31"/>
    <x v="417"/>
    <s v="Cable System             "/>
  </r>
  <r>
    <x v="5"/>
    <x v="8"/>
    <s v="Las Vegas       "/>
    <x v="31"/>
    <x v="31"/>
    <x v="418"/>
    <s v="Cable System             "/>
  </r>
  <r>
    <x v="5"/>
    <x v="8"/>
    <s v="Las Vegas       "/>
    <x v="32"/>
    <x v="32"/>
    <x v="419"/>
    <s v="Cable System             "/>
  </r>
  <r>
    <x v="5"/>
    <x v="8"/>
    <s v="Las Vegas       "/>
    <x v="32"/>
    <x v="32"/>
    <x v="420"/>
    <s v="Cable System             "/>
  </r>
  <r>
    <x v="5"/>
    <x v="8"/>
    <s v="Las Vegas       "/>
    <x v="32"/>
    <x v="32"/>
    <x v="421"/>
    <s v="Cable System             "/>
  </r>
  <r>
    <x v="5"/>
    <x v="8"/>
    <s v="Las Vegas       "/>
    <x v="32"/>
    <x v="32"/>
    <x v="422"/>
    <s v="Cable System             "/>
  </r>
  <r>
    <x v="5"/>
    <x v="8"/>
    <s v="Las Vegas       "/>
    <x v="32"/>
    <x v="32"/>
    <x v="423"/>
    <s v="Cable System             "/>
  </r>
  <r>
    <x v="5"/>
    <x v="8"/>
    <s v="Las Vegas       "/>
    <x v="32"/>
    <x v="32"/>
    <x v="424"/>
    <s v="Cable System             "/>
  </r>
  <r>
    <x v="5"/>
    <x v="8"/>
    <s v="Las Vegas       "/>
    <x v="32"/>
    <x v="32"/>
    <x v="425"/>
    <s v="Cable System             "/>
  </r>
  <r>
    <x v="5"/>
    <x v="8"/>
    <s v="Las Vegas       "/>
    <x v="32"/>
    <x v="32"/>
    <x v="426"/>
    <s v="Cable System             "/>
  </r>
  <r>
    <x v="5"/>
    <x v="8"/>
    <s v="Las Vegas       "/>
    <x v="32"/>
    <x v="32"/>
    <x v="427"/>
    <s v="Cable System             "/>
  </r>
  <r>
    <x v="5"/>
    <x v="8"/>
    <s v="Las Vegas       "/>
    <x v="32"/>
    <x v="32"/>
    <x v="428"/>
    <s v="Cable System             "/>
  </r>
  <r>
    <x v="2"/>
    <x v="9"/>
    <s v="Macon           "/>
    <x v="33"/>
    <x v="33"/>
    <x v="429"/>
    <s v="Cable System             "/>
  </r>
  <r>
    <x v="2"/>
    <x v="9"/>
    <s v="Macon           "/>
    <x v="33"/>
    <x v="33"/>
    <x v="430"/>
    <s v="Cable System             "/>
  </r>
  <r>
    <x v="2"/>
    <x v="9"/>
    <s v="Macon           "/>
    <x v="33"/>
    <x v="33"/>
    <x v="431"/>
    <s v="Cable System             "/>
  </r>
  <r>
    <x v="2"/>
    <x v="9"/>
    <s v="Macon           "/>
    <x v="33"/>
    <x v="33"/>
    <x v="432"/>
    <s v="Cable System             "/>
  </r>
  <r>
    <x v="2"/>
    <x v="9"/>
    <s v="Macon           "/>
    <x v="33"/>
    <x v="33"/>
    <x v="433"/>
    <s v="Cable System             "/>
  </r>
  <r>
    <x v="2"/>
    <x v="9"/>
    <s v="Macon           "/>
    <x v="33"/>
    <x v="33"/>
    <x v="434"/>
    <s v="Cable System             "/>
  </r>
  <r>
    <x v="2"/>
    <x v="9"/>
    <s v="Macon           "/>
    <x v="33"/>
    <x v="33"/>
    <x v="435"/>
    <s v="Cable System             "/>
  </r>
  <r>
    <x v="2"/>
    <x v="9"/>
    <s v="Macon           "/>
    <x v="33"/>
    <x v="33"/>
    <x v="436"/>
    <s v="Cable System             "/>
  </r>
  <r>
    <x v="2"/>
    <x v="9"/>
    <s v="Macon           "/>
    <x v="33"/>
    <x v="33"/>
    <x v="437"/>
    <s v="Cable System             "/>
  </r>
  <r>
    <x v="2"/>
    <x v="9"/>
    <s v="Macon           "/>
    <x v="33"/>
    <x v="33"/>
    <x v="438"/>
    <s v="Cable System             "/>
  </r>
  <r>
    <x v="2"/>
    <x v="9"/>
    <s v="Macon           "/>
    <x v="34"/>
    <x v="34"/>
    <x v="439"/>
    <s v="Cable System             "/>
  </r>
  <r>
    <x v="2"/>
    <x v="9"/>
    <s v="Macon           "/>
    <x v="34"/>
    <x v="34"/>
    <x v="440"/>
    <s v="Cable System             "/>
  </r>
  <r>
    <x v="2"/>
    <x v="9"/>
    <s v="Macon           "/>
    <x v="34"/>
    <x v="34"/>
    <x v="441"/>
    <s v="Cable System             "/>
  </r>
  <r>
    <x v="2"/>
    <x v="9"/>
    <s v="Macon           "/>
    <x v="34"/>
    <x v="34"/>
    <x v="442"/>
    <s v="Cable System             "/>
  </r>
  <r>
    <x v="2"/>
    <x v="9"/>
    <s v="Macon           "/>
    <x v="34"/>
    <x v="34"/>
    <x v="443"/>
    <s v="Cable System             "/>
  </r>
  <r>
    <x v="2"/>
    <x v="9"/>
    <s v="Macon           "/>
    <x v="34"/>
    <x v="34"/>
    <x v="444"/>
    <s v="Cable System             "/>
  </r>
  <r>
    <x v="2"/>
    <x v="9"/>
    <s v="Macon           "/>
    <x v="34"/>
    <x v="34"/>
    <x v="445"/>
    <s v="Cable System             "/>
  </r>
  <r>
    <x v="2"/>
    <x v="9"/>
    <s v="Macon           "/>
    <x v="34"/>
    <x v="34"/>
    <x v="446"/>
    <s v="Cable System             "/>
  </r>
  <r>
    <x v="1"/>
    <x v="10"/>
    <s v="New Orleans     "/>
    <x v="35"/>
    <x v="35"/>
    <x v="447"/>
    <s v="Cable System             "/>
  </r>
  <r>
    <x v="1"/>
    <x v="10"/>
    <s v="New Orleans     "/>
    <x v="35"/>
    <x v="35"/>
    <x v="448"/>
    <s v="Cable System             "/>
  </r>
  <r>
    <x v="1"/>
    <x v="10"/>
    <s v="New Orleans     "/>
    <x v="35"/>
    <x v="35"/>
    <x v="449"/>
    <s v="Cable System             "/>
  </r>
  <r>
    <x v="1"/>
    <x v="10"/>
    <s v="New Orleans     "/>
    <x v="35"/>
    <x v="35"/>
    <x v="450"/>
    <s v="Cable System             "/>
  </r>
  <r>
    <x v="1"/>
    <x v="10"/>
    <s v="New Orleans     "/>
    <x v="35"/>
    <x v="35"/>
    <x v="451"/>
    <s v="Cable System             "/>
  </r>
  <r>
    <x v="1"/>
    <x v="10"/>
    <s v="New Orleans     "/>
    <x v="35"/>
    <x v="35"/>
    <x v="452"/>
    <s v="Cable System             "/>
  </r>
  <r>
    <x v="1"/>
    <x v="10"/>
    <s v="New Orleans     "/>
    <x v="35"/>
    <x v="35"/>
    <x v="453"/>
    <s v="Cable System             "/>
  </r>
  <r>
    <x v="1"/>
    <x v="10"/>
    <s v="New Orleans     "/>
    <x v="35"/>
    <x v="35"/>
    <x v="454"/>
    <s v="Cable System             "/>
  </r>
  <r>
    <x v="1"/>
    <x v="10"/>
    <s v="New Orleans     "/>
    <x v="35"/>
    <x v="35"/>
    <x v="455"/>
    <s v="Cable System             "/>
  </r>
  <r>
    <x v="1"/>
    <x v="10"/>
    <s v="New Orleans     "/>
    <x v="35"/>
    <x v="35"/>
    <x v="456"/>
    <s v="Cable System             "/>
  </r>
  <r>
    <x v="1"/>
    <x v="10"/>
    <s v="New Orleans     "/>
    <x v="35"/>
    <x v="35"/>
    <x v="457"/>
    <s v="Cable System             "/>
  </r>
  <r>
    <x v="1"/>
    <x v="10"/>
    <s v="New Orleans     "/>
    <x v="35"/>
    <x v="35"/>
    <x v="458"/>
    <s v="Cable System             "/>
  </r>
  <r>
    <x v="1"/>
    <x v="10"/>
    <s v="New Orleans     "/>
    <x v="35"/>
    <x v="35"/>
    <x v="459"/>
    <s v="Cable System             "/>
  </r>
  <r>
    <x v="1"/>
    <x v="10"/>
    <s v="New Orleans     "/>
    <x v="35"/>
    <x v="35"/>
    <x v="460"/>
    <s v="Cable System             "/>
  </r>
  <r>
    <x v="1"/>
    <x v="10"/>
    <s v="New Orleans     "/>
    <x v="35"/>
    <x v="35"/>
    <x v="461"/>
    <s v="Cable System             "/>
  </r>
  <r>
    <x v="1"/>
    <x v="10"/>
    <s v="New Orleans     "/>
    <x v="35"/>
    <x v="35"/>
    <x v="462"/>
    <s v="Cable System             "/>
  </r>
  <r>
    <x v="1"/>
    <x v="10"/>
    <s v="New Orleans     "/>
    <x v="35"/>
    <x v="35"/>
    <x v="463"/>
    <s v="Cable System             "/>
  </r>
  <r>
    <x v="1"/>
    <x v="10"/>
    <s v="New Orleans     "/>
    <x v="35"/>
    <x v="35"/>
    <x v="464"/>
    <s v="Cable System             "/>
  </r>
  <r>
    <x v="1"/>
    <x v="10"/>
    <s v="New Orleans     "/>
    <x v="35"/>
    <x v="35"/>
    <x v="465"/>
    <s v="Cable System             "/>
  </r>
  <r>
    <x v="1"/>
    <x v="10"/>
    <s v="New Orleans     "/>
    <x v="35"/>
    <x v="35"/>
    <x v="466"/>
    <s v="Cable System             "/>
  </r>
  <r>
    <x v="1"/>
    <x v="10"/>
    <s v="New Orleans     "/>
    <x v="35"/>
    <x v="35"/>
    <x v="467"/>
    <s v="Cable System             "/>
  </r>
  <r>
    <x v="1"/>
    <x v="10"/>
    <s v="New Orleans     "/>
    <x v="35"/>
    <x v="35"/>
    <x v="468"/>
    <s v="Cable System             "/>
  </r>
  <r>
    <x v="1"/>
    <x v="10"/>
    <s v="New Orleans     "/>
    <x v="35"/>
    <x v="35"/>
    <x v="469"/>
    <s v="Cable System             "/>
  </r>
  <r>
    <x v="1"/>
    <x v="10"/>
    <s v="New Orleans     "/>
    <x v="35"/>
    <x v="35"/>
    <x v="470"/>
    <s v="Cable System             "/>
  </r>
  <r>
    <x v="1"/>
    <x v="10"/>
    <s v="New Orleans     "/>
    <x v="35"/>
    <x v="35"/>
    <x v="471"/>
    <s v="Cable System             "/>
  </r>
  <r>
    <x v="1"/>
    <x v="10"/>
    <s v="New Orleans     "/>
    <x v="35"/>
    <x v="35"/>
    <x v="472"/>
    <s v="Cable System             "/>
  </r>
  <r>
    <x v="1"/>
    <x v="10"/>
    <s v="New Orleans     "/>
    <x v="35"/>
    <x v="35"/>
    <x v="473"/>
    <s v="Cable System             "/>
  </r>
  <r>
    <x v="1"/>
    <x v="10"/>
    <s v="New Orleans     "/>
    <x v="35"/>
    <x v="35"/>
    <x v="474"/>
    <s v="Cable System             "/>
  </r>
  <r>
    <x v="1"/>
    <x v="10"/>
    <s v="New Orleans     "/>
    <x v="35"/>
    <x v="35"/>
    <x v="475"/>
    <s v="Cable System             "/>
  </r>
  <r>
    <x v="1"/>
    <x v="10"/>
    <s v="New Orleans     "/>
    <x v="35"/>
    <x v="35"/>
    <x v="476"/>
    <s v="Cable System             "/>
  </r>
  <r>
    <x v="1"/>
    <x v="10"/>
    <s v="New Orleans     "/>
    <x v="35"/>
    <x v="35"/>
    <x v="477"/>
    <s v="Cable System             "/>
  </r>
  <r>
    <x v="1"/>
    <x v="10"/>
    <s v="New Orleans     "/>
    <x v="35"/>
    <x v="35"/>
    <x v="478"/>
    <s v="Cable System             "/>
  </r>
  <r>
    <x v="1"/>
    <x v="10"/>
    <s v="New Orleans     "/>
    <x v="35"/>
    <x v="35"/>
    <x v="479"/>
    <s v="Cable System             "/>
  </r>
  <r>
    <x v="1"/>
    <x v="10"/>
    <s v="New Orleans     "/>
    <x v="35"/>
    <x v="35"/>
    <x v="480"/>
    <s v="Cable System             "/>
  </r>
  <r>
    <x v="1"/>
    <x v="10"/>
    <s v="New Orleans     "/>
    <x v="35"/>
    <x v="35"/>
    <x v="481"/>
    <s v="Cable System             "/>
  </r>
  <r>
    <x v="1"/>
    <x v="10"/>
    <s v="New Orleans     "/>
    <x v="35"/>
    <x v="35"/>
    <x v="482"/>
    <s v="Cable System             "/>
  </r>
  <r>
    <x v="1"/>
    <x v="10"/>
    <s v="New Orleans     "/>
    <x v="35"/>
    <x v="35"/>
    <x v="483"/>
    <s v="Cable System             "/>
  </r>
  <r>
    <x v="1"/>
    <x v="10"/>
    <s v="New Orleans     "/>
    <x v="35"/>
    <x v="35"/>
    <x v="484"/>
    <s v="Cable System             "/>
  </r>
  <r>
    <x v="1"/>
    <x v="10"/>
    <s v="New Orleans     "/>
    <x v="35"/>
    <x v="35"/>
    <x v="485"/>
    <s v="Cable System             "/>
  </r>
  <r>
    <x v="1"/>
    <x v="10"/>
    <s v="New Orleans     "/>
    <x v="35"/>
    <x v="35"/>
    <x v="486"/>
    <s v="Cable System             "/>
  </r>
  <r>
    <x v="1"/>
    <x v="10"/>
    <s v="New Orleans     "/>
    <x v="35"/>
    <x v="35"/>
    <x v="487"/>
    <s v="Cable System             "/>
  </r>
  <r>
    <x v="1"/>
    <x v="10"/>
    <s v="New Orleans     "/>
    <x v="35"/>
    <x v="35"/>
    <x v="488"/>
    <s v="Cable System             "/>
  </r>
  <r>
    <x v="1"/>
    <x v="10"/>
    <s v="New Orleans     "/>
    <x v="35"/>
    <x v="35"/>
    <x v="489"/>
    <s v="Cable System             "/>
  </r>
  <r>
    <x v="1"/>
    <x v="10"/>
    <s v="New Orleans     "/>
    <x v="35"/>
    <x v="35"/>
    <x v="490"/>
    <s v="Cable System             "/>
  </r>
  <r>
    <x v="1"/>
    <x v="10"/>
    <s v="New Orleans     "/>
    <x v="35"/>
    <x v="35"/>
    <x v="491"/>
    <s v="Cable System             "/>
  </r>
  <r>
    <x v="1"/>
    <x v="10"/>
    <s v="New Orleans     "/>
    <x v="35"/>
    <x v="35"/>
    <x v="492"/>
    <s v="Cable System             "/>
  </r>
  <r>
    <x v="1"/>
    <x v="10"/>
    <s v="New Orleans     "/>
    <x v="35"/>
    <x v="35"/>
    <x v="493"/>
    <s v="Cable System             "/>
  </r>
  <r>
    <x v="1"/>
    <x v="10"/>
    <s v="New Orleans     "/>
    <x v="35"/>
    <x v="35"/>
    <x v="494"/>
    <s v="Cable System             "/>
  </r>
  <r>
    <x v="1"/>
    <x v="10"/>
    <s v="New Orleans     "/>
    <x v="35"/>
    <x v="35"/>
    <x v="495"/>
    <s v="Cable System             "/>
  </r>
  <r>
    <x v="1"/>
    <x v="10"/>
    <s v="New Orleans     "/>
    <x v="35"/>
    <x v="35"/>
    <x v="496"/>
    <s v="Cable System             "/>
  </r>
  <r>
    <x v="6"/>
    <x v="11"/>
    <s v="Oklahoma City   "/>
    <x v="36"/>
    <x v="36"/>
    <x v="497"/>
    <s v="Cable System             "/>
  </r>
  <r>
    <x v="6"/>
    <x v="11"/>
    <s v="Oklahoma City   "/>
    <x v="36"/>
    <x v="36"/>
    <x v="498"/>
    <s v="Cable System             "/>
  </r>
  <r>
    <x v="6"/>
    <x v="11"/>
    <s v="Oklahoma City   "/>
    <x v="36"/>
    <x v="36"/>
    <x v="499"/>
    <s v="Cable System             "/>
  </r>
  <r>
    <x v="6"/>
    <x v="11"/>
    <s v="Oklahoma City   "/>
    <x v="36"/>
    <x v="36"/>
    <x v="500"/>
    <s v="Cable System             "/>
  </r>
  <r>
    <x v="6"/>
    <x v="11"/>
    <s v="Oklahoma City   "/>
    <x v="36"/>
    <x v="36"/>
    <x v="501"/>
    <s v="Cable System             "/>
  </r>
  <r>
    <x v="6"/>
    <x v="11"/>
    <s v="Oklahoma City   "/>
    <x v="36"/>
    <x v="36"/>
    <x v="502"/>
    <s v="Cable System             "/>
  </r>
  <r>
    <x v="6"/>
    <x v="11"/>
    <s v="Oklahoma City   "/>
    <x v="36"/>
    <x v="36"/>
    <x v="503"/>
    <s v="Cable System             "/>
  </r>
  <r>
    <x v="6"/>
    <x v="11"/>
    <s v="Oklahoma City   "/>
    <x v="36"/>
    <x v="36"/>
    <x v="504"/>
    <s v="Cable System             "/>
  </r>
  <r>
    <x v="6"/>
    <x v="11"/>
    <s v="Oklahoma City   "/>
    <x v="36"/>
    <x v="36"/>
    <x v="505"/>
    <s v="Cable System             "/>
  </r>
  <r>
    <x v="6"/>
    <x v="11"/>
    <s v="Oklahoma City   "/>
    <x v="36"/>
    <x v="36"/>
    <x v="506"/>
    <s v="Cable System             "/>
  </r>
  <r>
    <x v="6"/>
    <x v="11"/>
    <s v="Oklahoma City   "/>
    <x v="36"/>
    <x v="36"/>
    <x v="507"/>
    <s v="Cable System             "/>
  </r>
  <r>
    <x v="6"/>
    <x v="11"/>
    <s v="Oklahoma City   "/>
    <x v="36"/>
    <x v="36"/>
    <x v="508"/>
    <s v="Cable System             "/>
  </r>
  <r>
    <x v="6"/>
    <x v="11"/>
    <s v="Oklahoma City   "/>
    <x v="36"/>
    <x v="36"/>
    <x v="509"/>
    <s v="Cable System             "/>
  </r>
  <r>
    <x v="6"/>
    <x v="11"/>
    <s v="Oklahoma City   "/>
    <x v="36"/>
    <x v="36"/>
    <x v="510"/>
    <s v="Cable System             "/>
  </r>
  <r>
    <x v="6"/>
    <x v="11"/>
    <s v="Oklahoma City   "/>
    <x v="36"/>
    <x v="36"/>
    <x v="511"/>
    <s v="Cable System             "/>
  </r>
  <r>
    <x v="6"/>
    <x v="11"/>
    <s v="Oklahoma City   "/>
    <x v="36"/>
    <x v="36"/>
    <x v="512"/>
    <s v="Cable System             "/>
  </r>
  <r>
    <x v="6"/>
    <x v="11"/>
    <s v="Oklahoma City   "/>
    <x v="36"/>
    <x v="36"/>
    <x v="513"/>
    <s v="Cable System             "/>
  </r>
  <r>
    <x v="6"/>
    <x v="11"/>
    <s v="Oklahoma City   "/>
    <x v="36"/>
    <x v="36"/>
    <x v="514"/>
    <s v="Cable System             "/>
  </r>
  <r>
    <x v="6"/>
    <x v="11"/>
    <s v="Oklahoma City   "/>
    <x v="36"/>
    <x v="36"/>
    <x v="515"/>
    <s v="Cable System             "/>
  </r>
  <r>
    <x v="6"/>
    <x v="11"/>
    <s v="Oklahoma City   "/>
    <x v="36"/>
    <x v="36"/>
    <x v="516"/>
    <s v="Cable System             "/>
  </r>
  <r>
    <x v="6"/>
    <x v="11"/>
    <s v="Oklahoma City   "/>
    <x v="36"/>
    <x v="36"/>
    <x v="517"/>
    <s v="Cable System             "/>
  </r>
  <r>
    <x v="6"/>
    <x v="11"/>
    <s v="Oklahoma City   "/>
    <x v="36"/>
    <x v="36"/>
    <x v="518"/>
    <s v="Cable System             "/>
  </r>
  <r>
    <x v="6"/>
    <x v="11"/>
    <s v="Oklahoma City   "/>
    <x v="36"/>
    <x v="36"/>
    <x v="519"/>
    <s v="Cable System             "/>
  </r>
  <r>
    <x v="6"/>
    <x v="11"/>
    <s v="Oklahoma City   "/>
    <x v="36"/>
    <x v="36"/>
    <x v="520"/>
    <s v="Cable System             "/>
  </r>
  <r>
    <x v="6"/>
    <x v="11"/>
    <s v="Oklahoma City   "/>
    <x v="36"/>
    <x v="36"/>
    <x v="521"/>
    <s v="Cable System             "/>
  </r>
  <r>
    <x v="6"/>
    <x v="11"/>
    <s v="Oklahoma City   "/>
    <x v="36"/>
    <x v="36"/>
    <x v="522"/>
    <s v="Cable System             "/>
  </r>
  <r>
    <x v="6"/>
    <x v="11"/>
    <s v="Oklahoma City   "/>
    <x v="36"/>
    <x v="36"/>
    <x v="523"/>
    <s v="Cable System             "/>
  </r>
  <r>
    <x v="6"/>
    <x v="11"/>
    <s v="Oklahoma City   "/>
    <x v="36"/>
    <x v="36"/>
    <x v="524"/>
    <s v="Cable System             "/>
  </r>
  <r>
    <x v="6"/>
    <x v="11"/>
    <s v="Oklahoma City   "/>
    <x v="36"/>
    <x v="36"/>
    <x v="525"/>
    <s v="Cable System             "/>
  </r>
  <r>
    <x v="6"/>
    <x v="11"/>
    <s v="Oklahoma City   "/>
    <x v="36"/>
    <x v="36"/>
    <x v="526"/>
    <s v="Cable System             "/>
  </r>
  <r>
    <x v="6"/>
    <x v="11"/>
    <s v="Oklahoma City   "/>
    <x v="36"/>
    <x v="36"/>
    <x v="527"/>
    <s v="Cable System             "/>
  </r>
  <r>
    <x v="6"/>
    <x v="11"/>
    <s v="Oklahoma City   "/>
    <x v="36"/>
    <x v="36"/>
    <x v="528"/>
    <s v="Cable System             "/>
  </r>
  <r>
    <x v="6"/>
    <x v="11"/>
    <s v="Oklahoma City   "/>
    <x v="36"/>
    <x v="36"/>
    <x v="529"/>
    <s v="Cable System             "/>
  </r>
  <r>
    <x v="6"/>
    <x v="11"/>
    <s v="Oklahoma City   "/>
    <x v="36"/>
    <x v="36"/>
    <x v="530"/>
    <s v="Cable System             "/>
  </r>
  <r>
    <x v="6"/>
    <x v="11"/>
    <s v="Oklahoma City   "/>
    <x v="36"/>
    <x v="36"/>
    <x v="531"/>
    <s v="Cable System             "/>
  </r>
  <r>
    <x v="6"/>
    <x v="11"/>
    <s v="Oklahoma City   "/>
    <x v="36"/>
    <x v="36"/>
    <x v="532"/>
    <s v="Cable System             "/>
  </r>
  <r>
    <x v="6"/>
    <x v="11"/>
    <s v="Oklahoma City   "/>
    <x v="36"/>
    <x v="36"/>
    <x v="533"/>
    <s v="Cable System             "/>
  </r>
  <r>
    <x v="6"/>
    <x v="11"/>
    <s v="Oklahoma City   "/>
    <x v="36"/>
    <x v="36"/>
    <x v="534"/>
    <s v="Cable System             "/>
  </r>
  <r>
    <x v="6"/>
    <x v="11"/>
    <s v="Oklahoma City   "/>
    <x v="36"/>
    <x v="36"/>
    <x v="535"/>
    <s v="Cable System             "/>
  </r>
  <r>
    <x v="6"/>
    <x v="11"/>
    <s v="Oklahoma City   "/>
    <x v="36"/>
    <x v="36"/>
    <x v="536"/>
    <s v="Cable System             "/>
  </r>
  <r>
    <x v="6"/>
    <x v="11"/>
    <s v="Oklahoma City   "/>
    <x v="36"/>
    <x v="36"/>
    <x v="537"/>
    <s v="Cable System             "/>
  </r>
  <r>
    <x v="6"/>
    <x v="11"/>
    <s v="Oklahoma City   "/>
    <x v="36"/>
    <x v="36"/>
    <x v="538"/>
    <s v="Cable System             "/>
  </r>
  <r>
    <x v="6"/>
    <x v="11"/>
    <s v="Oklahoma City   "/>
    <x v="36"/>
    <x v="36"/>
    <x v="539"/>
    <s v="Cable System             "/>
  </r>
  <r>
    <x v="6"/>
    <x v="11"/>
    <s v="Oklahoma City   "/>
    <x v="36"/>
    <x v="36"/>
    <x v="540"/>
    <s v="Cable System             "/>
  </r>
  <r>
    <x v="6"/>
    <x v="11"/>
    <s v="Oklahoma City   "/>
    <x v="36"/>
    <x v="36"/>
    <x v="541"/>
    <s v="Cable System             "/>
  </r>
  <r>
    <x v="6"/>
    <x v="11"/>
    <s v="Oklahoma City   "/>
    <x v="36"/>
    <x v="36"/>
    <x v="542"/>
    <s v="Cable System             "/>
  </r>
  <r>
    <x v="6"/>
    <x v="11"/>
    <s v="Oklahoma City   "/>
    <x v="36"/>
    <x v="36"/>
    <x v="543"/>
    <s v="Cable System             "/>
  </r>
  <r>
    <x v="6"/>
    <x v="11"/>
    <s v="Oklahoma City   "/>
    <x v="36"/>
    <x v="36"/>
    <x v="544"/>
    <s v="Cable System             "/>
  </r>
  <r>
    <x v="6"/>
    <x v="11"/>
    <s v="Oklahoma City   "/>
    <x v="36"/>
    <x v="36"/>
    <x v="545"/>
    <s v="Cable System             "/>
  </r>
  <r>
    <x v="6"/>
    <x v="11"/>
    <s v="Oklahoma City   "/>
    <x v="36"/>
    <x v="36"/>
    <x v="546"/>
    <s v="Cable System             "/>
  </r>
  <r>
    <x v="6"/>
    <x v="11"/>
    <s v="Oklahoma City   "/>
    <x v="36"/>
    <x v="36"/>
    <x v="547"/>
    <s v="Cable System             "/>
  </r>
  <r>
    <x v="6"/>
    <x v="11"/>
    <s v="Oklahoma City   "/>
    <x v="36"/>
    <x v="36"/>
    <x v="548"/>
    <s v="Cable System             "/>
  </r>
  <r>
    <x v="6"/>
    <x v="11"/>
    <s v="Oklahoma City   "/>
    <x v="36"/>
    <x v="36"/>
    <x v="549"/>
    <s v="Cable System             "/>
  </r>
  <r>
    <x v="6"/>
    <x v="11"/>
    <s v="Oklahoma City   "/>
    <x v="36"/>
    <x v="36"/>
    <x v="550"/>
    <s v="Cable System             "/>
  </r>
  <r>
    <x v="6"/>
    <x v="11"/>
    <s v="Oklahoma City   "/>
    <x v="36"/>
    <x v="36"/>
    <x v="551"/>
    <s v="Cable System             "/>
  </r>
  <r>
    <x v="6"/>
    <x v="11"/>
    <s v="Oklahoma City   "/>
    <x v="36"/>
    <x v="36"/>
    <x v="552"/>
    <s v="Cable System             "/>
  </r>
  <r>
    <x v="6"/>
    <x v="11"/>
    <s v="Oklahoma City   "/>
    <x v="36"/>
    <x v="36"/>
    <x v="553"/>
    <s v="Cable System             "/>
  </r>
  <r>
    <x v="6"/>
    <x v="11"/>
    <s v="Oklahoma City   "/>
    <x v="36"/>
    <x v="36"/>
    <x v="554"/>
    <s v="Cable System             "/>
  </r>
  <r>
    <x v="6"/>
    <x v="11"/>
    <s v="Oklahoma City   "/>
    <x v="36"/>
    <x v="36"/>
    <x v="555"/>
    <s v="Cable System             "/>
  </r>
  <r>
    <x v="6"/>
    <x v="11"/>
    <s v="Oklahoma City   "/>
    <x v="36"/>
    <x v="36"/>
    <x v="556"/>
    <s v="Cable System             "/>
  </r>
  <r>
    <x v="0"/>
    <x v="12"/>
    <s v="Omaha           "/>
    <x v="37"/>
    <x v="37"/>
    <x v="557"/>
    <s v="Cable System             "/>
  </r>
  <r>
    <x v="0"/>
    <x v="12"/>
    <s v="Omaha           "/>
    <x v="37"/>
    <x v="37"/>
    <x v="558"/>
    <s v="Cable System             "/>
  </r>
  <r>
    <x v="0"/>
    <x v="12"/>
    <s v="Omaha           "/>
    <x v="37"/>
    <x v="37"/>
    <x v="559"/>
    <s v="Cable System             "/>
  </r>
  <r>
    <x v="0"/>
    <x v="12"/>
    <s v="Omaha           "/>
    <x v="37"/>
    <x v="37"/>
    <x v="560"/>
    <s v="Cable System             "/>
  </r>
  <r>
    <x v="0"/>
    <x v="12"/>
    <s v="Omaha           "/>
    <x v="37"/>
    <x v="37"/>
    <x v="561"/>
    <s v="Cable System             "/>
  </r>
  <r>
    <x v="0"/>
    <x v="12"/>
    <s v="Omaha           "/>
    <x v="37"/>
    <x v="37"/>
    <x v="562"/>
    <s v="Cable System             "/>
  </r>
  <r>
    <x v="0"/>
    <x v="12"/>
    <s v="Omaha           "/>
    <x v="37"/>
    <x v="37"/>
    <x v="563"/>
    <s v="Cable System             "/>
  </r>
  <r>
    <x v="0"/>
    <x v="12"/>
    <s v="Omaha           "/>
    <x v="37"/>
    <x v="37"/>
    <x v="564"/>
    <s v="Cable System             "/>
  </r>
  <r>
    <x v="0"/>
    <x v="12"/>
    <s v="Omaha           "/>
    <x v="37"/>
    <x v="37"/>
    <x v="565"/>
    <s v="Cable System             "/>
  </r>
  <r>
    <x v="0"/>
    <x v="12"/>
    <s v="Omaha           "/>
    <x v="37"/>
    <x v="37"/>
    <x v="566"/>
    <s v="Cable System             "/>
  </r>
  <r>
    <x v="0"/>
    <x v="12"/>
    <s v="Omaha           "/>
    <x v="37"/>
    <x v="37"/>
    <x v="567"/>
    <s v="Cable System             "/>
  </r>
  <r>
    <x v="0"/>
    <x v="12"/>
    <s v="Omaha           "/>
    <x v="37"/>
    <x v="37"/>
    <x v="568"/>
    <s v="Cable System             "/>
  </r>
  <r>
    <x v="0"/>
    <x v="12"/>
    <s v="Omaha           "/>
    <x v="37"/>
    <x v="37"/>
    <x v="569"/>
    <s v="Cable System             "/>
  </r>
  <r>
    <x v="0"/>
    <x v="12"/>
    <s v="Omaha           "/>
    <x v="37"/>
    <x v="37"/>
    <x v="570"/>
    <s v="Cable System             "/>
  </r>
  <r>
    <x v="0"/>
    <x v="12"/>
    <s v="Omaha           "/>
    <x v="37"/>
    <x v="37"/>
    <x v="571"/>
    <s v="Cable System             "/>
  </r>
  <r>
    <x v="0"/>
    <x v="12"/>
    <s v="Omaha           "/>
    <x v="37"/>
    <x v="37"/>
    <x v="572"/>
    <s v="Cable System             "/>
  </r>
  <r>
    <x v="0"/>
    <x v="12"/>
    <s v="Omaha           "/>
    <x v="37"/>
    <x v="37"/>
    <x v="573"/>
    <s v="Cable System             "/>
  </r>
  <r>
    <x v="0"/>
    <x v="12"/>
    <s v="Omaha           "/>
    <x v="37"/>
    <x v="37"/>
    <x v="574"/>
    <s v="Cable System             "/>
  </r>
  <r>
    <x v="0"/>
    <x v="12"/>
    <s v="Omaha           "/>
    <x v="37"/>
    <x v="37"/>
    <x v="575"/>
    <s v="Cable System             "/>
  </r>
  <r>
    <x v="0"/>
    <x v="12"/>
    <s v="Omaha           "/>
    <x v="37"/>
    <x v="37"/>
    <x v="576"/>
    <s v="Cable System             "/>
  </r>
  <r>
    <x v="0"/>
    <x v="12"/>
    <s v="Omaha           "/>
    <x v="37"/>
    <x v="37"/>
    <x v="577"/>
    <s v="Cable System             "/>
  </r>
  <r>
    <x v="0"/>
    <x v="12"/>
    <s v="Omaha           "/>
    <x v="37"/>
    <x v="37"/>
    <x v="578"/>
    <s v="Cable System             "/>
  </r>
  <r>
    <x v="0"/>
    <x v="12"/>
    <s v="Omaha           "/>
    <x v="37"/>
    <x v="37"/>
    <x v="579"/>
    <s v="Cable System             "/>
  </r>
  <r>
    <x v="0"/>
    <x v="12"/>
    <s v="Omaha           "/>
    <x v="37"/>
    <x v="37"/>
    <x v="580"/>
    <s v="Cable System             "/>
  </r>
  <r>
    <x v="0"/>
    <x v="12"/>
    <s v="Omaha           "/>
    <x v="37"/>
    <x v="37"/>
    <x v="581"/>
    <s v="Cable System             "/>
  </r>
  <r>
    <x v="0"/>
    <x v="12"/>
    <s v="Omaha           "/>
    <x v="37"/>
    <x v="37"/>
    <x v="582"/>
    <s v="Cable System             "/>
  </r>
  <r>
    <x v="0"/>
    <x v="12"/>
    <s v="Omaha           "/>
    <x v="37"/>
    <x v="37"/>
    <x v="583"/>
    <s v="Cable System             "/>
  </r>
  <r>
    <x v="0"/>
    <x v="12"/>
    <s v="Omaha           "/>
    <x v="37"/>
    <x v="37"/>
    <x v="584"/>
    <s v="Cable System             "/>
  </r>
  <r>
    <x v="0"/>
    <x v="12"/>
    <s v="Omaha           "/>
    <x v="37"/>
    <x v="37"/>
    <x v="585"/>
    <s v="Cable System             "/>
  </r>
  <r>
    <x v="0"/>
    <x v="12"/>
    <s v="Omaha           "/>
    <x v="37"/>
    <x v="37"/>
    <x v="586"/>
    <s v="Cable System             "/>
  </r>
  <r>
    <x v="0"/>
    <x v="12"/>
    <s v="Omaha           "/>
    <x v="37"/>
    <x v="37"/>
    <x v="587"/>
    <s v="Cable System             "/>
  </r>
  <r>
    <x v="0"/>
    <x v="12"/>
    <s v="Omaha           "/>
    <x v="37"/>
    <x v="37"/>
    <x v="588"/>
    <s v="Cable System             "/>
  </r>
  <r>
    <x v="0"/>
    <x v="12"/>
    <s v="Omaha           "/>
    <x v="37"/>
    <x v="37"/>
    <x v="589"/>
    <s v="Cable System             "/>
  </r>
  <r>
    <x v="0"/>
    <x v="12"/>
    <s v="Omaha           "/>
    <x v="37"/>
    <x v="37"/>
    <x v="590"/>
    <s v="Cable System             "/>
  </r>
  <r>
    <x v="0"/>
    <x v="12"/>
    <s v="Omaha           "/>
    <x v="37"/>
    <x v="37"/>
    <x v="591"/>
    <s v="Cable System             "/>
  </r>
  <r>
    <x v="0"/>
    <x v="12"/>
    <s v="Omaha           "/>
    <x v="37"/>
    <x v="37"/>
    <x v="592"/>
    <s v="Cable System             "/>
  </r>
  <r>
    <x v="0"/>
    <x v="12"/>
    <s v="Omaha           "/>
    <x v="37"/>
    <x v="37"/>
    <x v="593"/>
    <s v="Cable System             "/>
  </r>
  <r>
    <x v="0"/>
    <x v="12"/>
    <s v="Omaha           "/>
    <x v="37"/>
    <x v="37"/>
    <x v="594"/>
    <s v="Cable System             "/>
  </r>
  <r>
    <x v="0"/>
    <x v="12"/>
    <s v="Omaha           "/>
    <x v="37"/>
    <x v="37"/>
    <x v="595"/>
    <s v="Cable System             "/>
  </r>
  <r>
    <x v="0"/>
    <x v="12"/>
    <s v="Omaha           "/>
    <x v="37"/>
    <x v="37"/>
    <x v="596"/>
    <s v="Cable System             "/>
  </r>
  <r>
    <x v="0"/>
    <x v="12"/>
    <s v="Omaha           "/>
    <x v="37"/>
    <x v="37"/>
    <x v="597"/>
    <s v="Cable System             "/>
  </r>
  <r>
    <x v="0"/>
    <x v="12"/>
    <s v="Omaha           "/>
    <x v="37"/>
    <x v="37"/>
    <x v="598"/>
    <s v="Cable System             "/>
  </r>
  <r>
    <x v="0"/>
    <x v="12"/>
    <s v="Omaha           "/>
    <x v="37"/>
    <x v="37"/>
    <x v="599"/>
    <s v="Cable System             "/>
  </r>
  <r>
    <x v="0"/>
    <x v="12"/>
    <s v="Omaha           "/>
    <x v="37"/>
    <x v="37"/>
    <x v="600"/>
    <s v="Cable System             "/>
  </r>
  <r>
    <x v="0"/>
    <x v="12"/>
    <s v="Omaha           "/>
    <x v="37"/>
    <x v="37"/>
    <x v="601"/>
    <s v="Cable System             "/>
  </r>
  <r>
    <x v="0"/>
    <x v="12"/>
    <s v="Omaha           "/>
    <x v="37"/>
    <x v="37"/>
    <x v="602"/>
    <s v="Cable System             "/>
  </r>
  <r>
    <x v="0"/>
    <x v="12"/>
    <s v="Omaha           "/>
    <x v="37"/>
    <x v="37"/>
    <x v="603"/>
    <s v="Cable System             "/>
  </r>
  <r>
    <x v="7"/>
    <x v="13"/>
    <s v="Phoenix         "/>
    <x v="38"/>
    <x v="38"/>
    <x v="604"/>
    <s v="Cable System             "/>
  </r>
  <r>
    <x v="7"/>
    <x v="13"/>
    <s v="Phoenix         "/>
    <x v="38"/>
    <x v="38"/>
    <x v="605"/>
    <s v="Cable System             "/>
  </r>
  <r>
    <x v="7"/>
    <x v="13"/>
    <s v="Phoenix         "/>
    <x v="38"/>
    <x v="38"/>
    <x v="606"/>
    <s v="Cable System             "/>
  </r>
  <r>
    <x v="7"/>
    <x v="13"/>
    <s v="Phoenix         "/>
    <x v="39"/>
    <x v="39"/>
    <x v="607"/>
    <s v="Cable System             "/>
  </r>
  <r>
    <x v="7"/>
    <x v="13"/>
    <s v="Phoenix         "/>
    <x v="40"/>
    <x v="40"/>
    <x v="608"/>
    <s v="Cable System             "/>
  </r>
  <r>
    <x v="7"/>
    <x v="13"/>
    <s v="Phoenix         "/>
    <x v="40"/>
    <x v="40"/>
    <x v="609"/>
    <s v="Cable System             "/>
  </r>
  <r>
    <x v="7"/>
    <x v="13"/>
    <s v="Phoenix         "/>
    <x v="40"/>
    <x v="40"/>
    <x v="610"/>
    <s v="Cable System             "/>
  </r>
  <r>
    <x v="7"/>
    <x v="13"/>
    <s v="Phoenix         "/>
    <x v="40"/>
    <x v="40"/>
    <x v="611"/>
    <s v="Cable System             "/>
  </r>
  <r>
    <x v="7"/>
    <x v="13"/>
    <s v="Phoenix         "/>
    <x v="40"/>
    <x v="40"/>
    <x v="612"/>
    <s v="Cable System             "/>
  </r>
  <r>
    <x v="7"/>
    <x v="13"/>
    <s v="Phoenix         "/>
    <x v="40"/>
    <x v="40"/>
    <x v="613"/>
    <s v="Cable System             "/>
  </r>
  <r>
    <x v="7"/>
    <x v="13"/>
    <s v="Phoenix         "/>
    <x v="40"/>
    <x v="40"/>
    <x v="614"/>
    <s v="Cable System             "/>
  </r>
  <r>
    <x v="7"/>
    <x v="13"/>
    <s v="Phoenix         "/>
    <x v="40"/>
    <x v="40"/>
    <x v="615"/>
    <s v="Cable System             "/>
  </r>
  <r>
    <x v="7"/>
    <x v="13"/>
    <s v="Phoenix         "/>
    <x v="40"/>
    <x v="40"/>
    <x v="616"/>
    <s v="Cable System             "/>
  </r>
  <r>
    <x v="7"/>
    <x v="13"/>
    <s v="Phoenix         "/>
    <x v="40"/>
    <x v="40"/>
    <x v="617"/>
    <s v="Cable System             "/>
  </r>
  <r>
    <x v="7"/>
    <x v="13"/>
    <s v="Phoenix         "/>
    <x v="40"/>
    <x v="40"/>
    <x v="618"/>
    <s v="Cable System             "/>
  </r>
  <r>
    <x v="7"/>
    <x v="13"/>
    <s v="Phoenix         "/>
    <x v="40"/>
    <x v="40"/>
    <x v="619"/>
    <s v="Cable System             "/>
  </r>
  <r>
    <x v="7"/>
    <x v="13"/>
    <s v="Phoenix         "/>
    <x v="40"/>
    <x v="40"/>
    <x v="620"/>
    <s v="Cable System             "/>
  </r>
  <r>
    <x v="7"/>
    <x v="13"/>
    <s v="Phoenix         "/>
    <x v="40"/>
    <x v="40"/>
    <x v="621"/>
    <s v="Cable System             "/>
  </r>
  <r>
    <x v="7"/>
    <x v="13"/>
    <s v="Phoenix         "/>
    <x v="40"/>
    <x v="40"/>
    <x v="622"/>
    <s v="Cable System             "/>
  </r>
  <r>
    <x v="7"/>
    <x v="13"/>
    <s v="Phoenix         "/>
    <x v="40"/>
    <x v="40"/>
    <x v="623"/>
    <s v="Cable System             "/>
  </r>
  <r>
    <x v="7"/>
    <x v="13"/>
    <s v="Phoenix         "/>
    <x v="40"/>
    <x v="40"/>
    <x v="624"/>
    <s v="Cable System             "/>
  </r>
  <r>
    <x v="7"/>
    <x v="13"/>
    <s v="Phoenix         "/>
    <x v="40"/>
    <x v="40"/>
    <x v="625"/>
    <s v="Cable System             "/>
  </r>
  <r>
    <x v="7"/>
    <x v="13"/>
    <s v="Phoenix         "/>
    <x v="40"/>
    <x v="40"/>
    <x v="626"/>
    <s v="Cable System             "/>
  </r>
  <r>
    <x v="7"/>
    <x v="13"/>
    <s v="Phoenix         "/>
    <x v="40"/>
    <x v="40"/>
    <x v="627"/>
    <s v="Cable System             "/>
  </r>
  <r>
    <x v="7"/>
    <x v="13"/>
    <s v="Phoenix         "/>
    <x v="40"/>
    <x v="40"/>
    <x v="628"/>
    <s v="Cable System             "/>
  </r>
  <r>
    <x v="7"/>
    <x v="13"/>
    <s v="Phoenix         "/>
    <x v="40"/>
    <x v="40"/>
    <x v="629"/>
    <s v="Cable System             "/>
  </r>
  <r>
    <x v="7"/>
    <x v="13"/>
    <s v="Phoenix         "/>
    <x v="40"/>
    <x v="40"/>
    <x v="630"/>
    <s v="Cable System             "/>
  </r>
  <r>
    <x v="7"/>
    <x v="13"/>
    <s v="Phoenix         "/>
    <x v="40"/>
    <x v="40"/>
    <x v="631"/>
    <s v="Cable System             "/>
  </r>
  <r>
    <x v="7"/>
    <x v="13"/>
    <s v="Phoenix         "/>
    <x v="40"/>
    <x v="40"/>
    <x v="632"/>
    <s v="Cable System             "/>
  </r>
  <r>
    <x v="7"/>
    <x v="13"/>
    <s v="Phoenix         "/>
    <x v="40"/>
    <x v="40"/>
    <x v="633"/>
    <s v="Cable System             "/>
  </r>
  <r>
    <x v="7"/>
    <x v="13"/>
    <s v="Phoenix         "/>
    <x v="40"/>
    <x v="40"/>
    <x v="634"/>
    <s v="Cable System             "/>
  </r>
  <r>
    <x v="7"/>
    <x v="13"/>
    <s v="Phoenix         "/>
    <x v="40"/>
    <x v="40"/>
    <x v="635"/>
    <s v="Cable System             "/>
  </r>
  <r>
    <x v="7"/>
    <x v="13"/>
    <s v="Phoenix         "/>
    <x v="40"/>
    <x v="40"/>
    <x v="636"/>
    <s v="Cable System             "/>
  </r>
  <r>
    <x v="7"/>
    <x v="13"/>
    <s v="Phoenix         "/>
    <x v="40"/>
    <x v="40"/>
    <x v="637"/>
    <s v="Cable System             "/>
  </r>
  <r>
    <x v="7"/>
    <x v="13"/>
    <s v="Phoenix         "/>
    <x v="40"/>
    <x v="40"/>
    <x v="638"/>
    <s v="Cable System             "/>
  </r>
  <r>
    <x v="7"/>
    <x v="13"/>
    <s v="Phoenix         "/>
    <x v="40"/>
    <x v="40"/>
    <x v="639"/>
    <s v="Cable System             "/>
  </r>
  <r>
    <x v="7"/>
    <x v="13"/>
    <s v="Phoenix         "/>
    <x v="40"/>
    <x v="40"/>
    <x v="640"/>
    <s v="Cable System             "/>
  </r>
  <r>
    <x v="7"/>
    <x v="13"/>
    <s v="Phoenix         "/>
    <x v="40"/>
    <x v="40"/>
    <x v="641"/>
    <s v="Cable System             "/>
  </r>
  <r>
    <x v="7"/>
    <x v="13"/>
    <s v="Phoenix         "/>
    <x v="40"/>
    <x v="40"/>
    <x v="642"/>
    <s v="Cable System             "/>
  </r>
  <r>
    <x v="7"/>
    <x v="13"/>
    <s v="Phoenix         "/>
    <x v="41"/>
    <x v="41"/>
    <x v="643"/>
    <s v="Cable System             "/>
  </r>
  <r>
    <x v="7"/>
    <x v="13"/>
    <s v="Phoenix         "/>
    <x v="41"/>
    <x v="41"/>
    <x v="644"/>
    <s v="Cable System             "/>
  </r>
  <r>
    <x v="7"/>
    <x v="13"/>
    <s v="Phoenix         "/>
    <x v="41"/>
    <x v="41"/>
    <x v="645"/>
    <s v="Cable System             "/>
  </r>
  <r>
    <x v="7"/>
    <x v="13"/>
    <s v="Phoenix         "/>
    <x v="41"/>
    <x v="41"/>
    <x v="646"/>
    <s v="Cable System             "/>
  </r>
  <r>
    <x v="7"/>
    <x v="13"/>
    <s v="Phoenix         "/>
    <x v="41"/>
    <x v="41"/>
    <x v="647"/>
    <s v="Cable System             "/>
  </r>
  <r>
    <x v="7"/>
    <x v="13"/>
    <s v="Phoenix         "/>
    <x v="41"/>
    <x v="41"/>
    <x v="648"/>
    <s v="Cable System             "/>
  </r>
  <r>
    <x v="7"/>
    <x v="13"/>
    <s v="Phoenix         "/>
    <x v="41"/>
    <x v="41"/>
    <x v="649"/>
    <s v="Cable System             "/>
  </r>
  <r>
    <x v="7"/>
    <x v="13"/>
    <s v="Phoenix         "/>
    <x v="41"/>
    <x v="41"/>
    <x v="650"/>
    <s v="Cable System             "/>
  </r>
  <r>
    <x v="7"/>
    <x v="13"/>
    <s v="Phoenix         "/>
    <x v="41"/>
    <x v="41"/>
    <x v="651"/>
    <s v="Cable System             "/>
  </r>
  <r>
    <x v="7"/>
    <x v="13"/>
    <s v="Phoenix         "/>
    <x v="41"/>
    <x v="41"/>
    <x v="652"/>
    <s v="Cable System             "/>
  </r>
  <r>
    <x v="7"/>
    <x v="13"/>
    <s v="Phoenix         "/>
    <x v="41"/>
    <x v="41"/>
    <x v="653"/>
    <s v="Cable System             "/>
  </r>
  <r>
    <x v="7"/>
    <x v="13"/>
    <s v="Phoenix         "/>
    <x v="41"/>
    <x v="41"/>
    <x v="654"/>
    <s v="Cable System             "/>
  </r>
  <r>
    <x v="7"/>
    <x v="13"/>
    <s v="Phoenix         "/>
    <x v="41"/>
    <x v="41"/>
    <x v="655"/>
    <s v="Cable System             "/>
  </r>
  <r>
    <x v="7"/>
    <x v="13"/>
    <s v="Phoenix         "/>
    <x v="38"/>
    <x v="38"/>
    <x v="656"/>
    <s v="Cable System             "/>
  </r>
  <r>
    <x v="7"/>
    <x v="13"/>
    <s v="Phoenix         "/>
    <x v="38"/>
    <x v="38"/>
    <x v="657"/>
    <s v="Cable System             "/>
  </r>
  <r>
    <x v="7"/>
    <x v="13"/>
    <s v="Phoenix         "/>
    <x v="38"/>
    <x v="38"/>
    <x v="658"/>
    <s v="Cable System             "/>
  </r>
  <r>
    <x v="7"/>
    <x v="13"/>
    <s v="Phoenix         "/>
    <x v="38"/>
    <x v="38"/>
    <x v="659"/>
    <s v="Cable System             "/>
  </r>
  <r>
    <x v="7"/>
    <x v="13"/>
    <s v="Phoenix         "/>
    <x v="38"/>
    <x v="38"/>
    <x v="660"/>
    <s v="Cable System             "/>
  </r>
  <r>
    <x v="7"/>
    <x v="13"/>
    <s v="Phoenix         "/>
    <x v="38"/>
    <x v="38"/>
    <x v="661"/>
    <s v="Cable System             "/>
  </r>
  <r>
    <x v="7"/>
    <x v="13"/>
    <s v="Phoenix         "/>
    <x v="38"/>
    <x v="38"/>
    <x v="662"/>
    <s v="Cable System             "/>
  </r>
  <r>
    <x v="7"/>
    <x v="13"/>
    <s v="Phoenix         "/>
    <x v="38"/>
    <x v="38"/>
    <x v="663"/>
    <s v="Cable System             "/>
  </r>
  <r>
    <x v="7"/>
    <x v="13"/>
    <s v="Phoenix         "/>
    <x v="38"/>
    <x v="38"/>
    <x v="664"/>
    <s v="Cable System             "/>
  </r>
  <r>
    <x v="7"/>
    <x v="13"/>
    <s v="Phoenix         "/>
    <x v="38"/>
    <x v="38"/>
    <x v="665"/>
    <s v="Cable System             "/>
  </r>
  <r>
    <x v="7"/>
    <x v="13"/>
    <s v="Phoenix         "/>
    <x v="38"/>
    <x v="38"/>
    <x v="666"/>
    <s v="Cable System             "/>
  </r>
  <r>
    <x v="7"/>
    <x v="13"/>
    <s v="Phoenix         "/>
    <x v="38"/>
    <x v="38"/>
    <x v="667"/>
    <s v="Cable System             "/>
  </r>
  <r>
    <x v="7"/>
    <x v="13"/>
    <s v="Phoenix         "/>
    <x v="38"/>
    <x v="38"/>
    <x v="668"/>
    <s v="Cable System             "/>
  </r>
  <r>
    <x v="7"/>
    <x v="13"/>
    <s v="Phoenix         "/>
    <x v="38"/>
    <x v="38"/>
    <x v="669"/>
    <s v="Cable System             "/>
  </r>
  <r>
    <x v="7"/>
    <x v="13"/>
    <s v="Phoenix         "/>
    <x v="38"/>
    <x v="38"/>
    <x v="670"/>
    <s v="Cable System             "/>
  </r>
  <r>
    <x v="7"/>
    <x v="13"/>
    <s v="Phoenix         "/>
    <x v="38"/>
    <x v="38"/>
    <x v="671"/>
    <s v="Cable System             "/>
  </r>
  <r>
    <x v="7"/>
    <x v="13"/>
    <s v="Phoenix         "/>
    <x v="38"/>
    <x v="38"/>
    <x v="672"/>
    <s v="Cable System             "/>
  </r>
  <r>
    <x v="7"/>
    <x v="13"/>
    <s v="Phoenix         "/>
    <x v="38"/>
    <x v="38"/>
    <x v="673"/>
    <s v="Cable System             "/>
  </r>
  <r>
    <x v="7"/>
    <x v="13"/>
    <s v="Phoenix         "/>
    <x v="38"/>
    <x v="38"/>
    <x v="674"/>
    <s v="Cable System             "/>
  </r>
  <r>
    <x v="7"/>
    <x v="13"/>
    <s v="Phoenix         "/>
    <x v="38"/>
    <x v="38"/>
    <x v="675"/>
    <s v="Cable System             "/>
  </r>
  <r>
    <x v="7"/>
    <x v="13"/>
    <s v="Phoenix         "/>
    <x v="42"/>
    <x v="42"/>
    <x v="676"/>
    <s v="Cable System             "/>
  </r>
  <r>
    <x v="7"/>
    <x v="13"/>
    <s v="Phoenix         "/>
    <x v="42"/>
    <x v="42"/>
    <x v="677"/>
    <s v="Cable System             "/>
  </r>
  <r>
    <x v="7"/>
    <x v="13"/>
    <s v="Phoenix         "/>
    <x v="42"/>
    <x v="42"/>
    <x v="678"/>
    <s v="Cable System             "/>
  </r>
  <r>
    <x v="7"/>
    <x v="13"/>
    <s v="Phoenix         "/>
    <x v="42"/>
    <x v="42"/>
    <x v="679"/>
    <s v="Cable System             "/>
  </r>
  <r>
    <x v="7"/>
    <x v="13"/>
    <s v="Phoenix         "/>
    <x v="42"/>
    <x v="42"/>
    <x v="680"/>
    <s v="Cable System             "/>
  </r>
  <r>
    <x v="7"/>
    <x v="13"/>
    <s v="Phoenix         "/>
    <x v="42"/>
    <x v="42"/>
    <x v="681"/>
    <s v="Cable System             "/>
  </r>
  <r>
    <x v="7"/>
    <x v="13"/>
    <s v="Phoenix         "/>
    <x v="42"/>
    <x v="42"/>
    <x v="682"/>
    <s v="Cable System             "/>
  </r>
  <r>
    <x v="7"/>
    <x v="13"/>
    <s v="Phoenix         "/>
    <x v="42"/>
    <x v="42"/>
    <x v="683"/>
    <s v="Cable System             "/>
  </r>
  <r>
    <x v="7"/>
    <x v="13"/>
    <s v="Phoenix         "/>
    <x v="42"/>
    <x v="42"/>
    <x v="684"/>
    <s v="Cable System             "/>
  </r>
  <r>
    <x v="7"/>
    <x v="13"/>
    <s v="Phoenix         "/>
    <x v="42"/>
    <x v="42"/>
    <x v="685"/>
    <s v="Cable System             "/>
  </r>
  <r>
    <x v="7"/>
    <x v="13"/>
    <s v="Phoenix         "/>
    <x v="42"/>
    <x v="42"/>
    <x v="686"/>
    <s v="Cable System             "/>
  </r>
  <r>
    <x v="7"/>
    <x v="13"/>
    <s v="Phoenix         "/>
    <x v="42"/>
    <x v="42"/>
    <x v="687"/>
    <s v="Cable System             "/>
  </r>
  <r>
    <x v="7"/>
    <x v="13"/>
    <s v="Phoenix         "/>
    <x v="42"/>
    <x v="42"/>
    <x v="688"/>
    <s v="Cable System             "/>
  </r>
  <r>
    <x v="7"/>
    <x v="13"/>
    <s v="Phoenix         "/>
    <x v="42"/>
    <x v="42"/>
    <x v="689"/>
    <s v="Cable System             "/>
  </r>
  <r>
    <x v="7"/>
    <x v="13"/>
    <s v="Phoenix         "/>
    <x v="42"/>
    <x v="42"/>
    <x v="690"/>
    <s v="Cable System             "/>
  </r>
  <r>
    <x v="7"/>
    <x v="13"/>
    <s v="Phoenix         "/>
    <x v="42"/>
    <x v="42"/>
    <x v="691"/>
    <s v="Cable System             "/>
  </r>
  <r>
    <x v="7"/>
    <x v="13"/>
    <s v="Phoenix         "/>
    <x v="42"/>
    <x v="42"/>
    <x v="692"/>
    <s v="Cable System             "/>
  </r>
  <r>
    <x v="7"/>
    <x v="13"/>
    <s v="Phoenix         "/>
    <x v="42"/>
    <x v="42"/>
    <x v="693"/>
    <s v="Cable System             "/>
  </r>
  <r>
    <x v="7"/>
    <x v="13"/>
    <s v="Phoenix         "/>
    <x v="42"/>
    <x v="42"/>
    <x v="694"/>
    <s v="Cable System             "/>
  </r>
  <r>
    <x v="7"/>
    <x v="13"/>
    <s v="Phoenix         "/>
    <x v="42"/>
    <x v="42"/>
    <x v="695"/>
    <s v="Cable System             "/>
  </r>
  <r>
    <x v="7"/>
    <x v="13"/>
    <s v="Phoenix         "/>
    <x v="42"/>
    <x v="42"/>
    <x v="696"/>
    <s v="Cable System             "/>
  </r>
  <r>
    <x v="7"/>
    <x v="13"/>
    <s v="Phoenix         "/>
    <x v="42"/>
    <x v="42"/>
    <x v="697"/>
    <s v="Cable System             "/>
  </r>
  <r>
    <x v="7"/>
    <x v="13"/>
    <s v="Phoenix         "/>
    <x v="42"/>
    <x v="42"/>
    <x v="698"/>
    <s v="Cable System             "/>
  </r>
  <r>
    <x v="7"/>
    <x v="13"/>
    <s v="Phoenix         "/>
    <x v="42"/>
    <x v="42"/>
    <x v="699"/>
    <s v="Cable System             "/>
  </r>
  <r>
    <x v="7"/>
    <x v="13"/>
    <s v="Phoenix         "/>
    <x v="42"/>
    <x v="42"/>
    <x v="700"/>
    <s v="Cable System             "/>
  </r>
  <r>
    <x v="7"/>
    <x v="13"/>
    <s v="Phoenix         "/>
    <x v="42"/>
    <x v="42"/>
    <x v="701"/>
    <s v="Cable System             "/>
  </r>
  <r>
    <x v="7"/>
    <x v="13"/>
    <s v="Phoenix         "/>
    <x v="43"/>
    <x v="43"/>
    <x v="702"/>
    <s v="Cable System             "/>
  </r>
  <r>
    <x v="7"/>
    <x v="13"/>
    <s v="Phoenix         "/>
    <x v="43"/>
    <x v="43"/>
    <x v="703"/>
    <s v="Cable System             "/>
  </r>
  <r>
    <x v="7"/>
    <x v="13"/>
    <s v="Phoenix         "/>
    <x v="44"/>
    <x v="44"/>
    <x v="704"/>
    <s v="Cable System             "/>
  </r>
  <r>
    <x v="7"/>
    <x v="13"/>
    <s v="Phoenix         "/>
    <x v="44"/>
    <x v="44"/>
    <x v="705"/>
    <s v="Cable System             "/>
  </r>
  <r>
    <x v="7"/>
    <x v="13"/>
    <s v="Phoenix         "/>
    <x v="44"/>
    <x v="44"/>
    <x v="706"/>
    <s v="Cable System             "/>
  </r>
  <r>
    <x v="7"/>
    <x v="13"/>
    <s v="Phoenix         "/>
    <x v="44"/>
    <x v="44"/>
    <x v="707"/>
    <s v="Cable System             "/>
  </r>
  <r>
    <x v="7"/>
    <x v="13"/>
    <s v="Phoenix         "/>
    <x v="44"/>
    <x v="44"/>
    <x v="708"/>
    <s v="Cable System             "/>
  </r>
  <r>
    <x v="7"/>
    <x v="13"/>
    <s v="Phoenix         "/>
    <x v="44"/>
    <x v="44"/>
    <x v="709"/>
    <s v="Cable System             "/>
  </r>
  <r>
    <x v="7"/>
    <x v="13"/>
    <s v="Phoenix         "/>
    <x v="44"/>
    <x v="44"/>
    <x v="710"/>
    <s v="Cable System             "/>
  </r>
  <r>
    <x v="7"/>
    <x v="13"/>
    <s v="Phoenix         "/>
    <x v="44"/>
    <x v="44"/>
    <x v="711"/>
    <s v="Cable System             "/>
  </r>
  <r>
    <x v="7"/>
    <x v="13"/>
    <s v="Phoenix         "/>
    <x v="44"/>
    <x v="44"/>
    <x v="712"/>
    <s v="Cable System             "/>
  </r>
  <r>
    <x v="7"/>
    <x v="13"/>
    <s v="Phoenix         "/>
    <x v="44"/>
    <x v="44"/>
    <x v="713"/>
    <s v="Cable System             "/>
  </r>
  <r>
    <x v="7"/>
    <x v="13"/>
    <s v="Phoenix         "/>
    <x v="44"/>
    <x v="44"/>
    <x v="714"/>
    <s v="Cable System             "/>
  </r>
  <r>
    <x v="7"/>
    <x v="13"/>
    <s v="Phoenix         "/>
    <x v="44"/>
    <x v="44"/>
    <x v="715"/>
    <s v="Cable System             "/>
  </r>
  <r>
    <x v="7"/>
    <x v="13"/>
    <s v="Phoenix         "/>
    <x v="44"/>
    <x v="44"/>
    <x v="716"/>
    <s v="Cable System             "/>
  </r>
  <r>
    <x v="7"/>
    <x v="13"/>
    <s v="Phoenix         "/>
    <x v="44"/>
    <x v="44"/>
    <x v="717"/>
    <s v="Cable System             "/>
  </r>
  <r>
    <x v="7"/>
    <x v="13"/>
    <s v="Phoenix         "/>
    <x v="39"/>
    <x v="39"/>
    <x v="718"/>
    <s v="Cable System             "/>
  </r>
  <r>
    <x v="7"/>
    <x v="13"/>
    <s v="Phoenix         "/>
    <x v="39"/>
    <x v="39"/>
    <x v="719"/>
    <s v="Cable System             "/>
  </r>
  <r>
    <x v="7"/>
    <x v="13"/>
    <s v="Phoenix         "/>
    <x v="39"/>
    <x v="39"/>
    <x v="720"/>
    <s v="Cable System             "/>
  </r>
  <r>
    <x v="7"/>
    <x v="13"/>
    <s v="Phoenix         "/>
    <x v="39"/>
    <x v="39"/>
    <x v="721"/>
    <s v="Cable System             "/>
  </r>
  <r>
    <x v="7"/>
    <x v="13"/>
    <s v="Phoenix         "/>
    <x v="39"/>
    <x v="39"/>
    <x v="722"/>
    <s v="Cable System             "/>
  </r>
  <r>
    <x v="7"/>
    <x v="13"/>
    <s v="Phoenix         "/>
    <x v="39"/>
    <x v="39"/>
    <x v="723"/>
    <s v="Cable System             "/>
  </r>
  <r>
    <x v="7"/>
    <x v="13"/>
    <s v="Phoenix         "/>
    <x v="39"/>
    <x v="39"/>
    <x v="724"/>
    <s v="Cable System             "/>
  </r>
  <r>
    <x v="7"/>
    <x v="13"/>
    <s v="Phoenix         "/>
    <x v="39"/>
    <x v="39"/>
    <x v="725"/>
    <s v="Cable System             "/>
  </r>
  <r>
    <x v="7"/>
    <x v="13"/>
    <s v="Phoenix         "/>
    <x v="39"/>
    <x v="39"/>
    <x v="726"/>
    <s v="Cable System             "/>
  </r>
  <r>
    <x v="7"/>
    <x v="13"/>
    <s v="Phoenix         "/>
    <x v="39"/>
    <x v="39"/>
    <x v="727"/>
    <s v="Cable System             "/>
  </r>
  <r>
    <x v="7"/>
    <x v="13"/>
    <s v="Phoenix         "/>
    <x v="39"/>
    <x v="39"/>
    <x v="728"/>
    <s v="Cable System             "/>
  </r>
  <r>
    <x v="7"/>
    <x v="13"/>
    <s v="Phoenix         "/>
    <x v="39"/>
    <x v="39"/>
    <x v="729"/>
    <s v="Cable System             "/>
  </r>
  <r>
    <x v="7"/>
    <x v="13"/>
    <s v="Phoenix         "/>
    <x v="39"/>
    <x v="39"/>
    <x v="730"/>
    <s v="Cable System             "/>
  </r>
  <r>
    <x v="7"/>
    <x v="13"/>
    <s v="Phoenix         "/>
    <x v="39"/>
    <x v="39"/>
    <x v="731"/>
    <s v="Cable System             "/>
  </r>
  <r>
    <x v="7"/>
    <x v="13"/>
    <s v="Phoenix         "/>
    <x v="39"/>
    <x v="39"/>
    <x v="732"/>
    <s v="Cable System             "/>
  </r>
  <r>
    <x v="7"/>
    <x v="13"/>
    <s v="Phoenix         "/>
    <x v="39"/>
    <x v="39"/>
    <x v="733"/>
    <s v="Cable System             "/>
  </r>
  <r>
    <x v="7"/>
    <x v="13"/>
    <s v="Phoenix         "/>
    <x v="39"/>
    <x v="39"/>
    <x v="734"/>
    <s v="Cable System             "/>
  </r>
  <r>
    <x v="7"/>
    <x v="13"/>
    <s v="Phoenix         "/>
    <x v="39"/>
    <x v="39"/>
    <x v="735"/>
    <s v="Cable System             "/>
  </r>
  <r>
    <x v="7"/>
    <x v="13"/>
    <s v="Phoenix         "/>
    <x v="39"/>
    <x v="39"/>
    <x v="736"/>
    <s v="Cable System             "/>
  </r>
  <r>
    <x v="3"/>
    <x v="14"/>
    <s v="Providnce/Nw Bed"/>
    <x v="45"/>
    <x v="45"/>
    <x v="737"/>
    <s v="Cable System             "/>
  </r>
  <r>
    <x v="3"/>
    <x v="14"/>
    <s v="Providnce/Nw Bed"/>
    <x v="45"/>
    <x v="45"/>
    <x v="738"/>
    <s v="Cable System             "/>
  </r>
  <r>
    <x v="3"/>
    <x v="14"/>
    <s v="Providnce/Nw Bed"/>
    <x v="45"/>
    <x v="45"/>
    <x v="739"/>
    <s v="Cable System             "/>
  </r>
  <r>
    <x v="3"/>
    <x v="14"/>
    <s v="Providnce/Nw Bed"/>
    <x v="45"/>
    <x v="45"/>
    <x v="740"/>
    <s v="Cable System             "/>
  </r>
  <r>
    <x v="3"/>
    <x v="14"/>
    <s v="Providnce/Nw Bed"/>
    <x v="45"/>
    <x v="45"/>
    <x v="741"/>
    <s v="Cable System             "/>
  </r>
  <r>
    <x v="3"/>
    <x v="14"/>
    <s v="Providnce/Nw Bed"/>
    <x v="45"/>
    <x v="45"/>
    <x v="742"/>
    <s v="Cable System             "/>
  </r>
  <r>
    <x v="3"/>
    <x v="14"/>
    <s v="Providnce/Nw Bed"/>
    <x v="45"/>
    <x v="45"/>
    <x v="743"/>
    <s v="Cable System             "/>
  </r>
  <r>
    <x v="3"/>
    <x v="14"/>
    <s v="Providnce/Nw Bed"/>
    <x v="45"/>
    <x v="45"/>
    <x v="744"/>
    <s v="Cable System             "/>
  </r>
  <r>
    <x v="3"/>
    <x v="14"/>
    <s v="Providnce/Nw Bed"/>
    <x v="45"/>
    <x v="45"/>
    <x v="745"/>
    <s v="Cable System             "/>
  </r>
  <r>
    <x v="3"/>
    <x v="14"/>
    <s v="Providnce/Nw Bed"/>
    <x v="45"/>
    <x v="45"/>
    <x v="746"/>
    <s v="Cable System             "/>
  </r>
  <r>
    <x v="3"/>
    <x v="14"/>
    <s v="Providnce/Nw Bed"/>
    <x v="46"/>
    <x v="46"/>
    <x v="747"/>
    <s v="Cable System             "/>
  </r>
  <r>
    <x v="3"/>
    <x v="14"/>
    <s v="Providnce/Nw Bed"/>
    <x v="46"/>
    <x v="46"/>
    <x v="748"/>
    <s v="Cable System             "/>
  </r>
  <r>
    <x v="3"/>
    <x v="14"/>
    <s v="Providnce/Nw Bed"/>
    <x v="46"/>
    <x v="46"/>
    <x v="749"/>
    <s v="Cable System             "/>
  </r>
  <r>
    <x v="3"/>
    <x v="14"/>
    <s v="Providnce/Nw Bed"/>
    <x v="46"/>
    <x v="46"/>
    <x v="750"/>
    <s v="Cable System             "/>
  </r>
  <r>
    <x v="3"/>
    <x v="14"/>
    <s v="Providnce/Nw Bed"/>
    <x v="46"/>
    <x v="46"/>
    <x v="751"/>
    <s v="Cable System             "/>
  </r>
  <r>
    <x v="3"/>
    <x v="14"/>
    <s v="Providnce/Nw Bed"/>
    <x v="46"/>
    <x v="46"/>
    <x v="752"/>
    <s v="Cable System             "/>
  </r>
  <r>
    <x v="3"/>
    <x v="14"/>
    <s v="Providnce/Nw Bed"/>
    <x v="46"/>
    <x v="46"/>
    <x v="753"/>
    <s v="Cable System             "/>
  </r>
  <r>
    <x v="3"/>
    <x v="14"/>
    <s v="Providnce/Nw Bed"/>
    <x v="46"/>
    <x v="46"/>
    <x v="754"/>
    <s v="Cable System             "/>
  </r>
  <r>
    <x v="3"/>
    <x v="14"/>
    <s v="Providnce/Nw Bed"/>
    <x v="46"/>
    <x v="46"/>
    <x v="755"/>
    <s v="Cable System             "/>
  </r>
  <r>
    <x v="3"/>
    <x v="14"/>
    <s v="Providnce/Nw Bed"/>
    <x v="46"/>
    <x v="46"/>
    <x v="756"/>
    <s v="Cable System             "/>
  </r>
  <r>
    <x v="3"/>
    <x v="14"/>
    <s v="Providnce/Nw Bed"/>
    <x v="46"/>
    <x v="46"/>
    <x v="757"/>
    <s v="Cable System             "/>
  </r>
  <r>
    <x v="3"/>
    <x v="14"/>
    <s v="Providnce/Nw Bed"/>
    <x v="46"/>
    <x v="46"/>
    <x v="758"/>
    <s v="Cable System             "/>
  </r>
  <r>
    <x v="3"/>
    <x v="14"/>
    <s v="Providnce/Nw Bed"/>
    <x v="47"/>
    <x v="47"/>
    <x v="759"/>
    <s v="Cable System             "/>
  </r>
  <r>
    <x v="3"/>
    <x v="14"/>
    <s v="Providnce/Nw Bed"/>
    <x v="47"/>
    <x v="47"/>
    <x v="760"/>
    <s v="Cable System             "/>
  </r>
  <r>
    <x v="3"/>
    <x v="14"/>
    <s v="Providnce/Nw Bed"/>
    <x v="47"/>
    <x v="47"/>
    <x v="761"/>
    <s v="Cable System             "/>
  </r>
  <r>
    <x v="3"/>
    <x v="14"/>
    <s v="Providnce/Nw Bed"/>
    <x v="47"/>
    <x v="47"/>
    <x v="762"/>
    <s v="Cable System             "/>
  </r>
  <r>
    <x v="3"/>
    <x v="14"/>
    <s v="Providnce/Nw Bed"/>
    <x v="47"/>
    <x v="47"/>
    <x v="763"/>
    <s v="Cable System             "/>
  </r>
  <r>
    <x v="3"/>
    <x v="14"/>
    <s v="Providnce/Nw Bed"/>
    <x v="47"/>
    <x v="47"/>
    <x v="764"/>
    <s v="Cable System             "/>
  </r>
  <r>
    <x v="3"/>
    <x v="14"/>
    <s v="Providnce/Nw Bed"/>
    <x v="47"/>
    <x v="47"/>
    <x v="765"/>
    <s v="Cable System             "/>
  </r>
  <r>
    <x v="3"/>
    <x v="14"/>
    <s v="Providnce/Nw Bed"/>
    <x v="47"/>
    <x v="47"/>
    <x v="766"/>
    <s v="Cable System             "/>
  </r>
  <r>
    <x v="3"/>
    <x v="14"/>
    <s v="Providnce/Nw Bed"/>
    <x v="47"/>
    <x v="47"/>
    <x v="767"/>
    <s v="Cable System             "/>
  </r>
  <r>
    <x v="3"/>
    <x v="14"/>
    <s v="Providnce/Nw Bed"/>
    <x v="47"/>
    <x v="47"/>
    <x v="768"/>
    <s v="Cable System             "/>
  </r>
  <r>
    <x v="3"/>
    <x v="14"/>
    <s v="Providnce/Nw Bed"/>
    <x v="47"/>
    <x v="47"/>
    <x v="769"/>
    <s v="Cable System             "/>
  </r>
  <r>
    <x v="3"/>
    <x v="14"/>
    <s v="Providnce/Nw Bed"/>
    <x v="47"/>
    <x v="47"/>
    <x v="770"/>
    <s v="Cable System             "/>
  </r>
  <r>
    <x v="3"/>
    <x v="14"/>
    <s v="Providnce/Nw Bed"/>
    <x v="47"/>
    <x v="47"/>
    <x v="771"/>
    <s v="Cable System             "/>
  </r>
  <r>
    <x v="3"/>
    <x v="14"/>
    <s v="Providnce/Nw Bed"/>
    <x v="47"/>
    <x v="47"/>
    <x v="772"/>
    <s v="Cable System             "/>
  </r>
  <r>
    <x v="3"/>
    <x v="14"/>
    <s v="Providnce/Nw Bed"/>
    <x v="47"/>
    <x v="47"/>
    <x v="773"/>
    <s v="Cable System             "/>
  </r>
  <r>
    <x v="3"/>
    <x v="14"/>
    <s v="Providnce/Nw Bed"/>
    <x v="47"/>
    <x v="47"/>
    <x v="774"/>
    <s v="Cable System             "/>
  </r>
  <r>
    <x v="3"/>
    <x v="14"/>
    <s v="Providnce/Nw Bed"/>
    <x v="47"/>
    <x v="47"/>
    <x v="775"/>
    <s v="Cable System             "/>
  </r>
  <r>
    <x v="3"/>
    <x v="14"/>
    <s v="Providnce/Nw Bed"/>
    <x v="47"/>
    <x v="47"/>
    <x v="776"/>
    <s v="Cable System             "/>
  </r>
  <r>
    <x v="3"/>
    <x v="14"/>
    <s v="Providnce/Nw Bed"/>
    <x v="48"/>
    <x v="48"/>
    <x v="777"/>
    <s v="Cable System             "/>
  </r>
  <r>
    <x v="3"/>
    <x v="14"/>
    <s v="Providnce/Nw Bed"/>
    <x v="48"/>
    <x v="48"/>
    <x v="778"/>
    <s v="Cable System             "/>
  </r>
  <r>
    <x v="3"/>
    <x v="14"/>
    <s v="Providnce/Nw Bed"/>
    <x v="48"/>
    <x v="48"/>
    <x v="779"/>
    <s v="Cable System             "/>
  </r>
  <r>
    <x v="3"/>
    <x v="14"/>
    <s v="Providnce/Nw Bed"/>
    <x v="48"/>
    <x v="48"/>
    <x v="780"/>
    <s v="Cable System             "/>
  </r>
  <r>
    <x v="3"/>
    <x v="14"/>
    <s v="Providnce/Nw Bed"/>
    <x v="48"/>
    <x v="48"/>
    <x v="781"/>
    <s v="Cable System             "/>
  </r>
  <r>
    <x v="3"/>
    <x v="14"/>
    <s v="Providnce/Nw Bed"/>
    <x v="48"/>
    <x v="48"/>
    <x v="782"/>
    <s v="Cable System             "/>
  </r>
  <r>
    <x v="3"/>
    <x v="14"/>
    <s v="Providnce/Nw Bed"/>
    <x v="48"/>
    <x v="48"/>
    <x v="783"/>
    <s v="Cable System             "/>
  </r>
  <r>
    <x v="3"/>
    <x v="14"/>
    <s v="Providnce/Nw Bed"/>
    <x v="48"/>
    <x v="48"/>
    <x v="784"/>
    <s v="Cable System             "/>
  </r>
  <r>
    <x v="3"/>
    <x v="14"/>
    <s v="Providnce/Nw Bed"/>
    <x v="48"/>
    <x v="48"/>
    <x v="785"/>
    <s v="Cable System             "/>
  </r>
  <r>
    <x v="3"/>
    <x v="14"/>
    <s v="Providnce/Nw Bed"/>
    <x v="48"/>
    <x v="48"/>
    <x v="786"/>
    <s v="Cable System             "/>
  </r>
  <r>
    <x v="3"/>
    <x v="14"/>
    <s v="Providnce/Nw Bed"/>
    <x v="48"/>
    <x v="48"/>
    <x v="787"/>
    <s v="Cable System             "/>
  </r>
  <r>
    <x v="3"/>
    <x v="14"/>
    <s v="Providnce/Nw Bed"/>
    <x v="48"/>
    <x v="48"/>
    <x v="788"/>
    <s v="Cable System             "/>
  </r>
  <r>
    <x v="3"/>
    <x v="14"/>
    <s v="Providnce/Nw Bed"/>
    <x v="48"/>
    <x v="48"/>
    <x v="789"/>
    <s v="Cable System             "/>
  </r>
  <r>
    <x v="3"/>
    <x v="14"/>
    <s v="Providnce/Nw Bed"/>
    <x v="48"/>
    <x v="48"/>
    <x v="790"/>
    <s v="Cable System             "/>
  </r>
  <r>
    <x v="3"/>
    <x v="14"/>
    <s v="Providnce/Nw Bed"/>
    <x v="48"/>
    <x v="48"/>
    <x v="791"/>
    <s v="Cable System             "/>
  </r>
  <r>
    <x v="3"/>
    <x v="14"/>
    <s v="Providnce/Nw Bed"/>
    <x v="48"/>
    <x v="48"/>
    <x v="792"/>
    <s v="Cable System             "/>
  </r>
  <r>
    <x v="3"/>
    <x v="14"/>
    <s v="Providnce/Nw Bed"/>
    <x v="49"/>
    <x v="49"/>
    <x v="793"/>
    <s v="Cable System             "/>
  </r>
  <r>
    <x v="3"/>
    <x v="14"/>
    <s v="Providnce/Nw Bed"/>
    <x v="49"/>
    <x v="49"/>
    <x v="794"/>
    <s v="Cable System             "/>
  </r>
  <r>
    <x v="3"/>
    <x v="14"/>
    <s v="Providnce/Nw Bed"/>
    <x v="49"/>
    <x v="49"/>
    <x v="795"/>
    <s v="Cable System             "/>
  </r>
  <r>
    <x v="3"/>
    <x v="14"/>
    <s v="Providnce/Nw Bed"/>
    <x v="49"/>
    <x v="49"/>
    <x v="796"/>
    <s v="Cable System             "/>
  </r>
  <r>
    <x v="3"/>
    <x v="14"/>
    <s v="Providnce/Nw Bed"/>
    <x v="49"/>
    <x v="49"/>
    <x v="797"/>
    <s v="Cable System             "/>
  </r>
  <r>
    <x v="3"/>
    <x v="14"/>
    <s v="Providnce/Nw Bed"/>
    <x v="49"/>
    <x v="49"/>
    <x v="798"/>
    <s v="Cable System             "/>
  </r>
  <r>
    <x v="3"/>
    <x v="14"/>
    <s v="Providnce/Nw Bed"/>
    <x v="49"/>
    <x v="49"/>
    <x v="799"/>
    <s v="Cable System             "/>
  </r>
  <r>
    <x v="3"/>
    <x v="14"/>
    <s v="Providnce/Nw Bed"/>
    <x v="49"/>
    <x v="49"/>
    <x v="800"/>
    <s v="Cable System             "/>
  </r>
  <r>
    <x v="3"/>
    <x v="14"/>
    <s v="Providnce/Nw Bed"/>
    <x v="49"/>
    <x v="49"/>
    <x v="801"/>
    <s v="Cable System             "/>
  </r>
  <r>
    <x v="3"/>
    <x v="14"/>
    <s v="Providnce/Nw Bed"/>
    <x v="49"/>
    <x v="49"/>
    <x v="802"/>
    <s v="Cable System             "/>
  </r>
  <r>
    <x v="3"/>
    <x v="14"/>
    <s v="Providnce/Nw Bed"/>
    <x v="49"/>
    <x v="49"/>
    <x v="803"/>
    <s v="Cable System             "/>
  </r>
  <r>
    <x v="3"/>
    <x v="14"/>
    <s v="Providnce/Nw Bed"/>
    <x v="49"/>
    <x v="49"/>
    <x v="804"/>
    <s v="Cable System             "/>
  </r>
  <r>
    <x v="3"/>
    <x v="14"/>
    <s v="Providnce/Nw Bed"/>
    <x v="49"/>
    <x v="49"/>
    <x v="805"/>
    <s v="Cable System             "/>
  </r>
  <r>
    <x v="3"/>
    <x v="14"/>
    <s v="Providnce/Nw Bed"/>
    <x v="49"/>
    <x v="49"/>
    <x v="806"/>
    <s v="Cable System             "/>
  </r>
  <r>
    <x v="3"/>
    <x v="14"/>
    <s v="Providnce/Nw Bed"/>
    <x v="49"/>
    <x v="49"/>
    <x v="807"/>
    <s v="Cable System             "/>
  </r>
  <r>
    <x v="3"/>
    <x v="14"/>
    <s v="Providnce/Nw Bed"/>
    <x v="49"/>
    <x v="49"/>
    <x v="808"/>
    <s v="Cable System             "/>
  </r>
  <r>
    <x v="3"/>
    <x v="14"/>
    <s v="Providnce/Nw Bed"/>
    <x v="49"/>
    <x v="49"/>
    <x v="809"/>
    <s v="Cable System             "/>
  </r>
  <r>
    <x v="8"/>
    <x v="15"/>
    <s v="San Diego       "/>
    <x v="50"/>
    <x v="50"/>
    <x v="810"/>
    <s v="Cable System             "/>
  </r>
  <r>
    <x v="8"/>
    <x v="15"/>
    <s v="San Diego       "/>
    <x v="50"/>
    <x v="50"/>
    <x v="811"/>
    <s v="Cable System             "/>
  </r>
  <r>
    <x v="8"/>
    <x v="15"/>
    <s v="San Diego       "/>
    <x v="50"/>
    <x v="50"/>
    <x v="812"/>
    <s v="Cable System             "/>
  </r>
  <r>
    <x v="8"/>
    <x v="15"/>
    <s v="San Diego       "/>
    <x v="50"/>
    <x v="50"/>
    <x v="813"/>
    <s v="Cable System             "/>
  </r>
  <r>
    <x v="8"/>
    <x v="15"/>
    <s v="San Diego       "/>
    <x v="50"/>
    <x v="50"/>
    <x v="814"/>
    <s v="Cable System             "/>
  </r>
  <r>
    <x v="8"/>
    <x v="15"/>
    <s v="San Diego       "/>
    <x v="50"/>
    <x v="50"/>
    <x v="815"/>
    <s v="Cable System             "/>
  </r>
  <r>
    <x v="8"/>
    <x v="15"/>
    <s v="San Diego       "/>
    <x v="50"/>
    <x v="50"/>
    <x v="816"/>
    <s v="Cable System             "/>
  </r>
  <r>
    <x v="8"/>
    <x v="15"/>
    <s v="San Diego       "/>
    <x v="51"/>
    <x v="51"/>
    <x v="817"/>
    <s v="Cable System             "/>
  </r>
  <r>
    <x v="8"/>
    <x v="15"/>
    <s v="San Diego       "/>
    <x v="51"/>
    <x v="51"/>
    <x v="818"/>
    <s v="Cable System             "/>
  </r>
  <r>
    <x v="8"/>
    <x v="15"/>
    <s v="San Diego       "/>
    <x v="50"/>
    <x v="50"/>
    <x v="819"/>
    <s v="Cable System             "/>
  </r>
  <r>
    <x v="8"/>
    <x v="15"/>
    <s v="San Diego       "/>
    <x v="50"/>
    <x v="50"/>
    <x v="820"/>
    <s v="Cable System             "/>
  </r>
  <r>
    <x v="8"/>
    <x v="15"/>
    <s v="San Diego       "/>
    <x v="50"/>
    <x v="50"/>
    <x v="821"/>
    <s v="Cable System             "/>
  </r>
  <r>
    <x v="8"/>
    <x v="15"/>
    <s v="San Diego       "/>
    <x v="50"/>
    <x v="50"/>
    <x v="822"/>
    <s v="Cable System             "/>
  </r>
  <r>
    <x v="8"/>
    <x v="15"/>
    <s v="San Diego       "/>
    <x v="52"/>
    <x v="52"/>
    <x v="823"/>
    <s v="Cable System             "/>
  </r>
  <r>
    <x v="8"/>
    <x v="15"/>
    <s v="San Diego       "/>
    <x v="52"/>
    <x v="52"/>
    <x v="824"/>
    <s v="Cable System             "/>
  </r>
  <r>
    <x v="8"/>
    <x v="15"/>
    <s v="San Diego       "/>
    <x v="52"/>
    <x v="52"/>
    <x v="825"/>
    <s v="Cable System             "/>
  </r>
  <r>
    <x v="8"/>
    <x v="15"/>
    <s v="San Diego       "/>
    <x v="52"/>
    <x v="52"/>
    <x v="826"/>
    <s v="Cable System             "/>
  </r>
  <r>
    <x v="8"/>
    <x v="15"/>
    <s v="San Diego       "/>
    <x v="52"/>
    <x v="52"/>
    <x v="827"/>
    <s v="Cable System             "/>
  </r>
  <r>
    <x v="8"/>
    <x v="15"/>
    <s v="San Diego       "/>
    <x v="52"/>
    <x v="52"/>
    <x v="828"/>
    <s v="Cable System             "/>
  </r>
  <r>
    <x v="8"/>
    <x v="15"/>
    <s v="San Diego       "/>
    <x v="52"/>
    <x v="52"/>
    <x v="829"/>
    <s v="Cable System             "/>
  </r>
  <r>
    <x v="8"/>
    <x v="15"/>
    <s v="San Diego       "/>
    <x v="52"/>
    <x v="52"/>
    <x v="830"/>
    <s v="Cable System             "/>
  </r>
  <r>
    <x v="8"/>
    <x v="15"/>
    <s v="San Diego       "/>
    <x v="52"/>
    <x v="52"/>
    <x v="831"/>
    <s v="Cable System             "/>
  </r>
  <r>
    <x v="8"/>
    <x v="15"/>
    <s v="San Diego       "/>
    <x v="52"/>
    <x v="52"/>
    <x v="832"/>
    <s v="Cable System             "/>
  </r>
  <r>
    <x v="8"/>
    <x v="15"/>
    <s v="San Diego       "/>
    <x v="52"/>
    <x v="52"/>
    <x v="833"/>
    <s v="Cable System             "/>
  </r>
  <r>
    <x v="8"/>
    <x v="15"/>
    <s v="San Diego       "/>
    <x v="52"/>
    <x v="52"/>
    <x v="834"/>
    <s v="Cable System             "/>
  </r>
  <r>
    <x v="8"/>
    <x v="15"/>
    <s v="San Diego       "/>
    <x v="52"/>
    <x v="52"/>
    <x v="835"/>
    <s v="Cable System             "/>
  </r>
  <r>
    <x v="8"/>
    <x v="15"/>
    <s v="San Diego       "/>
    <x v="52"/>
    <x v="52"/>
    <x v="836"/>
    <s v="Cable System             "/>
  </r>
  <r>
    <x v="8"/>
    <x v="15"/>
    <s v="San Diego       "/>
    <x v="52"/>
    <x v="52"/>
    <x v="837"/>
    <s v="Cable System             "/>
  </r>
  <r>
    <x v="8"/>
    <x v="15"/>
    <s v="San Diego       "/>
    <x v="52"/>
    <x v="52"/>
    <x v="838"/>
    <s v="Cable System             "/>
  </r>
  <r>
    <x v="8"/>
    <x v="15"/>
    <s v="San Diego       "/>
    <x v="52"/>
    <x v="52"/>
    <x v="839"/>
    <s v="Cable System             "/>
  </r>
  <r>
    <x v="8"/>
    <x v="15"/>
    <s v="San Diego       "/>
    <x v="52"/>
    <x v="52"/>
    <x v="840"/>
    <s v="Cable System             "/>
  </r>
  <r>
    <x v="8"/>
    <x v="15"/>
    <s v="San Diego       "/>
    <x v="52"/>
    <x v="52"/>
    <x v="841"/>
    <s v="Cable System             "/>
  </r>
  <r>
    <x v="8"/>
    <x v="15"/>
    <s v="San Diego       "/>
    <x v="52"/>
    <x v="52"/>
    <x v="842"/>
    <s v="Cable System             "/>
  </r>
  <r>
    <x v="8"/>
    <x v="15"/>
    <s v="San Diego       "/>
    <x v="52"/>
    <x v="52"/>
    <x v="843"/>
    <s v="Cable System             "/>
  </r>
  <r>
    <x v="8"/>
    <x v="15"/>
    <s v="San Diego       "/>
    <x v="52"/>
    <x v="52"/>
    <x v="844"/>
    <s v="Cable System             "/>
  </r>
  <r>
    <x v="8"/>
    <x v="15"/>
    <s v="San Diego       "/>
    <x v="52"/>
    <x v="52"/>
    <x v="845"/>
    <s v="Cable System             "/>
  </r>
  <r>
    <x v="8"/>
    <x v="15"/>
    <s v="San Diego       "/>
    <x v="52"/>
    <x v="52"/>
    <x v="846"/>
    <s v="Cable System             "/>
  </r>
  <r>
    <x v="8"/>
    <x v="15"/>
    <s v="San Diego       "/>
    <x v="52"/>
    <x v="52"/>
    <x v="847"/>
    <s v="Cable System             "/>
  </r>
  <r>
    <x v="8"/>
    <x v="15"/>
    <s v="San Diego       "/>
    <x v="52"/>
    <x v="52"/>
    <x v="848"/>
    <s v="Cable System             "/>
  </r>
  <r>
    <x v="8"/>
    <x v="15"/>
    <s v="San Diego       "/>
    <x v="52"/>
    <x v="52"/>
    <x v="849"/>
    <s v="Cable System             "/>
  </r>
  <r>
    <x v="8"/>
    <x v="15"/>
    <s v="San Diego       "/>
    <x v="52"/>
    <x v="52"/>
    <x v="850"/>
    <s v="Cable System             "/>
  </r>
  <r>
    <x v="8"/>
    <x v="15"/>
    <s v="San Diego       "/>
    <x v="52"/>
    <x v="52"/>
    <x v="851"/>
    <s v="Cable System             "/>
  </r>
  <r>
    <x v="8"/>
    <x v="15"/>
    <s v="San Diego       "/>
    <x v="51"/>
    <x v="51"/>
    <x v="852"/>
    <s v="Cable System             "/>
  </r>
  <r>
    <x v="8"/>
    <x v="15"/>
    <s v="San Diego       "/>
    <x v="51"/>
    <x v="51"/>
    <x v="853"/>
    <s v="Cable System             "/>
  </r>
  <r>
    <x v="8"/>
    <x v="15"/>
    <s v="San Diego       "/>
    <x v="51"/>
    <x v="51"/>
    <x v="854"/>
    <s v="Cable System             "/>
  </r>
  <r>
    <x v="8"/>
    <x v="15"/>
    <s v="San Diego       "/>
    <x v="51"/>
    <x v="51"/>
    <x v="855"/>
    <s v="Cable System             "/>
  </r>
  <r>
    <x v="8"/>
    <x v="15"/>
    <s v="San Diego       "/>
    <x v="51"/>
    <x v="51"/>
    <x v="856"/>
    <s v="Cable System             "/>
  </r>
  <r>
    <x v="8"/>
    <x v="15"/>
    <s v="San Diego       "/>
    <x v="51"/>
    <x v="51"/>
    <x v="857"/>
    <s v="Cable System             "/>
  </r>
  <r>
    <x v="8"/>
    <x v="15"/>
    <s v="San Diego       "/>
    <x v="51"/>
    <x v="51"/>
    <x v="858"/>
    <s v="Cable System             "/>
  </r>
  <r>
    <x v="8"/>
    <x v="15"/>
    <s v="San Diego       "/>
    <x v="51"/>
    <x v="51"/>
    <x v="859"/>
    <s v="Cable System             "/>
  </r>
  <r>
    <x v="8"/>
    <x v="15"/>
    <s v="San Diego       "/>
    <x v="51"/>
    <x v="51"/>
    <x v="860"/>
    <s v="Cable System             "/>
  </r>
  <r>
    <x v="8"/>
    <x v="15"/>
    <s v="San Diego       "/>
    <x v="51"/>
    <x v="51"/>
    <x v="861"/>
    <s v="Cable System             "/>
  </r>
  <r>
    <x v="8"/>
    <x v="15"/>
    <s v="San Diego       "/>
    <x v="51"/>
    <x v="51"/>
    <x v="862"/>
    <s v="Cable System             "/>
  </r>
  <r>
    <x v="8"/>
    <x v="15"/>
    <s v="San Diego       "/>
    <x v="51"/>
    <x v="51"/>
    <x v="863"/>
    <s v="Cable System             "/>
  </r>
  <r>
    <x v="8"/>
    <x v="15"/>
    <s v="San Diego       "/>
    <x v="51"/>
    <x v="51"/>
    <x v="864"/>
    <s v="Cable System             "/>
  </r>
  <r>
    <x v="8"/>
    <x v="15"/>
    <s v="San Diego       "/>
    <x v="51"/>
    <x v="51"/>
    <x v="865"/>
    <s v="Cable System             "/>
  </r>
  <r>
    <x v="8"/>
    <x v="15"/>
    <s v="San Diego       "/>
    <x v="51"/>
    <x v="51"/>
    <x v="866"/>
    <s v="Cable System             "/>
  </r>
  <r>
    <x v="8"/>
    <x v="16"/>
    <s v="S.Brbra/S.Maria "/>
    <x v="53"/>
    <x v="53"/>
    <x v="867"/>
    <s v="Cable System             "/>
  </r>
  <r>
    <x v="8"/>
    <x v="16"/>
    <s v="S.Brbra/S.Maria "/>
    <x v="53"/>
    <x v="53"/>
    <x v="868"/>
    <s v="Cable System             "/>
  </r>
  <r>
    <x v="8"/>
    <x v="16"/>
    <s v="S.Brbra/S.Maria "/>
    <x v="53"/>
    <x v="53"/>
    <x v="869"/>
    <s v="Cable System             "/>
  </r>
  <r>
    <x v="8"/>
    <x v="16"/>
    <s v="S.Brbra/S.Maria "/>
    <x v="53"/>
    <x v="53"/>
    <x v="870"/>
    <s v="Cable System             "/>
  </r>
  <r>
    <x v="8"/>
    <x v="16"/>
    <s v="S.Brbra/S.Maria "/>
    <x v="53"/>
    <x v="53"/>
    <x v="871"/>
    <s v="Cable System             "/>
  </r>
  <r>
    <x v="8"/>
    <x v="16"/>
    <s v="S.Brbra/S.Maria "/>
    <x v="53"/>
    <x v="53"/>
    <x v="872"/>
    <s v="Cable System             "/>
  </r>
  <r>
    <x v="8"/>
    <x v="16"/>
    <s v="S.Brbra/S.Maria "/>
    <x v="53"/>
    <x v="53"/>
    <x v="873"/>
    <s v="Cable System             "/>
  </r>
  <r>
    <x v="8"/>
    <x v="16"/>
    <s v="S.Brbra/S.Maria "/>
    <x v="53"/>
    <x v="53"/>
    <x v="874"/>
    <s v="Cable System             "/>
  </r>
  <r>
    <x v="8"/>
    <x v="16"/>
    <s v="S.Brbra/S.Maria "/>
    <x v="53"/>
    <x v="53"/>
    <x v="875"/>
    <s v="Cable System             "/>
  </r>
  <r>
    <x v="8"/>
    <x v="16"/>
    <s v="S.Brbra/S.Maria "/>
    <x v="53"/>
    <x v="53"/>
    <x v="876"/>
    <s v="Cable System             "/>
  </r>
  <r>
    <x v="7"/>
    <x v="17"/>
    <s v="Tucson/Nogales  "/>
    <x v="54"/>
    <x v="54"/>
    <x v="877"/>
    <s v="Cable System             "/>
  </r>
  <r>
    <x v="7"/>
    <x v="17"/>
    <s v="Tucson/Nogales  "/>
    <x v="54"/>
    <x v="54"/>
    <x v="878"/>
    <s v="Cable System             "/>
  </r>
  <r>
    <x v="7"/>
    <x v="17"/>
    <s v="Tucson/Nogales  "/>
    <x v="54"/>
    <x v="54"/>
    <x v="879"/>
    <s v="Cable System             "/>
  </r>
  <r>
    <x v="7"/>
    <x v="17"/>
    <s v="Tucson/Nogales  "/>
    <x v="54"/>
    <x v="54"/>
    <x v="880"/>
    <s v="Cable System             "/>
  </r>
  <r>
    <x v="7"/>
    <x v="17"/>
    <s v="Tucson/Nogales  "/>
    <x v="54"/>
    <x v="54"/>
    <x v="881"/>
    <s v="Cable System             "/>
  </r>
  <r>
    <x v="7"/>
    <x v="17"/>
    <s v="Tucson/Nogales  "/>
    <x v="54"/>
    <x v="54"/>
    <x v="882"/>
    <s v="Cable System             "/>
  </r>
  <r>
    <x v="7"/>
    <x v="17"/>
    <s v="Tucson/Nogales  "/>
    <x v="54"/>
    <x v="54"/>
    <x v="883"/>
    <s v="Cable System             "/>
  </r>
  <r>
    <x v="7"/>
    <x v="17"/>
    <s v="Tucson/Nogales  "/>
    <x v="54"/>
    <x v="54"/>
    <x v="884"/>
    <s v="Cable System             "/>
  </r>
  <r>
    <x v="7"/>
    <x v="17"/>
    <s v="Tucson/Nogales  "/>
    <x v="54"/>
    <x v="54"/>
    <x v="885"/>
    <s v="Cable System             "/>
  </r>
  <r>
    <x v="7"/>
    <x v="17"/>
    <s v="Tucson/Nogales  "/>
    <x v="54"/>
    <x v="54"/>
    <x v="886"/>
    <s v="Cable System             "/>
  </r>
  <r>
    <x v="7"/>
    <x v="17"/>
    <s v="Tucson/Nogales  "/>
    <x v="54"/>
    <x v="54"/>
    <x v="887"/>
    <s v="Cable System             "/>
  </r>
  <r>
    <x v="7"/>
    <x v="17"/>
    <s v="Tucson/Nogales  "/>
    <x v="54"/>
    <x v="54"/>
    <x v="888"/>
    <s v="Cable System             "/>
  </r>
  <r>
    <x v="7"/>
    <x v="17"/>
    <s v="Tucson/Nogales  "/>
    <x v="54"/>
    <x v="54"/>
    <x v="889"/>
    <s v="Cable System             "/>
  </r>
  <r>
    <x v="7"/>
    <x v="17"/>
    <s v="Tucson/Nogales  "/>
    <x v="54"/>
    <x v="54"/>
    <x v="890"/>
    <s v="Cable System             "/>
  </r>
  <r>
    <x v="7"/>
    <x v="17"/>
    <s v="Tucson/Nogales  "/>
    <x v="54"/>
    <x v="54"/>
    <x v="891"/>
    <s v="Cable System             "/>
  </r>
  <r>
    <x v="7"/>
    <x v="17"/>
    <s v="Tucson/Nogales  "/>
    <x v="54"/>
    <x v="54"/>
    <x v="892"/>
    <s v="Cable System             "/>
  </r>
  <r>
    <x v="7"/>
    <x v="17"/>
    <s v="Tucson/Nogales  "/>
    <x v="54"/>
    <x v="54"/>
    <x v="893"/>
    <s v="Cable System             "/>
  </r>
  <r>
    <x v="7"/>
    <x v="17"/>
    <s v="Tucson/Nogales  "/>
    <x v="54"/>
    <x v="54"/>
    <x v="894"/>
    <s v="Cable System             "/>
  </r>
  <r>
    <x v="7"/>
    <x v="17"/>
    <s v="Tucson/Nogales  "/>
    <x v="54"/>
    <x v="54"/>
    <x v="895"/>
    <s v="Cable System             "/>
  </r>
  <r>
    <x v="7"/>
    <x v="17"/>
    <s v="Tucson/Nogales  "/>
    <x v="54"/>
    <x v="54"/>
    <x v="896"/>
    <s v="Cable System             "/>
  </r>
  <r>
    <x v="7"/>
    <x v="17"/>
    <s v="Tucson/Nogales  "/>
    <x v="54"/>
    <x v="54"/>
    <x v="897"/>
    <s v="Cable System             "/>
  </r>
  <r>
    <x v="7"/>
    <x v="17"/>
    <s v="Tucson/Nogales  "/>
    <x v="54"/>
    <x v="54"/>
    <x v="898"/>
    <s v="Cable System             "/>
  </r>
  <r>
    <x v="7"/>
    <x v="17"/>
    <s v="Tucson/Nogales  "/>
    <x v="54"/>
    <x v="54"/>
    <x v="899"/>
    <s v="Cable System             "/>
  </r>
  <r>
    <x v="7"/>
    <x v="17"/>
    <s v="Tucson/Nogales  "/>
    <x v="54"/>
    <x v="54"/>
    <x v="900"/>
    <s v="Cable System             "/>
  </r>
  <r>
    <x v="7"/>
    <x v="17"/>
    <s v="Tucson/Nogales  "/>
    <x v="54"/>
    <x v="54"/>
    <x v="901"/>
    <s v="Cable System             "/>
  </r>
  <r>
    <x v="7"/>
    <x v="17"/>
    <s v="Tucson/Nogales  "/>
    <x v="54"/>
    <x v="54"/>
    <x v="902"/>
    <s v="Cable System             "/>
  </r>
  <r>
    <x v="7"/>
    <x v="17"/>
    <s v="Tucson/Nogales  "/>
    <x v="54"/>
    <x v="54"/>
    <x v="903"/>
    <s v="Cable System             "/>
  </r>
  <r>
    <x v="7"/>
    <x v="17"/>
    <s v="Tucson/Nogales  "/>
    <x v="54"/>
    <x v="54"/>
    <x v="904"/>
    <s v="Cable System             "/>
  </r>
  <r>
    <x v="7"/>
    <x v="17"/>
    <s v="Tucson/Nogales  "/>
    <x v="55"/>
    <x v="55"/>
    <x v="905"/>
    <s v="Cable System             "/>
  </r>
  <r>
    <x v="7"/>
    <x v="17"/>
    <s v="Tucson/Nogales  "/>
    <x v="55"/>
    <x v="55"/>
    <x v="906"/>
    <s v="Cable System             "/>
  </r>
  <r>
    <x v="7"/>
    <x v="17"/>
    <s v="Tucson/Nogales  "/>
    <x v="55"/>
    <x v="55"/>
    <x v="907"/>
    <s v="Cable System             "/>
  </r>
  <r>
    <x v="7"/>
    <x v="17"/>
    <s v="Tucson/Nogales  "/>
    <x v="55"/>
    <x v="55"/>
    <x v="908"/>
    <s v="Cable System             "/>
  </r>
  <r>
    <x v="7"/>
    <x v="17"/>
    <s v="Tucson/Nogales  "/>
    <x v="55"/>
    <x v="55"/>
    <x v="909"/>
    <s v="Cable System             "/>
  </r>
  <r>
    <x v="7"/>
    <x v="17"/>
    <s v="Tucson/Nogales  "/>
    <x v="55"/>
    <x v="55"/>
    <x v="910"/>
    <s v="Cable System             "/>
  </r>
  <r>
    <x v="7"/>
    <x v="17"/>
    <s v="Tucson/Nogales  "/>
    <x v="55"/>
    <x v="55"/>
    <x v="911"/>
    <s v="Cable System             "/>
  </r>
  <r>
    <x v="7"/>
    <x v="17"/>
    <s v="Tucson/Nogales  "/>
    <x v="55"/>
    <x v="55"/>
    <x v="912"/>
    <s v="Cable System             "/>
  </r>
  <r>
    <x v="7"/>
    <x v="17"/>
    <s v="Tucson/Nogales  "/>
    <x v="55"/>
    <x v="55"/>
    <x v="913"/>
    <s v="Cable System             "/>
  </r>
  <r>
    <x v="7"/>
    <x v="17"/>
    <s v="Tucson/Nogales  "/>
    <x v="55"/>
    <x v="55"/>
    <x v="914"/>
    <s v="Cable System             "/>
  </r>
  <r>
    <x v="7"/>
    <x v="17"/>
    <s v="Tucson/Nogales  "/>
    <x v="56"/>
    <x v="56"/>
    <x v="915"/>
    <s v="Cable System             "/>
  </r>
  <r>
    <x v="7"/>
    <x v="17"/>
    <s v="Tucson/Nogales  "/>
    <x v="56"/>
    <x v="56"/>
    <x v="916"/>
    <s v="Cable System             "/>
  </r>
  <r>
    <x v="7"/>
    <x v="17"/>
    <s v="Tucson/Nogales  "/>
    <x v="57"/>
    <x v="57"/>
    <x v="917"/>
    <s v="Cable System             "/>
  </r>
  <r>
    <x v="6"/>
    <x v="18"/>
    <s v="Tulsa           "/>
    <x v="58"/>
    <x v="58"/>
    <x v="918"/>
    <s v="Cable System             "/>
  </r>
  <r>
    <x v="6"/>
    <x v="18"/>
    <s v="Tulsa           "/>
    <x v="58"/>
    <x v="58"/>
    <x v="919"/>
    <s v="Cable System             "/>
  </r>
  <r>
    <x v="6"/>
    <x v="18"/>
    <s v="Tulsa           "/>
    <x v="58"/>
    <x v="58"/>
    <x v="920"/>
    <s v="Cable System             "/>
  </r>
  <r>
    <x v="6"/>
    <x v="18"/>
    <s v="Tulsa           "/>
    <x v="58"/>
    <x v="58"/>
    <x v="921"/>
    <s v="Cable System             "/>
  </r>
  <r>
    <x v="6"/>
    <x v="18"/>
    <s v="Tulsa           "/>
    <x v="58"/>
    <x v="58"/>
    <x v="922"/>
    <s v="Cable System             "/>
  </r>
  <r>
    <x v="6"/>
    <x v="18"/>
    <s v="Tulsa           "/>
    <x v="58"/>
    <x v="58"/>
    <x v="923"/>
    <s v="Cable System             "/>
  </r>
  <r>
    <x v="6"/>
    <x v="18"/>
    <s v="Tulsa           "/>
    <x v="58"/>
    <x v="58"/>
    <x v="924"/>
    <s v="Cable System             "/>
  </r>
  <r>
    <x v="6"/>
    <x v="18"/>
    <s v="Tulsa           "/>
    <x v="58"/>
    <x v="58"/>
    <x v="925"/>
    <s v="Cable System             "/>
  </r>
  <r>
    <x v="6"/>
    <x v="18"/>
    <s v="Tulsa           "/>
    <x v="58"/>
    <x v="58"/>
    <x v="926"/>
    <s v="Cable System             "/>
  </r>
  <r>
    <x v="6"/>
    <x v="18"/>
    <s v="Tulsa           "/>
    <x v="58"/>
    <x v="58"/>
    <x v="927"/>
    <s v="Cable System             "/>
  </r>
  <r>
    <x v="6"/>
    <x v="18"/>
    <s v="Tulsa           "/>
    <x v="58"/>
    <x v="58"/>
    <x v="928"/>
    <s v="Cable System             "/>
  </r>
  <r>
    <x v="6"/>
    <x v="18"/>
    <s v="Tulsa           "/>
    <x v="58"/>
    <x v="58"/>
    <x v="929"/>
    <s v="Cable System             "/>
  </r>
  <r>
    <x v="6"/>
    <x v="18"/>
    <s v="Tulsa           "/>
    <x v="58"/>
    <x v="58"/>
    <x v="930"/>
    <s v="Cable System             "/>
  </r>
  <r>
    <x v="6"/>
    <x v="18"/>
    <s v="Tulsa           "/>
    <x v="58"/>
    <x v="58"/>
    <x v="931"/>
    <s v="Cable System             "/>
  </r>
  <r>
    <x v="6"/>
    <x v="18"/>
    <s v="Tulsa           "/>
    <x v="58"/>
    <x v="58"/>
    <x v="932"/>
    <s v="Cable System             "/>
  </r>
  <r>
    <x v="6"/>
    <x v="18"/>
    <s v="Tulsa           "/>
    <x v="58"/>
    <x v="58"/>
    <x v="933"/>
    <s v="Cable System             "/>
  </r>
  <r>
    <x v="6"/>
    <x v="18"/>
    <s v="Tulsa           "/>
    <x v="58"/>
    <x v="58"/>
    <x v="934"/>
    <s v="Cable System             "/>
  </r>
  <r>
    <x v="6"/>
    <x v="18"/>
    <s v="Tulsa           "/>
    <x v="58"/>
    <x v="58"/>
    <x v="935"/>
    <s v="Cable System             "/>
  </r>
  <r>
    <x v="6"/>
    <x v="18"/>
    <s v="Tulsa           "/>
    <x v="58"/>
    <x v="58"/>
    <x v="936"/>
    <s v="Cable System             "/>
  </r>
  <r>
    <x v="6"/>
    <x v="18"/>
    <s v="Tulsa           "/>
    <x v="58"/>
    <x v="58"/>
    <x v="937"/>
    <s v="Cable System             "/>
  </r>
  <r>
    <x v="6"/>
    <x v="18"/>
    <s v="Tulsa           "/>
    <x v="58"/>
    <x v="58"/>
    <x v="938"/>
    <s v="Cable System             "/>
  </r>
  <r>
    <x v="6"/>
    <x v="18"/>
    <s v="Tulsa           "/>
    <x v="58"/>
    <x v="58"/>
    <x v="939"/>
    <s v="Cable System             "/>
  </r>
  <r>
    <x v="6"/>
    <x v="18"/>
    <s v="Tulsa           "/>
    <x v="58"/>
    <x v="58"/>
    <x v="940"/>
    <s v="Cable System             "/>
  </r>
  <r>
    <x v="6"/>
    <x v="18"/>
    <s v="Tulsa           "/>
    <x v="58"/>
    <x v="58"/>
    <x v="941"/>
    <s v="Cable System             "/>
  </r>
  <r>
    <x v="6"/>
    <x v="18"/>
    <s v="Tulsa           "/>
    <x v="58"/>
    <x v="58"/>
    <x v="942"/>
    <s v="Cable System             "/>
  </r>
  <r>
    <x v="6"/>
    <x v="18"/>
    <s v="Tulsa           "/>
    <x v="58"/>
    <x v="58"/>
    <x v="943"/>
    <s v="Cable System             "/>
  </r>
  <r>
    <x v="6"/>
    <x v="18"/>
    <s v="Tulsa           "/>
    <x v="58"/>
    <x v="58"/>
    <x v="944"/>
    <s v="Cable System             "/>
  </r>
  <r>
    <x v="6"/>
    <x v="18"/>
    <s v="Tulsa           "/>
    <x v="58"/>
    <x v="58"/>
    <x v="945"/>
    <s v="Cable System             "/>
  </r>
  <r>
    <x v="6"/>
    <x v="18"/>
    <s v="Tulsa           "/>
    <x v="58"/>
    <x v="58"/>
    <x v="946"/>
    <s v="Cable System             "/>
  </r>
  <r>
    <x v="6"/>
    <x v="18"/>
    <s v="Tulsa           "/>
    <x v="58"/>
    <x v="58"/>
    <x v="947"/>
    <s v="Cable System             "/>
  </r>
  <r>
    <x v="6"/>
    <x v="18"/>
    <s v="Tulsa           "/>
    <x v="58"/>
    <x v="58"/>
    <x v="948"/>
    <s v="Cable System             "/>
  </r>
  <r>
    <x v="6"/>
    <x v="18"/>
    <s v="Tulsa           "/>
    <x v="58"/>
    <x v="58"/>
    <x v="949"/>
    <s v="Cable System             "/>
  </r>
  <r>
    <x v="6"/>
    <x v="18"/>
    <s v="Tulsa           "/>
    <x v="58"/>
    <x v="58"/>
    <x v="950"/>
    <s v="Cable System             "/>
  </r>
  <r>
    <x v="6"/>
    <x v="18"/>
    <s v="Tulsa           "/>
    <x v="58"/>
    <x v="58"/>
    <x v="951"/>
    <s v="Cable System             "/>
  </r>
  <r>
    <x v="6"/>
    <x v="18"/>
    <s v="Tulsa           "/>
    <x v="58"/>
    <x v="58"/>
    <x v="952"/>
    <s v="Cable System             "/>
  </r>
  <r>
    <x v="6"/>
    <x v="18"/>
    <s v="Tulsa           "/>
    <x v="58"/>
    <x v="58"/>
    <x v="953"/>
    <s v="Cable System             "/>
  </r>
  <r>
    <x v="6"/>
    <x v="18"/>
    <s v="Tulsa           "/>
    <x v="58"/>
    <x v="58"/>
    <x v="954"/>
    <s v="Cable System             "/>
  </r>
  <r>
    <x v="6"/>
    <x v="18"/>
    <s v="Tulsa           "/>
    <x v="58"/>
    <x v="58"/>
    <x v="955"/>
    <s v="Cable System             "/>
  </r>
  <r>
    <x v="6"/>
    <x v="18"/>
    <s v="Tulsa           "/>
    <x v="58"/>
    <x v="58"/>
    <x v="956"/>
    <s v="Cable System             "/>
  </r>
  <r>
    <x v="6"/>
    <x v="18"/>
    <s v="Tulsa           "/>
    <x v="58"/>
    <x v="58"/>
    <x v="957"/>
    <s v="Cable System             "/>
  </r>
  <r>
    <x v="6"/>
    <x v="18"/>
    <s v="Tulsa           "/>
    <x v="58"/>
    <x v="58"/>
    <x v="958"/>
    <s v="Cable System             "/>
  </r>
  <r>
    <x v="6"/>
    <x v="18"/>
    <s v="Tulsa           "/>
    <x v="58"/>
    <x v="58"/>
    <x v="959"/>
    <s v="Cable System             "/>
  </r>
  <r>
    <x v="6"/>
    <x v="18"/>
    <s v="Tulsa           "/>
    <x v="58"/>
    <x v="58"/>
    <x v="960"/>
    <s v="Cable System             "/>
  </r>
  <r>
    <x v="6"/>
    <x v="18"/>
    <s v="Tulsa           "/>
    <x v="59"/>
    <x v="59"/>
    <x v="961"/>
    <s v="Cable System             "/>
  </r>
  <r>
    <x v="6"/>
    <x v="18"/>
    <s v="Tulsa           "/>
    <x v="59"/>
    <x v="59"/>
    <x v="962"/>
    <s v="Cable System             "/>
  </r>
  <r>
    <x v="6"/>
    <x v="18"/>
    <s v="Tulsa           "/>
    <x v="59"/>
    <x v="59"/>
    <x v="963"/>
    <s v="Cable System             "/>
  </r>
  <r>
    <x v="3"/>
    <x v="3"/>
    <s v="Hartford/New Hvn"/>
    <x v="12"/>
    <x v="12"/>
    <x v="149"/>
    <s v="Cable System             "/>
  </r>
  <r>
    <x v="3"/>
    <x v="3"/>
    <s v="Hartford/New Hvn"/>
    <x v="60"/>
    <x v="60"/>
    <x v="964"/>
    <s v="Cable System             "/>
  </r>
  <r>
    <x v="3"/>
    <x v="3"/>
    <s v="Hartford/New Hvn"/>
    <x v="60"/>
    <x v="60"/>
    <x v="965"/>
    <s v="Cable System             "/>
  </r>
  <r>
    <x v="3"/>
    <x v="3"/>
    <s v="Hartford/New Hvn"/>
    <x v="60"/>
    <x v="60"/>
    <x v="966"/>
    <s v="Cable System             "/>
  </r>
  <r>
    <x v="3"/>
    <x v="3"/>
    <s v="Hartford/New Hvn"/>
    <x v="60"/>
    <x v="60"/>
    <x v="967"/>
    <s v="Cable System             "/>
  </r>
  <r>
    <x v="3"/>
    <x v="3"/>
    <s v="Hartford/New Hvn"/>
    <x v="60"/>
    <x v="60"/>
    <x v="968"/>
    <s v="Cable System             "/>
  </r>
  <r>
    <x v="3"/>
    <x v="3"/>
    <s v="Hartford/New Hvn"/>
    <x v="60"/>
    <x v="60"/>
    <x v="969"/>
    <s v="Cable System             "/>
  </r>
  <r>
    <x v="3"/>
    <x v="3"/>
    <s v="Hartford/New Hvn"/>
    <x v="60"/>
    <x v="60"/>
    <x v="970"/>
    <s v="Cable System             "/>
  </r>
  <r>
    <x v="3"/>
    <x v="3"/>
    <s v="Hartford/New Hvn"/>
    <x v="60"/>
    <x v="60"/>
    <x v="971"/>
    <s v="Cable System             "/>
  </r>
  <r>
    <x v="3"/>
    <x v="3"/>
    <s v="Hartford/New Hvn"/>
    <x v="60"/>
    <x v="60"/>
    <x v="972"/>
    <s v="Cable System             "/>
  </r>
  <r>
    <x v="3"/>
    <x v="3"/>
    <s v="Hartford/New Hvn"/>
    <x v="60"/>
    <x v="60"/>
    <x v="973"/>
    <s v="Cable System             "/>
  </r>
  <r>
    <x v="3"/>
    <x v="3"/>
    <s v="Hartford/New Hvn"/>
    <x v="60"/>
    <x v="60"/>
    <x v="974"/>
    <s v="Cable System             "/>
  </r>
  <r>
    <x v="3"/>
    <x v="3"/>
    <s v="Hartford/New Hvn"/>
    <x v="60"/>
    <x v="60"/>
    <x v="975"/>
    <s v="Cable System             "/>
  </r>
  <r>
    <x v="3"/>
    <x v="3"/>
    <s v="Hartford/New Hvn"/>
    <x v="60"/>
    <x v="60"/>
    <x v="976"/>
    <s v="Cable System             "/>
  </r>
  <r>
    <x v="3"/>
    <x v="3"/>
    <s v="Hartford/New Hvn"/>
    <x v="60"/>
    <x v="60"/>
    <x v="977"/>
    <s v="Cable System             "/>
  </r>
  <r>
    <x v="3"/>
    <x v="3"/>
    <s v="Hartford/New Hvn"/>
    <x v="60"/>
    <x v="61"/>
    <x v="978"/>
    <s v="Cable System             "/>
  </r>
  <r>
    <x v="3"/>
    <x v="3"/>
    <s v="Hartford/New Hvn"/>
    <x v="60"/>
    <x v="61"/>
    <x v="979"/>
    <s v="Cable System             "/>
  </r>
  <r>
    <x v="3"/>
    <x v="3"/>
    <s v="Hartford/New Hvn"/>
    <x v="60"/>
    <x v="61"/>
    <x v="980"/>
    <s v="Cable System             "/>
  </r>
  <r>
    <x v="3"/>
    <x v="3"/>
    <s v="Hartford/New Hvn"/>
    <x v="60"/>
    <x v="61"/>
    <x v="981"/>
    <s v="Cable System             "/>
  </r>
  <r>
    <x v="3"/>
    <x v="3"/>
    <s v="Hartford/New Hvn"/>
    <x v="60"/>
    <x v="61"/>
    <x v="982"/>
    <s v="Cable System             "/>
  </r>
  <r>
    <x v="3"/>
    <x v="3"/>
    <s v="Hartford/New Hvn"/>
    <x v="60"/>
    <x v="61"/>
    <x v="983"/>
    <s v="Cable System             "/>
  </r>
  <r>
    <x v="3"/>
    <x v="3"/>
    <s v="Hartford/New Hvn"/>
    <x v="60"/>
    <x v="61"/>
    <x v="984"/>
    <s v="Cable System             "/>
  </r>
  <r>
    <x v="3"/>
    <x v="3"/>
    <s v="Hartford/New Hvn"/>
    <x v="60"/>
    <x v="61"/>
    <x v="985"/>
    <s v="Cable System             "/>
  </r>
  <r>
    <x v="3"/>
    <x v="3"/>
    <s v="Hartford/New Hvn"/>
    <x v="60"/>
    <x v="61"/>
    <x v="986"/>
    <s v="Cable System             "/>
  </r>
  <r>
    <x v="3"/>
    <x v="3"/>
    <s v="Hartford/New Hvn"/>
    <x v="60"/>
    <x v="61"/>
    <x v="987"/>
    <s v="Cable System            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32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2"/>
    <x v="5"/>
  </r>
  <r>
    <x v="0"/>
    <x v="3"/>
    <x v="6"/>
  </r>
  <r>
    <x v="0"/>
    <x v="4"/>
    <x v="7"/>
  </r>
  <r>
    <x v="0"/>
    <x v="5"/>
    <x v="8"/>
  </r>
  <r>
    <x v="0"/>
    <x v="6"/>
    <x v="9"/>
  </r>
  <r>
    <x v="0"/>
    <x v="5"/>
    <x v="10"/>
  </r>
  <r>
    <x v="0"/>
    <x v="7"/>
    <x v="11"/>
  </r>
  <r>
    <x v="0"/>
    <x v="7"/>
    <x v="12"/>
  </r>
  <r>
    <x v="0"/>
    <x v="8"/>
    <x v="13"/>
  </r>
  <r>
    <x v="0"/>
    <x v="9"/>
    <x v="14"/>
  </r>
  <r>
    <x v="0"/>
    <x v="10"/>
    <x v="15"/>
  </r>
  <r>
    <x v="0"/>
    <x v="8"/>
    <x v="16"/>
  </r>
  <r>
    <x v="0"/>
    <x v="11"/>
    <x v="17"/>
  </r>
  <r>
    <x v="0"/>
    <x v="12"/>
    <x v="18"/>
  </r>
  <r>
    <x v="0"/>
    <x v="13"/>
    <x v="19"/>
  </r>
  <r>
    <x v="0"/>
    <x v="14"/>
    <x v="20"/>
  </r>
  <r>
    <x v="0"/>
    <x v="15"/>
    <x v="21"/>
  </r>
  <r>
    <x v="0"/>
    <x v="16"/>
    <x v="22"/>
  </r>
  <r>
    <x v="0"/>
    <x v="17"/>
    <x v="23"/>
  </r>
  <r>
    <x v="0"/>
    <x v="18"/>
    <x v="24"/>
  </r>
  <r>
    <x v="0"/>
    <x v="19"/>
    <x v="25"/>
  </r>
  <r>
    <x v="0"/>
    <x v="20"/>
    <x v="26"/>
  </r>
  <r>
    <x v="0"/>
    <x v="21"/>
    <x v="27"/>
  </r>
  <r>
    <x v="0"/>
    <x v="22"/>
    <x v="28"/>
  </r>
  <r>
    <x v="0"/>
    <x v="22"/>
    <x v="29"/>
  </r>
  <r>
    <x v="0"/>
    <x v="23"/>
    <x v="30"/>
  </r>
  <r>
    <x v="0"/>
    <x v="24"/>
    <x v="31"/>
  </r>
  <r>
    <x v="0"/>
    <x v="25"/>
    <x v="32"/>
  </r>
  <r>
    <x v="0"/>
    <x v="26"/>
    <x v="33"/>
  </r>
  <r>
    <x v="1"/>
    <x v="27"/>
    <x v="34"/>
  </r>
  <r>
    <x v="1"/>
    <x v="27"/>
    <x v="35"/>
  </r>
  <r>
    <x v="1"/>
    <x v="27"/>
    <x v="36"/>
  </r>
  <r>
    <x v="1"/>
    <x v="28"/>
    <x v="37"/>
  </r>
  <r>
    <x v="1"/>
    <x v="27"/>
    <x v="37"/>
  </r>
  <r>
    <x v="1"/>
    <x v="28"/>
    <x v="38"/>
  </r>
  <r>
    <x v="1"/>
    <x v="28"/>
    <x v="39"/>
  </r>
  <r>
    <x v="1"/>
    <x v="28"/>
    <x v="40"/>
  </r>
  <r>
    <x v="1"/>
    <x v="28"/>
    <x v="41"/>
  </r>
  <r>
    <x v="1"/>
    <x v="28"/>
    <x v="42"/>
  </r>
  <r>
    <x v="1"/>
    <x v="28"/>
    <x v="43"/>
  </r>
  <r>
    <x v="1"/>
    <x v="28"/>
    <x v="44"/>
  </r>
  <r>
    <x v="1"/>
    <x v="27"/>
    <x v="45"/>
  </r>
  <r>
    <x v="1"/>
    <x v="29"/>
    <x v="45"/>
  </r>
  <r>
    <x v="1"/>
    <x v="28"/>
    <x v="46"/>
  </r>
  <r>
    <x v="1"/>
    <x v="27"/>
    <x v="47"/>
  </r>
  <r>
    <x v="1"/>
    <x v="28"/>
    <x v="48"/>
  </r>
  <r>
    <x v="1"/>
    <x v="28"/>
    <x v="49"/>
  </r>
  <r>
    <x v="1"/>
    <x v="28"/>
    <x v="50"/>
  </r>
  <r>
    <x v="1"/>
    <x v="27"/>
    <x v="51"/>
  </r>
  <r>
    <x v="1"/>
    <x v="28"/>
    <x v="52"/>
  </r>
  <r>
    <x v="1"/>
    <x v="29"/>
    <x v="53"/>
  </r>
  <r>
    <x v="1"/>
    <x v="27"/>
    <x v="54"/>
  </r>
  <r>
    <x v="1"/>
    <x v="29"/>
    <x v="55"/>
  </r>
  <r>
    <x v="1"/>
    <x v="28"/>
    <x v="56"/>
  </r>
  <r>
    <x v="1"/>
    <x v="28"/>
    <x v="57"/>
  </r>
  <r>
    <x v="1"/>
    <x v="28"/>
    <x v="58"/>
  </r>
  <r>
    <x v="1"/>
    <x v="29"/>
    <x v="59"/>
  </r>
  <r>
    <x v="1"/>
    <x v="27"/>
    <x v="60"/>
  </r>
  <r>
    <x v="1"/>
    <x v="28"/>
    <x v="61"/>
  </r>
  <r>
    <x v="1"/>
    <x v="28"/>
    <x v="62"/>
  </r>
  <r>
    <x v="1"/>
    <x v="27"/>
    <x v="63"/>
  </r>
  <r>
    <x v="1"/>
    <x v="27"/>
    <x v="64"/>
  </r>
  <r>
    <x v="1"/>
    <x v="28"/>
    <x v="65"/>
  </r>
  <r>
    <x v="1"/>
    <x v="28"/>
    <x v="66"/>
  </r>
  <r>
    <x v="1"/>
    <x v="27"/>
    <x v="67"/>
  </r>
  <r>
    <x v="1"/>
    <x v="29"/>
    <x v="67"/>
  </r>
  <r>
    <x v="1"/>
    <x v="28"/>
    <x v="68"/>
  </r>
  <r>
    <x v="1"/>
    <x v="27"/>
    <x v="69"/>
  </r>
  <r>
    <x v="1"/>
    <x v="29"/>
    <x v="70"/>
  </r>
  <r>
    <x v="1"/>
    <x v="27"/>
    <x v="71"/>
  </r>
  <r>
    <x v="1"/>
    <x v="28"/>
    <x v="72"/>
  </r>
  <r>
    <x v="1"/>
    <x v="28"/>
    <x v="73"/>
  </r>
  <r>
    <x v="1"/>
    <x v="27"/>
    <x v="74"/>
  </r>
  <r>
    <x v="1"/>
    <x v="29"/>
    <x v="74"/>
  </r>
  <r>
    <x v="1"/>
    <x v="29"/>
    <x v="75"/>
  </r>
  <r>
    <x v="1"/>
    <x v="29"/>
    <x v="76"/>
  </r>
  <r>
    <x v="1"/>
    <x v="28"/>
    <x v="77"/>
  </r>
  <r>
    <x v="1"/>
    <x v="27"/>
    <x v="78"/>
  </r>
  <r>
    <x v="1"/>
    <x v="27"/>
    <x v="79"/>
  </r>
  <r>
    <x v="1"/>
    <x v="27"/>
    <x v="80"/>
  </r>
  <r>
    <x v="1"/>
    <x v="28"/>
    <x v="81"/>
  </r>
  <r>
    <x v="1"/>
    <x v="27"/>
    <x v="82"/>
  </r>
  <r>
    <x v="1"/>
    <x v="29"/>
    <x v="83"/>
  </r>
  <r>
    <x v="1"/>
    <x v="28"/>
    <x v="84"/>
  </r>
  <r>
    <x v="1"/>
    <x v="28"/>
    <x v="85"/>
  </r>
  <r>
    <x v="1"/>
    <x v="27"/>
    <x v="86"/>
  </r>
  <r>
    <x v="1"/>
    <x v="27"/>
    <x v="87"/>
  </r>
  <r>
    <x v="1"/>
    <x v="27"/>
    <x v="88"/>
  </r>
  <r>
    <x v="1"/>
    <x v="27"/>
    <x v="89"/>
  </r>
  <r>
    <x v="1"/>
    <x v="27"/>
    <x v="90"/>
  </r>
  <r>
    <x v="1"/>
    <x v="27"/>
    <x v="91"/>
  </r>
  <r>
    <x v="1"/>
    <x v="27"/>
    <x v="92"/>
  </r>
  <r>
    <x v="1"/>
    <x v="27"/>
    <x v="93"/>
  </r>
  <r>
    <x v="1"/>
    <x v="27"/>
    <x v="94"/>
  </r>
  <r>
    <x v="1"/>
    <x v="27"/>
    <x v="95"/>
  </r>
  <r>
    <x v="1"/>
    <x v="27"/>
    <x v="96"/>
  </r>
  <r>
    <x v="1"/>
    <x v="27"/>
    <x v="97"/>
  </r>
  <r>
    <x v="1"/>
    <x v="27"/>
    <x v="98"/>
  </r>
  <r>
    <x v="1"/>
    <x v="27"/>
    <x v="99"/>
  </r>
  <r>
    <x v="1"/>
    <x v="27"/>
    <x v="100"/>
  </r>
  <r>
    <x v="1"/>
    <x v="27"/>
    <x v="101"/>
  </r>
  <r>
    <x v="1"/>
    <x v="27"/>
    <x v="102"/>
  </r>
  <r>
    <x v="1"/>
    <x v="27"/>
    <x v="103"/>
  </r>
  <r>
    <x v="1"/>
    <x v="27"/>
    <x v="104"/>
  </r>
  <r>
    <x v="1"/>
    <x v="27"/>
    <x v="105"/>
  </r>
  <r>
    <x v="1"/>
    <x v="27"/>
    <x v="106"/>
  </r>
  <r>
    <x v="1"/>
    <x v="27"/>
    <x v="107"/>
  </r>
  <r>
    <x v="1"/>
    <x v="27"/>
    <x v="108"/>
  </r>
  <r>
    <x v="1"/>
    <x v="27"/>
    <x v="109"/>
  </r>
  <r>
    <x v="1"/>
    <x v="27"/>
    <x v="110"/>
  </r>
  <r>
    <x v="1"/>
    <x v="27"/>
    <x v="111"/>
  </r>
  <r>
    <x v="1"/>
    <x v="27"/>
    <x v="112"/>
  </r>
  <r>
    <x v="1"/>
    <x v="27"/>
    <x v="113"/>
  </r>
  <r>
    <x v="1"/>
    <x v="27"/>
    <x v="114"/>
  </r>
  <r>
    <x v="1"/>
    <x v="27"/>
    <x v="115"/>
  </r>
  <r>
    <x v="1"/>
    <x v="27"/>
    <x v="116"/>
  </r>
  <r>
    <x v="1"/>
    <x v="27"/>
    <x v="117"/>
  </r>
  <r>
    <x v="1"/>
    <x v="27"/>
    <x v="118"/>
  </r>
  <r>
    <x v="1"/>
    <x v="27"/>
    <x v="119"/>
  </r>
  <r>
    <x v="1"/>
    <x v="27"/>
    <x v="120"/>
  </r>
  <r>
    <x v="1"/>
    <x v="27"/>
    <x v="121"/>
  </r>
  <r>
    <x v="1"/>
    <x v="27"/>
    <x v="122"/>
  </r>
  <r>
    <x v="1"/>
    <x v="27"/>
    <x v="123"/>
  </r>
  <r>
    <x v="1"/>
    <x v="27"/>
    <x v="124"/>
  </r>
  <r>
    <x v="1"/>
    <x v="27"/>
    <x v="125"/>
  </r>
  <r>
    <x v="1"/>
    <x v="27"/>
    <x v="126"/>
  </r>
  <r>
    <x v="1"/>
    <x v="27"/>
    <x v="127"/>
  </r>
  <r>
    <x v="1"/>
    <x v="27"/>
    <x v="128"/>
  </r>
  <r>
    <x v="1"/>
    <x v="27"/>
    <x v="129"/>
  </r>
  <r>
    <x v="1"/>
    <x v="27"/>
    <x v="130"/>
  </r>
  <r>
    <x v="1"/>
    <x v="27"/>
    <x v="131"/>
  </r>
  <r>
    <x v="1"/>
    <x v="27"/>
    <x v="132"/>
  </r>
  <r>
    <x v="1"/>
    <x v="27"/>
    <x v="133"/>
  </r>
  <r>
    <x v="1"/>
    <x v="27"/>
    <x v="134"/>
  </r>
  <r>
    <x v="1"/>
    <x v="27"/>
    <x v="135"/>
  </r>
  <r>
    <x v="1"/>
    <x v="27"/>
    <x v="136"/>
  </r>
  <r>
    <x v="1"/>
    <x v="27"/>
    <x v="137"/>
  </r>
  <r>
    <x v="1"/>
    <x v="27"/>
    <x v="138"/>
  </r>
  <r>
    <x v="1"/>
    <x v="27"/>
    <x v="139"/>
  </r>
  <r>
    <x v="2"/>
    <x v="30"/>
    <x v="140"/>
  </r>
  <r>
    <x v="2"/>
    <x v="31"/>
    <x v="141"/>
  </r>
  <r>
    <x v="2"/>
    <x v="31"/>
    <x v="142"/>
  </r>
  <r>
    <x v="2"/>
    <x v="32"/>
    <x v="143"/>
  </r>
  <r>
    <x v="2"/>
    <x v="33"/>
    <x v="144"/>
  </r>
  <r>
    <x v="2"/>
    <x v="34"/>
    <x v="145"/>
  </r>
  <r>
    <x v="2"/>
    <x v="35"/>
    <x v="146"/>
  </r>
  <r>
    <x v="2"/>
    <x v="36"/>
    <x v="147"/>
  </r>
  <r>
    <x v="2"/>
    <x v="37"/>
    <x v="148"/>
  </r>
  <r>
    <x v="2"/>
    <x v="38"/>
    <x v="149"/>
  </r>
  <r>
    <x v="2"/>
    <x v="39"/>
    <x v="150"/>
  </r>
  <r>
    <x v="2"/>
    <x v="40"/>
    <x v="151"/>
  </r>
  <r>
    <x v="2"/>
    <x v="41"/>
    <x v="152"/>
  </r>
  <r>
    <x v="2"/>
    <x v="42"/>
    <x v="153"/>
  </r>
  <r>
    <x v="2"/>
    <x v="43"/>
    <x v="154"/>
  </r>
  <r>
    <x v="2"/>
    <x v="44"/>
    <x v="155"/>
  </r>
  <r>
    <x v="2"/>
    <x v="45"/>
    <x v="156"/>
  </r>
  <r>
    <x v="2"/>
    <x v="46"/>
    <x v="157"/>
  </r>
  <r>
    <x v="3"/>
    <x v="47"/>
    <x v="158"/>
  </r>
  <r>
    <x v="3"/>
    <x v="48"/>
    <x v="159"/>
  </r>
  <r>
    <x v="3"/>
    <x v="49"/>
    <x v="160"/>
  </r>
  <r>
    <x v="3"/>
    <x v="50"/>
    <x v="161"/>
  </r>
  <r>
    <x v="3"/>
    <x v="51"/>
    <x v="162"/>
  </r>
  <r>
    <x v="3"/>
    <x v="52"/>
    <x v="163"/>
  </r>
  <r>
    <x v="3"/>
    <x v="53"/>
    <x v="164"/>
  </r>
  <r>
    <x v="3"/>
    <x v="54"/>
    <x v="165"/>
  </r>
  <r>
    <x v="3"/>
    <x v="55"/>
    <x v="166"/>
  </r>
  <r>
    <x v="3"/>
    <x v="56"/>
    <x v="167"/>
  </r>
  <r>
    <x v="3"/>
    <x v="57"/>
    <x v="168"/>
  </r>
  <r>
    <x v="3"/>
    <x v="58"/>
    <x v="169"/>
  </r>
  <r>
    <x v="3"/>
    <x v="59"/>
    <x v="170"/>
  </r>
  <r>
    <x v="3"/>
    <x v="60"/>
    <x v="171"/>
  </r>
  <r>
    <x v="3"/>
    <x v="61"/>
    <x v="172"/>
  </r>
  <r>
    <x v="3"/>
    <x v="62"/>
    <x v="173"/>
  </r>
  <r>
    <x v="3"/>
    <x v="63"/>
    <x v="174"/>
  </r>
  <r>
    <x v="3"/>
    <x v="64"/>
    <x v="175"/>
  </r>
  <r>
    <x v="3"/>
    <x v="65"/>
    <x v="176"/>
  </r>
  <r>
    <x v="3"/>
    <x v="66"/>
    <x v="177"/>
  </r>
  <r>
    <x v="3"/>
    <x v="60"/>
    <x v="171"/>
  </r>
  <r>
    <x v="3"/>
    <x v="67"/>
    <x v="178"/>
  </r>
  <r>
    <x v="3"/>
    <x v="68"/>
    <x v="179"/>
  </r>
  <r>
    <x v="3"/>
    <x v="69"/>
    <x v="180"/>
  </r>
  <r>
    <x v="3"/>
    <x v="70"/>
    <x v="181"/>
  </r>
  <r>
    <x v="3"/>
    <x v="71"/>
    <x v="182"/>
  </r>
  <r>
    <x v="3"/>
    <x v="65"/>
    <x v="176"/>
  </r>
  <r>
    <x v="3"/>
    <x v="72"/>
    <x v="183"/>
  </r>
  <r>
    <x v="3"/>
    <x v="73"/>
    <x v="184"/>
  </r>
  <r>
    <x v="3"/>
    <x v="74"/>
    <x v="185"/>
  </r>
  <r>
    <x v="3"/>
    <x v="75"/>
    <x v="186"/>
  </r>
  <r>
    <x v="3"/>
    <x v="76"/>
    <x v="187"/>
  </r>
  <r>
    <x v="3"/>
    <x v="77"/>
    <x v="188"/>
  </r>
  <r>
    <x v="3"/>
    <x v="78"/>
    <x v="189"/>
  </r>
  <r>
    <x v="3"/>
    <x v="79"/>
    <x v="190"/>
  </r>
  <r>
    <x v="3"/>
    <x v="80"/>
    <x v="191"/>
  </r>
  <r>
    <x v="3"/>
    <x v="81"/>
    <x v="192"/>
  </r>
  <r>
    <x v="3"/>
    <x v="82"/>
    <x v="193"/>
  </r>
  <r>
    <x v="3"/>
    <x v="83"/>
    <x v="194"/>
  </r>
  <r>
    <x v="3"/>
    <x v="83"/>
    <x v="195"/>
  </r>
  <r>
    <x v="3"/>
    <x v="84"/>
    <x v="196"/>
  </r>
  <r>
    <x v="3"/>
    <x v="85"/>
    <x v="197"/>
  </r>
  <r>
    <x v="3"/>
    <x v="86"/>
    <x v="198"/>
  </r>
  <r>
    <x v="3"/>
    <x v="83"/>
    <x v="199"/>
  </r>
  <r>
    <x v="3"/>
    <x v="87"/>
    <x v="200"/>
  </r>
  <r>
    <x v="3"/>
    <x v="88"/>
    <x v="201"/>
  </r>
  <r>
    <x v="3"/>
    <x v="89"/>
    <x v="202"/>
  </r>
  <r>
    <x v="3"/>
    <x v="90"/>
    <x v="203"/>
  </r>
  <r>
    <x v="3"/>
    <x v="83"/>
    <x v="204"/>
  </r>
  <r>
    <x v="3"/>
    <x v="83"/>
    <x v="205"/>
  </r>
  <r>
    <x v="3"/>
    <x v="91"/>
    <x v="206"/>
  </r>
  <r>
    <x v="3"/>
    <x v="92"/>
    <x v="207"/>
  </r>
  <r>
    <x v="3"/>
    <x v="93"/>
    <x v="208"/>
  </r>
  <r>
    <x v="3"/>
    <x v="94"/>
    <x v="209"/>
  </r>
  <r>
    <x v="3"/>
    <x v="95"/>
    <x v="210"/>
  </r>
  <r>
    <x v="3"/>
    <x v="96"/>
    <x v="211"/>
  </r>
  <r>
    <x v="3"/>
    <x v="97"/>
    <x v="212"/>
  </r>
  <r>
    <x v="3"/>
    <x v="98"/>
    <x v="213"/>
  </r>
  <r>
    <x v="3"/>
    <x v="99"/>
    <x v="214"/>
  </r>
  <r>
    <x v="3"/>
    <x v="51"/>
    <x v="162"/>
  </r>
  <r>
    <x v="3"/>
    <x v="100"/>
    <x v="215"/>
  </r>
  <r>
    <x v="3"/>
    <x v="101"/>
    <x v="216"/>
  </r>
  <r>
    <x v="3"/>
    <x v="54"/>
    <x v="165"/>
  </r>
  <r>
    <x v="3"/>
    <x v="102"/>
    <x v="217"/>
  </r>
  <r>
    <x v="3"/>
    <x v="103"/>
    <x v="218"/>
  </r>
  <r>
    <x v="3"/>
    <x v="104"/>
    <x v="219"/>
  </r>
  <r>
    <x v="3"/>
    <x v="55"/>
    <x v="166"/>
  </r>
  <r>
    <x v="3"/>
    <x v="105"/>
    <x v="220"/>
  </r>
  <r>
    <x v="3"/>
    <x v="106"/>
    <x v="221"/>
  </r>
  <r>
    <x v="3"/>
    <x v="107"/>
    <x v="222"/>
  </r>
  <r>
    <x v="3"/>
    <x v="108"/>
    <x v="223"/>
  </r>
  <r>
    <x v="3"/>
    <x v="109"/>
    <x v="224"/>
  </r>
  <r>
    <x v="3"/>
    <x v="110"/>
    <x v="225"/>
  </r>
  <r>
    <x v="3"/>
    <x v="111"/>
    <x v="226"/>
  </r>
  <r>
    <x v="3"/>
    <x v="112"/>
    <x v="227"/>
  </r>
  <r>
    <x v="3"/>
    <x v="113"/>
    <x v="228"/>
  </r>
  <r>
    <x v="3"/>
    <x v="114"/>
    <x v="229"/>
  </r>
  <r>
    <x v="3"/>
    <x v="102"/>
    <x v="217"/>
  </r>
  <r>
    <x v="3"/>
    <x v="115"/>
    <x v="230"/>
  </r>
  <r>
    <x v="3"/>
    <x v="107"/>
    <x v="222"/>
  </r>
  <r>
    <x v="3"/>
    <x v="116"/>
    <x v="231"/>
  </r>
  <r>
    <x v="3"/>
    <x v="117"/>
    <x v="232"/>
  </r>
  <r>
    <x v="3"/>
    <x v="118"/>
    <x v="233"/>
  </r>
  <r>
    <x v="3"/>
    <x v="119"/>
    <x v="234"/>
  </r>
  <r>
    <x v="3"/>
    <x v="120"/>
    <x v="235"/>
  </r>
  <r>
    <x v="3"/>
    <x v="83"/>
    <x v="204"/>
  </r>
  <r>
    <x v="3"/>
    <x v="75"/>
    <x v="186"/>
  </r>
  <r>
    <x v="3"/>
    <x v="121"/>
    <x v="236"/>
  </r>
  <r>
    <x v="3"/>
    <x v="122"/>
    <x v="237"/>
  </r>
  <r>
    <x v="3"/>
    <x v="77"/>
    <x v="188"/>
  </r>
  <r>
    <x v="3"/>
    <x v="123"/>
    <x v="238"/>
  </r>
  <r>
    <x v="3"/>
    <x v="78"/>
    <x v="189"/>
  </r>
  <r>
    <x v="3"/>
    <x v="124"/>
    <x v="239"/>
  </r>
  <r>
    <x v="3"/>
    <x v="125"/>
    <x v="240"/>
  </r>
  <r>
    <x v="3"/>
    <x v="126"/>
    <x v="241"/>
  </r>
  <r>
    <x v="3"/>
    <x v="127"/>
    <x v="242"/>
  </r>
  <r>
    <x v="3"/>
    <x v="128"/>
    <x v="243"/>
  </r>
  <r>
    <x v="3"/>
    <x v="129"/>
    <x v="244"/>
  </r>
  <r>
    <x v="3"/>
    <x v="130"/>
    <x v="245"/>
  </r>
  <r>
    <x v="3"/>
    <x v="131"/>
    <x v="246"/>
  </r>
  <r>
    <x v="3"/>
    <x v="132"/>
    <x v="247"/>
  </r>
  <r>
    <x v="3"/>
    <x v="133"/>
    <x v="248"/>
  </r>
  <r>
    <x v="3"/>
    <x v="134"/>
    <x v="249"/>
  </r>
  <r>
    <x v="3"/>
    <x v="135"/>
    <x v="250"/>
  </r>
  <r>
    <x v="3"/>
    <x v="136"/>
    <x v="251"/>
  </r>
  <r>
    <x v="3"/>
    <x v="137"/>
    <x v="252"/>
  </r>
  <r>
    <x v="3"/>
    <x v="138"/>
    <x v="253"/>
  </r>
  <r>
    <x v="3"/>
    <x v="139"/>
    <x v="254"/>
  </r>
  <r>
    <x v="3"/>
    <x v="140"/>
    <x v="255"/>
  </r>
  <r>
    <x v="3"/>
    <x v="141"/>
    <x v="256"/>
  </r>
  <r>
    <x v="3"/>
    <x v="122"/>
    <x v="237"/>
  </r>
  <r>
    <x v="3"/>
    <x v="142"/>
    <x v="257"/>
  </r>
  <r>
    <x v="3"/>
    <x v="143"/>
    <x v="258"/>
  </r>
  <r>
    <x v="3"/>
    <x v="144"/>
    <x v="259"/>
  </r>
  <r>
    <x v="3"/>
    <x v="145"/>
    <x v="260"/>
  </r>
  <r>
    <x v="3"/>
    <x v="92"/>
    <x v="207"/>
  </r>
  <r>
    <x v="3"/>
    <x v="146"/>
    <x v="261"/>
  </r>
  <r>
    <x v="3"/>
    <x v="147"/>
    <x v="262"/>
  </r>
  <r>
    <x v="3"/>
    <x v="148"/>
    <x v="263"/>
  </r>
  <r>
    <x v="3"/>
    <x v="149"/>
    <x v="264"/>
  </r>
  <r>
    <x v="3"/>
    <x v="150"/>
    <x v="265"/>
  </r>
  <r>
    <x v="3"/>
    <x v="151"/>
    <x v="266"/>
  </r>
  <r>
    <x v="3"/>
    <x v="51"/>
    <x v="162"/>
  </r>
  <r>
    <x v="3"/>
    <x v="133"/>
    <x v="248"/>
  </r>
  <r>
    <x v="3"/>
    <x v="52"/>
    <x v="163"/>
  </r>
  <r>
    <x v="3"/>
    <x v="152"/>
    <x v="267"/>
  </r>
  <r>
    <x v="3"/>
    <x v="153"/>
    <x v="268"/>
  </r>
  <r>
    <x v="3"/>
    <x v="154"/>
    <x v="269"/>
  </r>
  <r>
    <x v="3"/>
    <x v="141"/>
    <x v="256"/>
  </r>
  <r>
    <x v="3"/>
    <x v="89"/>
    <x v="202"/>
  </r>
  <r>
    <x v="3"/>
    <x v="90"/>
    <x v="203"/>
  </r>
  <r>
    <x v="3"/>
    <x v="77"/>
    <x v="188"/>
  </r>
  <r>
    <x v="3"/>
    <x v="79"/>
    <x v="190"/>
  </r>
  <r>
    <x v="3"/>
    <x v="155"/>
    <x v="270"/>
  </r>
  <r>
    <x v="3"/>
    <x v="156"/>
    <x v="271"/>
  </r>
  <r>
    <x v="3"/>
    <x v="157"/>
    <x v="272"/>
  </r>
  <r>
    <x v="3"/>
    <x v="128"/>
    <x v="243"/>
  </r>
  <r>
    <x v="3"/>
    <x v="158"/>
    <x v="273"/>
  </r>
  <r>
    <x v="3"/>
    <x v="159"/>
    <x v="274"/>
  </r>
  <r>
    <x v="3"/>
    <x v="160"/>
    <x v="275"/>
  </r>
  <r>
    <x v="3"/>
    <x v="161"/>
    <x v="276"/>
  </r>
  <r>
    <x v="3"/>
    <x v="94"/>
    <x v="277"/>
  </r>
  <r>
    <x v="3"/>
    <x v="162"/>
    <x v="278"/>
  </r>
  <r>
    <x v="3"/>
    <x v="163"/>
    <x v="279"/>
  </r>
  <r>
    <x v="3"/>
    <x v="164"/>
    <x v="280"/>
  </r>
  <r>
    <x v="3"/>
    <x v="165"/>
    <x v="281"/>
  </r>
  <r>
    <x v="3"/>
    <x v="101"/>
    <x v="216"/>
  </r>
  <r>
    <x v="3"/>
    <x v="166"/>
    <x v="282"/>
  </r>
  <r>
    <x v="3"/>
    <x v="167"/>
    <x v="283"/>
  </r>
  <r>
    <x v="3"/>
    <x v="94"/>
    <x v="209"/>
  </r>
  <r>
    <x v="3"/>
    <x v="105"/>
    <x v="220"/>
  </r>
  <r>
    <x v="3"/>
    <x v="137"/>
    <x v="252"/>
  </r>
  <r>
    <x v="3"/>
    <x v="106"/>
    <x v="221"/>
  </r>
  <r>
    <x v="3"/>
    <x v="168"/>
    <x v="284"/>
  </r>
  <r>
    <x v="3"/>
    <x v="94"/>
    <x v="277"/>
  </r>
  <r>
    <x v="3"/>
    <x v="62"/>
    <x v="173"/>
  </r>
  <r>
    <x v="3"/>
    <x v="131"/>
    <x v="246"/>
  </r>
  <r>
    <x v="3"/>
    <x v="163"/>
    <x v="279"/>
  </r>
  <r>
    <x v="3"/>
    <x v="169"/>
    <x v="285"/>
  </r>
  <r>
    <x v="3"/>
    <x v="167"/>
    <x v="283"/>
  </r>
  <r>
    <x v="3"/>
    <x v="170"/>
    <x v="286"/>
  </r>
  <r>
    <x v="3"/>
    <x v="94"/>
    <x v="287"/>
  </r>
  <r>
    <x v="3"/>
    <x v="94"/>
    <x v="209"/>
  </r>
  <r>
    <x v="3"/>
    <x v="171"/>
    <x v="288"/>
  </r>
  <r>
    <x v="3"/>
    <x v="95"/>
    <x v="210"/>
  </r>
  <r>
    <x v="3"/>
    <x v="114"/>
    <x v="289"/>
  </r>
  <r>
    <x v="3"/>
    <x v="114"/>
    <x v="290"/>
  </r>
  <r>
    <x v="3"/>
    <x v="114"/>
    <x v="291"/>
  </r>
  <r>
    <x v="3"/>
    <x v="114"/>
    <x v="292"/>
  </r>
  <r>
    <x v="3"/>
    <x v="89"/>
    <x v="202"/>
  </r>
  <r>
    <x v="3"/>
    <x v="90"/>
    <x v="203"/>
  </r>
  <r>
    <x v="3"/>
    <x v="114"/>
    <x v="293"/>
  </r>
  <r>
    <x v="3"/>
    <x v="114"/>
    <x v="229"/>
  </r>
  <r>
    <x v="3"/>
    <x v="114"/>
    <x v="294"/>
  </r>
  <r>
    <x v="3"/>
    <x v="114"/>
    <x v="295"/>
  </r>
  <r>
    <x v="3"/>
    <x v="114"/>
    <x v="296"/>
  </r>
  <r>
    <x v="3"/>
    <x v="114"/>
    <x v="297"/>
  </r>
  <r>
    <x v="3"/>
    <x v="114"/>
    <x v="298"/>
  </r>
  <r>
    <x v="3"/>
    <x v="114"/>
    <x v="299"/>
  </r>
  <r>
    <x v="3"/>
    <x v="114"/>
    <x v="300"/>
  </r>
  <r>
    <x v="3"/>
    <x v="114"/>
    <x v="301"/>
  </r>
  <r>
    <x v="3"/>
    <x v="114"/>
    <x v="302"/>
  </r>
  <r>
    <x v="3"/>
    <x v="114"/>
    <x v="303"/>
  </r>
  <r>
    <x v="3"/>
    <x v="172"/>
    <x v="304"/>
  </r>
  <r>
    <x v="3"/>
    <x v="173"/>
    <x v="305"/>
  </r>
  <r>
    <x v="3"/>
    <x v="174"/>
    <x v="306"/>
  </r>
  <r>
    <x v="3"/>
    <x v="101"/>
    <x v="216"/>
  </r>
  <r>
    <x v="3"/>
    <x v="175"/>
    <x v="307"/>
  </r>
  <r>
    <x v="3"/>
    <x v="102"/>
    <x v="217"/>
  </r>
  <r>
    <x v="3"/>
    <x v="176"/>
    <x v="308"/>
  </r>
  <r>
    <x v="3"/>
    <x v="160"/>
    <x v="275"/>
  </r>
  <r>
    <x v="3"/>
    <x v="177"/>
    <x v="309"/>
  </r>
  <r>
    <x v="3"/>
    <x v="114"/>
    <x v="292"/>
  </r>
  <r>
    <x v="3"/>
    <x v="147"/>
    <x v="262"/>
  </r>
  <r>
    <x v="3"/>
    <x v="178"/>
    <x v="310"/>
  </r>
  <r>
    <x v="3"/>
    <x v="179"/>
    <x v="311"/>
  </r>
  <r>
    <x v="3"/>
    <x v="176"/>
    <x v="308"/>
  </r>
  <r>
    <x v="3"/>
    <x v="180"/>
    <x v="312"/>
  </r>
  <r>
    <x v="3"/>
    <x v="168"/>
    <x v="284"/>
  </r>
  <r>
    <x v="3"/>
    <x v="181"/>
    <x v="313"/>
  </r>
  <r>
    <x v="3"/>
    <x v="182"/>
    <x v="314"/>
  </r>
  <r>
    <x v="3"/>
    <x v="64"/>
    <x v="175"/>
  </r>
  <r>
    <x v="3"/>
    <x v="183"/>
    <x v="315"/>
  </r>
  <r>
    <x v="3"/>
    <x v="184"/>
    <x v="316"/>
  </r>
  <r>
    <x v="3"/>
    <x v="185"/>
    <x v="317"/>
  </r>
  <r>
    <x v="3"/>
    <x v="186"/>
    <x v="318"/>
  </r>
  <r>
    <x v="3"/>
    <x v="130"/>
    <x v="245"/>
  </r>
  <r>
    <x v="3"/>
    <x v="187"/>
    <x v="319"/>
  </r>
  <r>
    <x v="3"/>
    <x v="188"/>
    <x v="320"/>
  </r>
  <r>
    <x v="3"/>
    <x v="65"/>
    <x v="176"/>
  </r>
  <r>
    <x v="3"/>
    <x v="66"/>
    <x v="177"/>
  </r>
  <r>
    <x v="3"/>
    <x v="131"/>
    <x v="246"/>
  </r>
  <r>
    <x v="3"/>
    <x v="138"/>
    <x v="253"/>
  </r>
  <r>
    <x v="4"/>
    <x v="189"/>
    <x v="321"/>
  </r>
  <r>
    <x v="4"/>
    <x v="190"/>
    <x v="322"/>
  </r>
  <r>
    <x v="4"/>
    <x v="191"/>
    <x v="323"/>
  </r>
  <r>
    <x v="4"/>
    <x v="192"/>
    <x v="324"/>
  </r>
  <r>
    <x v="4"/>
    <x v="193"/>
    <x v="325"/>
  </r>
  <r>
    <x v="4"/>
    <x v="194"/>
    <x v="326"/>
  </r>
  <r>
    <x v="4"/>
    <x v="195"/>
    <x v="327"/>
  </r>
  <r>
    <x v="4"/>
    <x v="196"/>
    <x v="328"/>
  </r>
  <r>
    <x v="4"/>
    <x v="197"/>
    <x v="329"/>
  </r>
  <r>
    <x v="4"/>
    <x v="198"/>
    <x v="330"/>
  </r>
  <r>
    <x v="4"/>
    <x v="199"/>
    <x v="331"/>
  </r>
  <r>
    <x v="4"/>
    <x v="200"/>
    <x v="332"/>
  </r>
  <r>
    <x v="4"/>
    <x v="201"/>
    <x v="333"/>
  </r>
  <r>
    <x v="4"/>
    <x v="202"/>
    <x v="334"/>
  </r>
  <r>
    <x v="4"/>
    <x v="203"/>
    <x v="335"/>
  </r>
  <r>
    <x v="4"/>
    <x v="204"/>
    <x v="336"/>
  </r>
  <r>
    <x v="4"/>
    <x v="205"/>
    <x v="337"/>
  </r>
  <r>
    <x v="4"/>
    <x v="206"/>
    <x v="338"/>
  </r>
  <r>
    <x v="4"/>
    <x v="207"/>
    <x v="339"/>
  </r>
  <r>
    <x v="4"/>
    <x v="208"/>
    <x v="340"/>
  </r>
  <r>
    <x v="4"/>
    <x v="209"/>
    <x v="341"/>
  </r>
  <r>
    <x v="4"/>
    <x v="210"/>
    <x v="342"/>
  </r>
  <r>
    <x v="4"/>
    <x v="211"/>
    <x v="343"/>
  </r>
  <r>
    <x v="4"/>
    <x v="212"/>
    <x v="344"/>
  </r>
  <r>
    <x v="4"/>
    <x v="213"/>
    <x v="345"/>
  </r>
  <r>
    <x v="4"/>
    <x v="214"/>
    <x v="346"/>
  </r>
  <r>
    <x v="4"/>
    <x v="215"/>
    <x v="347"/>
  </r>
  <r>
    <x v="4"/>
    <x v="216"/>
    <x v="348"/>
  </r>
  <r>
    <x v="4"/>
    <x v="217"/>
    <x v="349"/>
  </r>
  <r>
    <x v="4"/>
    <x v="218"/>
    <x v="350"/>
  </r>
  <r>
    <x v="4"/>
    <x v="219"/>
    <x v="351"/>
  </r>
  <r>
    <x v="4"/>
    <x v="220"/>
    <x v="352"/>
  </r>
  <r>
    <x v="4"/>
    <x v="214"/>
    <x v="346"/>
  </r>
  <r>
    <x v="4"/>
    <x v="221"/>
    <x v="353"/>
  </r>
  <r>
    <x v="4"/>
    <x v="222"/>
    <x v="354"/>
  </r>
  <r>
    <x v="4"/>
    <x v="223"/>
    <x v="355"/>
  </r>
  <r>
    <x v="4"/>
    <x v="224"/>
    <x v="356"/>
  </r>
  <r>
    <x v="4"/>
    <x v="225"/>
    <x v="357"/>
  </r>
  <r>
    <x v="4"/>
    <x v="226"/>
    <x v="358"/>
  </r>
  <r>
    <x v="4"/>
    <x v="227"/>
    <x v="359"/>
  </r>
  <r>
    <x v="4"/>
    <x v="228"/>
    <x v="360"/>
  </r>
  <r>
    <x v="4"/>
    <x v="229"/>
    <x v="361"/>
  </r>
  <r>
    <x v="4"/>
    <x v="230"/>
    <x v="362"/>
  </r>
  <r>
    <x v="4"/>
    <x v="231"/>
    <x v="363"/>
  </r>
  <r>
    <x v="4"/>
    <x v="232"/>
    <x v="364"/>
  </r>
  <r>
    <x v="4"/>
    <x v="233"/>
    <x v="365"/>
  </r>
  <r>
    <x v="4"/>
    <x v="213"/>
    <x v="345"/>
  </r>
  <r>
    <x v="4"/>
    <x v="234"/>
    <x v="366"/>
  </r>
  <r>
    <x v="4"/>
    <x v="235"/>
    <x v="367"/>
  </r>
  <r>
    <x v="4"/>
    <x v="236"/>
    <x v="368"/>
  </r>
  <r>
    <x v="4"/>
    <x v="237"/>
    <x v="369"/>
  </r>
  <r>
    <x v="4"/>
    <x v="238"/>
    <x v="370"/>
  </r>
  <r>
    <x v="4"/>
    <x v="239"/>
    <x v="371"/>
  </r>
  <r>
    <x v="4"/>
    <x v="240"/>
    <x v="372"/>
  </r>
  <r>
    <x v="4"/>
    <x v="218"/>
    <x v="350"/>
  </r>
  <r>
    <x v="4"/>
    <x v="241"/>
    <x v="373"/>
  </r>
  <r>
    <x v="4"/>
    <x v="242"/>
    <x v="374"/>
  </r>
  <r>
    <x v="4"/>
    <x v="243"/>
    <x v="375"/>
  </r>
  <r>
    <x v="4"/>
    <x v="244"/>
    <x v="376"/>
  </r>
  <r>
    <x v="4"/>
    <x v="220"/>
    <x v="352"/>
  </r>
  <r>
    <x v="4"/>
    <x v="245"/>
    <x v="377"/>
  </r>
  <r>
    <x v="4"/>
    <x v="246"/>
    <x v="378"/>
  </r>
  <r>
    <x v="4"/>
    <x v="247"/>
    <x v="379"/>
  </r>
  <r>
    <x v="4"/>
    <x v="248"/>
    <x v="380"/>
  </r>
  <r>
    <x v="4"/>
    <x v="249"/>
    <x v="381"/>
  </r>
  <r>
    <x v="4"/>
    <x v="250"/>
    <x v="382"/>
  </r>
  <r>
    <x v="4"/>
    <x v="251"/>
    <x v="383"/>
  </r>
  <r>
    <x v="4"/>
    <x v="58"/>
    <x v="169"/>
  </r>
  <r>
    <x v="4"/>
    <x v="252"/>
    <x v="384"/>
  </r>
  <r>
    <x v="4"/>
    <x v="253"/>
    <x v="385"/>
  </r>
  <r>
    <x v="4"/>
    <x v="254"/>
    <x v="386"/>
  </r>
  <r>
    <x v="4"/>
    <x v="255"/>
    <x v="387"/>
  </r>
  <r>
    <x v="4"/>
    <x v="142"/>
    <x v="257"/>
  </r>
  <r>
    <x v="4"/>
    <x v="256"/>
    <x v="388"/>
  </r>
  <r>
    <x v="4"/>
    <x v="257"/>
    <x v="389"/>
  </r>
  <r>
    <x v="4"/>
    <x v="91"/>
    <x v="206"/>
  </r>
  <r>
    <x v="4"/>
    <x v="258"/>
    <x v="390"/>
  </r>
  <r>
    <x v="4"/>
    <x v="96"/>
    <x v="211"/>
  </r>
  <r>
    <x v="4"/>
    <x v="259"/>
    <x v="391"/>
  </r>
  <r>
    <x v="4"/>
    <x v="260"/>
    <x v="392"/>
  </r>
  <r>
    <x v="4"/>
    <x v="261"/>
    <x v="393"/>
  </r>
  <r>
    <x v="4"/>
    <x v="262"/>
    <x v="394"/>
  </r>
  <r>
    <x v="4"/>
    <x v="263"/>
    <x v="395"/>
  </r>
  <r>
    <x v="4"/>
    <x v="264"/>
    <x v="396"/>
  </r>
  <r>
    <x v="4"/>
    <x v="265"/>
    <x v="397"/>
  </r>
  <r>
    <x v="4"/>
    <x v="266"/>
    <x v="398"/>
  </r>
  <r>
    <x v="4"/>
    <x v="267"/>
    <x v="399"/>
  </r>
  <r>
    <x v="4"/>
    <x v="268"/>
    <x v="400"/>
  </r>
  <r>
    <x v="4"/>
    <x v="269"/>
    <x v="401"/>
  </r>
  <r>
    <x v="4"/>
    <x v="270"/>
    <x v="402"/>
  </r>
  <r>
    <x v="4"/>
    <x v="271"/>
    <x v="403"/>
  </r>
  <r>
    <x v="4"/>
    <x v="272"/>
    <x v="404"/>
  </r>
  <r>
    <x v="4"/>
    <x v="273"/>
    <x v="405"/>
  </r>
  <r>
    <x v="4"/>
    <x v="274"/>
    <x v="406"/>
  </r>
  <r>
    <x v="4"/>
    <x v="275"/>
    <x v="407"/>
  </r>
  <r>
    <x v="4"/>
    <x v="276"/>
    <x v="408"/>
  </r>
  <r>
    <x v="4"/>
    <x v="277"/>
    <x v="409"/>
  </r>
  <r>
    <x v="4"/>
    <x v="278"/>
    <x v="410"/>
  </r>
  <r>
    <x v="4"/>
    <x v="279"/>
    <x v="411"/>
  </r>
  <r>
    <x v="4"/>
    <x v="280"/>
    <x v="412"/>
  </r>
  <r>
    <x v="4"/>
    <x v="281"/>
    <x v="413"/>
  </r>
  <r>
    <x v="4"/>
    <x v="282"/>
    <x v="414"/>
  </r>
  <r>
    <x v="4"/>
    <x v="283"/>
    <x v="415"/>
  </r>
  <r>
    <x v="4"/>
    <x v="284"/>
    <x v="416"/>
  </r>
  <r>
    <x v="4"/>
    <x v="285"/>
    <x v="417"/>
  </r>
  <r>
    <x v="4"/>
    <x v="286"/>
    <x v="418"/>
  </r>
  <r>
    <x v="4"/>
    <x v="287"/>
    <x v="419"/>
  </r>
  <r>
    <x v="4"/>
    <x v="288"/>
    <x v="420"/>
  </r>
  <r>
    <x v="4"/>
    <x v="289"/>
    <x v="421"/>
  </r>
  <r>
    <x v="4"/>
    <x v="290"/>
    <x v="422"/>
  </r>
  <r>
    <x v="4"/>
    <x v="291"/>
    <x v="423"/>
  </r>
  <r>
    <x v="4"/>
    <x v="292"/>
    <x v="424"/>
  </r>
  <r>
    <x v="4"/>
    <x v="293"/>
    <x v="425"/>
  </r>
  <r>
    <x v="4"/>
    <x v="294"/>
    <x v="426"/>
  </r>
  <r>
    <x v="4"/>
    <x v="295"/>
    <x v="427"/>
  </r>
  <r>
    <x v="4"/>
    <x v="296"/>
    <x v="428"/>
  </r>
  <r>
    <x v="4"/>
    <x v="297"/>
    <x v="429"/>
  </r>
  <r>
    <x v="4"/>
    <x v="228"/>
    <x v="360"/>
  </r>
  <r>
    <x v="4"/>
    <x v="298"/>
    <x v="430"/>
  </r>
  <r>
    <x v="4"/>
    <x v="299"/>
    <x v="431"/>
  </r>
  <r>
    <x v="4"/>
    <x v="300"/>
    <x v="432"/>
  </r>
  <r>
    <x v="4"/>
    <x v="301"/>
    <x v="433"/>
  </r>
  <r>
    <x v="4"/>
    <x v="302"/>
    <x v="434"/>
  </r>
  <r>
    <x v="4"/>
    <x v="260"/>
    <x v="392"/>
  </r>
  <r>
    <x v="4"/>
    <x v="303"/>
    <x v="435"/>
  </r>
  <r>
    <x v="4"/>
    <x v="304"/>
    <x v="436"/>
  </r>
  <r>
    <x v="4"/>
    <x v="305"/>
    <x v="437"/>
  </r>
  <r>
    <x v="4"/>
    <x v="306"/>
    <x v="438"/>
  </r>
  <r>
    <x v="4"/>
    <x v="307"/>
    <x v="439"/>
  </r>
  <r>
    <x v="4"/>
    <x v="308"/>
    <x v="440"/>
  </r>
  <r>
    <x v="4"/>
    <x v="309"/>
    <x v="441"/>
  </r>
  <r>
    <x v="4"/>
    <x v="310"/>
    <x v="442"/>
  </r>
  <r>
    <x v="4"/>
    <x v="311"/>
    <x v="443"/>
  </r>
  <r>
    <x v="4"/>
    <x v="312"/>
    <x v="444"/>
  </r>
  <r>
    <x v="4"/>
    <x v="313"/>
    <x v="445"/>
  </r>
  <r>
    <x v="4"/>
    <x v="291"/>
    <x v="423"/>
  </r>
  <r>
    <x v="4"/>
    <x v="300"/>
    <x v="432"/>
  </r>
  <r>
    <x v="4"/>
    <x v="314"/>
    <x v="446"/>
  </r>
  <r>
    <x v="4"/>
    <x v="295"/>
    <x v="427"/>
  </r>
  <r>
    <x v="4"/>
    <x v="315"/>
    <x v="447"/>
  </r>
  <r>
    <x v="4"/>
    <x v="316"/>
    <x v="448"/>
  </r>
  <r>
    <x v="4"/>
    <x v="317"/>
    <x v="449"/>
  </r>
  <r>
    <x v="4"/>
    <x v="318"/>
    <x v="450"/>
  </r>
  <r>
    <x v="4"/>
    <x v="121"/>
    <x v="236"/>
  </r>
  <r>
    <x v="4"/>
    <x v="319"/>
    <x v="451"/>
  </r>
  <r>
    <x v="4"/>
    <x v="270"/>
    <x v="402"/>
  </r>
  <r>
    <x v="4"/>
    <x v="271"/>
    <x v="403"/>
  </r>
  <r>
    <x v="4"/>
    <x v="320"/>
    <x v="452"/>
  </r>
  <r>
    <x v="4"/>
    <x v="321"/>
    <x v="453"/>
  </r>
  <r>
    <x v="4"/>
    <x v="322"/>
    <x v="454"/>
  </r>
  <r>
    <x v="4"/>
    <x v="195"/>
    <x v="327"/>
  </r>
  <r>
    <x v="4"/>
    <x v="323"/>
    <x v="455"/>
  </r>
  <r>
    <x v="4"/>
    <x v="324"/>
    <x v="456"/>
  </r>
  <r>
    <x v="4"/>
    <x v="325"/>
    <x v="457"/>
  </r>
  <r>
    <x v="4"/>
    <x v="326"/>
    <x v="458"/>
  </r>
  <r>
    <x v="4"/>
    <x v="327"/>
    <x v="459"/>
  </r>
  <r>
    <x v="4"/>
    <x v="328"/>
    <x v="460"/>
  </r>
  <r>
    <x v="4"/>
    <x v="329"/>
    <x v="461"/>
  </r>
  <r>
    <x v="4"/>
    <x v="212"/>
    <x v="344"/>
  </r>
  <r>
    <x v="4"/>
    <x v="330"/>
    <x v="462"/>
  </r>
  <r>
    <x v="4"/>
    <x v="331"/>
    <x v="463"/>
  </r>
  <r>
    <x v="4"/>
    <x v="215"/>
    <x v="347"/>
  </r>
  <r>
    <x v="4"/>
    <x v="332"/>
    <x v="464"/>
  </r>
  <r>
    <x v="4"/>
    <x v="333"/>
    <x v="465"/>
  </r>
  <r>
    <x v="4"/>
    <x v="334"/>
    <x v="466"/>
  </r>
  <r>
    <x v="4"/>
    <x v="335"/>
    <x v="467"/>
  </r>
  <r>
    <x v="4"/>
    <x v="336"/>
    <x v="468"/>
  </r>
  <r>
    <x v="4"/>
    <x v="337"/>
    <x v="469"/>
  </r>
  <r>
    <x v="4"/>
    <x v="338"/>
    <x v="470"/>
  </r>
  <r>
    <x v="4"/>
    <x v="339"/>
    <x v="471"/>
  </r>
  <r>
    <x v="4"/>
    <x v="340"/>
    <x v="472"/>
  </r>
  <r>
    <x v="4"/>
    <x v="341"/>
    <x v="473"/>
  </r>
  <r>
    <x v="4"/>
    <x v="342"/>
    <x v="474"/>
  </r>
  <r>
    <x v="4"/>
    <x v="343"/>
    <x v="475"/>
  </r>
  <r>
    <x v="4"/>
    <x v="344"/>
    <x v="476"/>
  </r>
  <r>
    <x v="4"/>
    <x v="294"/>
    <x v="426"/>
  </r>
  <r>
    <x v="4"/>
    <x v="345"/>
    <x v="477"/>
  </r>
  <r>
    <x v="4"/>
    <x v="346"/>
    <x v="478"/>
  </r>
  <r>
    <x v="4"/>
    <x v="347"/>
    <x v="479"/>
  </r>
  <r>
    <x v="4"/>
    <x v="348"/>
    <x v="480"/>
  </r>
  <r>
    <x v="4"/>
    <x v="349"/>
    <x v="481"/>
  </r>
  <r>
    <x v="4"/>
    <x v="350"/>
    <x v="482"/>
  </r>
  <r>
    <x v="4"/>
    <x v="351"/>
    <x v="483"/>
  </r>
  <r>
    <x v="4"/>
    <x v="352"/>
    <x v="484"/>
  </r>
  <r>
    <x v="4"/>
    <x v="353"/>
    <x v="485"/>
  </r>
  <r>
    <x v="4"/>
    <x v="354"/>
    <x v="486"/>
  </r>
  <r>
    <x v="4"/>
    <x v="259"/>
    <x v="391"/>
  </r>
  <r>
    <x v="4"/>
    <x v="355"/>
    <x v="487"/>
  </r>
  <r>
    <x v="4"/>
    <x v="356"/>
    <x v="488"/>
  </r>
  <r>
    <x v="4"/>
    <x v="357"/>
    <x v="489"/>
  </r>
  <r>
    <x v="4"/>
    <x v="358"/>
    <x v="490"/>
  </r>
  <r>
    <x v="4"/>
    <x v="35"/>
    <x v="491"/>
  </r>
  <r>
    <x v="4"/>
    <x v="359"/>
    <x v="492"/>
  </r>
  <r>
    <x v="4"/>
    <x v="360"/>
    <x v="493"/>
  </r>
  <r>
    <x v="4"/>
    <x v="361"/>
    <x v="494"/>
  </r>
  <r>
    <x v="4"/>
    <x v="362"/>
    <x v="495"/>
  </r>
  <r>
    <x v="4"/>
    <x v="363"/>
    <x v="496"/>
  </r>
  <r>
    <x v="4"/>
    <x v="364"/>
    <x v="497"/>
  </r>
  <r>
    <x v="4"/>
    <x v="212"/>
    <x v="344"/>
  </r>
  <r>
    <x v="4"/>
    <x v="214"/>
    <x v="346"/>
  </r>
  <r>
    <x v="4"/>
    <x v="365"/>
    <x v="498"/>
  </r>
  <r>
    <x v="4"/>
    <x v="254"/>
    <x v="386"/>
  </r>
  <r>
    <x v="4"/>
    <x v="255"/>
    <x v="387"/>
  </r>
  <r>
    <x v="4"/>
    <x v="366"/>
    <x v="499"/>
  </r>
  <r>
    <x v="4"/>
    <x v="367"/>
    <x v="500"/>
  </r>
  <r>
    <x v="4"/>
    <x v="334"/>
    <x v="466"/>
  </r>
  <r>
    <x v="4"/>
    <x v="368"/>
    <x v="501"/>
  </r>
  <r>
    <x v="4"/>
    <x v="369"/>
    <x v="502"/>
  </r>
  <r>
    <x v="4"/>
    <x v="370"/>
    <x v="503"/>
  </r>
  <r>
    <x v="4"/>
    <x v="339"/>
    <x v="471"/>
  </r>
  <r>
    <x v="4"/>
    <x v="371"/>
    <x v="504"/>
  </r>
  <r>
    <x v="4"/>
    <x v="145"/>
    <x v="260"/>
  </r>
  <r>
    <x v="4"/>
    <x v="372"/>
    <x v="505"/>
  </r>
  <r>
    <x v="4"/>
    <x v="373"/>
    <x v="506"/>
  </r>
  <r>
    <x v="4"/>
    <x v="331"/>
    <x v="463"/>
  </r>
  <r>
    <x v="4"/>
    <x v="332"/>
    <x v="464"/>
  </r>
  <r>
    <x v="4"/>
    <x v="374"/>
    <x v="507"/>
  </r>
  <r>
    <x v="4"/>
    <x v="375"/>
    <x v="508"/>
  </r>
  <r>
    <x v="4"/>
    <x v="281"/>
    <x v="413"/>
  </r>
  <r>
    <x v="4"/>
    <x v="376"/>
    <x v="509"/>
  </r>
  <r>
    <x v="4"/>
    <x v="377"/>
    <x v="510"/>
  </r>
  <r>
    <x v="4"/>
    <x v="256"/>
    <x v="388"/>
  </r>
  <r>
    <x v="4"/>
    <x v="378"/>
    <x v="511"/>
  </r>
  <r>
    <x v="4"/>
    <x v="367"/>
    <x v="500"/>
  </r>
  <r>
    <x v="4"/>
    <x v="379"/>
    <x v="512"/>
  </r>
  <r>
    <x v="4"/>
    <x v="336"/>
    <x v="468"/>
  </r>
  <r>
    <x v="4"/>
    <x v="380"/>
    <x v="513"/>
  </r>
  <r>
    <x v="4"/>
    <x v="381"/>
    <x v="514"/>
  </r>
  <r>
    <x v="4"/>
    <x v="298"/>
    <x v="430"/>
  </r>
  <r>
    <x v="4"/>
    <x v="382"/>
    <x v="515"/>
  </r>
  <r>
    <x v="4"/>
    <x v="383"/>
    <x v="516"/>
  </r>
  <r>
    <x v="4"/>
    <x v="384"/>
    <x v="517"/>
  </r>
  <r>
    <x v="4"/>
    <x v="385"/>
    <x v="518"/>
  </r>
  <r>
    <x v="4"/>
    <x v="386"/>
    <x v="519"/>
  </r>
  <r>
    <x v="4"/>
    <x v="387"/>
    <x v="520"/>
  </r>
  <r>
    <x v="4"/>
    <x v="388"/>
    <x v="521"/>
  </r>
  <r>
    <x v="4"/>
    <x v="389"/>
    <x v="522"/>
  </r>
  <r>
    <x v="4"/>
    <x v="390"/>
    <x v="523"/>
  </r>
  <r>
    <x v="4"/>
    <x v="391"/>
    <x v="524"/>
  </r>
  <r>
    <x v="4"/>
    <x v="392"/>
    <x v="525"/>
  </r>
  <r>
    <x v="4"/>
    <x v="393"/>
    <x v="526"/>
  </r>
  <r>
    <x v="4"/>
    <x v="394"/>
    <x v="527"/>
  </r>
  <r>
    <x v="4"/>
    <x v="395"/>
    <x v="528"/>
  </r>
  <r>
    <x v="4"/>
    <x v="396"/>
    <x v="529"/>
  </r>
  <r>
    <x v="4"/>
    <x v="397"/>
    <x v="530"/>
  </r>
  <r>
    <x v="4"/>
    <x v="398"/>
    <x v="531"/>
  </r>
  <r>
    <x v="4"/>
    <x v="399"/>
    <x v="532"/>
  </r>
  <r>
    <x v="4"/>
    <x v="400"/>
    <x v="533"/>
  </r>
  <r>
    <x v="4"/>
    <x v="401"/>
    <x v="534"/>
  </r>
  <r>
    <x v="4"/>
    <x v="276"/>
    <x v="408"/>
  </r>
  <r>
    <x v="4"/>
    <x v="402"/>
    <x v="535"/>
  </r>
  <r>
    <x v="4"/>
    <x v="382"/>
    <x v="515"/>
  </r>
  <r>
    <x v="4"/>
    <x v="403"/>
    <x v="536"/>
  </r>
  <r>
    <x v="4"/>
    <x v="404"/>
    <x v="537"/>
  </r>
  <r>
    <x v="4"/>
    <x v="405"/>
    <x v="538"/>
  </r>
  <r>
    <x v="4"/>
    <x v="406"/>
    <x v="539"/>
  </r>
  <r>
    <x v="4"/>
    <x v="407"/>
    <x v="540"/>
  </r>
  <r>
    <x v="4"/>
    <x v="253"/>
    <x v="385"/>
  </r>
  <r>
    <x v="4"/>
    <x v="408"/>
    <x v="541"/>
  </r>
  <r>
    <x v="4"/>
    <x v="409"/>
    <x v="542"/>
  </r>
  <r>
    <x v="4"/>
    <x v="60"/>
    <x v="171"/>
  </r>
  <r>
    <x v="4"/>
    <x v="67"/>
    <x v="178"/>
  </r>
  <r>
    <x v="4"/>
    <x v="68"/>
    <x v="179"/>
  </r>
  <r>
    <x v="4"/>
    <x v="63"/>
    <x v="174"/>
  </r>
  <r>
    <x v="4"/>
    <x v="410"/>
    <x v="543"/>
  </r>
  <r>
    <x v="4"/>
    <x v="411"/>
    <x v="544"/>
  </r>
  <r>
    <x v="4"/>
    <x v="412"/>
    <x v="545"/>
  </r>
  <r>
    <x v="4"/>
    <x v="413"/>
    <x v="546"/>
  </r>
  <r>
    <x v="4"/>
    <x v="414"/>
    <x v="547"/>
  </r>
  <r>
    <x v="4"/>
    <x v="415"/>
    <x v="548"/>
  </r>
  <r>
    <x v="4"/>
    <x v="416"/>
    <x v="549"/>
  </r>
  <r>
    <x v="4"/>
    <x v="417"/>
    <x v="550"/>
  </r>
  <r>
    <x v="4"/>
    <x v="259"/>
    <x v="391"/>
  </r>
  <r>
    <x v="4"/>
    <x v="418"/>
    <x v="551"/>
  </r>
  <r>
    <x v="4"/>
    <x v="419"/>
    <x v="552"/>
  </r>
  <r>
    <x v="4"/>
    <x v="194"/>
    <x v="326"/>
  </r>
  <r>
    <x v="4"/>
    <x v="353"/>
    <x v="485"/>
  </r>
  <r>
    <x v="4"/>
    <x v="420"/>
    <x v="553"/>
  </r>
  <r>
    <x v="4"/>
    <x v="421"/>
    <x v="554"/>
  </r>
  <r>
    <x v="4"/>
    <x v="422"/>
    <x v="555"/>
  </r>
  <r>
    <x v="4"/>
    <x v="423"/>
    <x v="556"/>
  </r>
  <r>
    <x v="4"/>
    <x v="424"/>
    <x v="557"/>
  </r>
  <r>
    <x v="4"/>
    <x v="425"/>
    <x v="558"/>
  </r>
  <r>
    <x v="4"/>
    <x v="345"/>
    <x v="477"/>
  </r>
  <r>
    <x v="4"/>
    <x v="426"/>
    <x v="559"/>
  </r>
  <r>
    <x v="4"/>
    <x v="415"/>
    <x v="548"/>
  </r>
  <r>
    <x v="4"/>
    <x v="426"/>
    <x v="560"/>
  </r>
  <r>
    <x v="4"/>
    <x v="427"/>
    <x v="561"/>
  </r>
  <r>
    <x v="4"/>
    <x v="428"/>
    <x v="562"/>
  </r>
  <r>
    <x v="4"/>
    <x v="429"/>
    <x v="563"/>
  </r>
  <r>
    <x v="4"/>
    <x v="346"/>
    <x v="478"/>
  </r>
  <r>
    <x v="4"/>
    <x v="430"/>
    <x v="564"/>
  </r>
  <r>
    <x v="4"/>
    <x v="431"/>
    <x v="565"/>
  </r>
  <r>
    <x v="4"/>
    <x v="432"/>
    <x v="566"/>
  </r>
  <r>
    <x v="4"/>
    <x v="332"/>
    <x v="464"/>
  </r>
  <r>
    <x v="4"/>
    <x v="433"/>
    <x v="567"/>
  </r>
  <r>
    <x v="4"/>
    <x v="333"/>
    <x v="465"/>
  </r>
  <r>
    <x v="4"/>
    <x v="434"/>
    <x v="568"/>
  </r>
  <r>
    <x v="4"/>
    <x v="435"/>
    <x v="569"/>
  </r>
  <r>
    <x v="4"/>
    <x v="436"/>
    <x v="570"/>
  </r>
  <r>
    <x v="4"/>
    <x v="437"/>
    <x v="571"/>
  </r>
  <r>
    <x v="4"/>
    <x v="352"/>
    <x v="484"/>
  </r>
  <r>
    <x v="4"/>
    <x v="353"/>
    <x v="485"/>
  </r>
  <r>
    <x v="4"/>
    <x v="338"/>
    <x v="470"/>
  </r>
  <r>
    <x v="4"/>
    <x v="426"/>
    <x v="559"/>
  </r>
  <r>
    <x v="4"/>
    <x v="428"/>
    <x v="562"/>
  </r>
  <r>
    <x v="4"/>
    <x v="429"/>
    <x v="563"/>
  </r>
  <r>
    <x v="4"/>
    <x v="438"/>
    <x v="572"/>
  </r>
  <r>
    <x v="4"/>
    <x v="332"/>
    <x v="464"/>
  </r>
  <r>
    <x v="4"/>
    <x v="202"/>
    <x v="334"/>
  </r>
  <r>
    <x v="4"/>
    <x v="439"/>
    <x v="573"/>
  </r>
  <r>
    <x v="4"/>
    <x v="440"/>
    <x v="574"/>
  </r>
  <r>
    <x v="4"/>
    <x v="374"/>
    <x v="507"/>
  </r>
  <r>
    <x v="4"/>
    <x v="441"/>
    <x v="575"/>
  </r>
  <r>
    <x v="4"/>
    <x v="285"/>
    <x v="417"/>
  </r>
  <r>
    <x v="4"/>
    <x v="287"/>
    <x v="419"/>
  </r>
  <r>
    <x v="4"/>
    <x v="442"/>
    <x v="576"/>
  </r>
  <r>
    <x v="4"/>
    <x v="443"/>
    <x v="577"/>
  </r>
  <r>
    <x v="4"/>
    <x v="274"/>
    <x v="406"/>
  </r>
  <r>
    <x v="4"/>
    <x v="444"/>
    <x v="578"/>
  </r>
  <r>
    <x v="4"/>
    <x v="276"/>
    <x v="408"/>
  </r>
  <r>
    <x v="4"/>
    <x v="445"/>
    <x v="579"/>
  </r>
  <r>
    <x v="4"/>
    <x v="446"/>
    <x v="580"/>
  </r>
  <r>
    <x v="4"/>
    <x v="198"/>
    <x v="330"/>
  </r>
  <r>
    <x v="4"/>
    <x v="447"/>
    <x v="581"/>
  </r>
  <r>
    <x v="4"/>
    <x v="448"/>
    <x v="582"/>
  </r>
  <r>
    <x v="4"/>
    <x v="449"/>
    <x v="583"/>
  </r>
  <r>
    <x v="4"/>
    <x v="450"/>
    <x v="584"/>
  </r>
  <r>
    <x v="4"/>
    <x v="451"/>
    <x v="585"/>
  </r>
  <r>
    <x v="4"/>
    <x v="452"/>
    <x v="586"/>
  </r>
  <r>
    <x v="4"/>
    <x v="204"/>
    <x v="336"/>
  </r>
  <r>
    <x v="4"/>
    <x v="453"/>
    <x v="587"/>
  </r>
  <r>
    <x v="4"/>
    <x v="454"/>
    <x v="588"/>
  </r>
  <r>
    <x v="4"/>
    <x v="455"/>
    <x v="589"/>
  </r>
  <r>
    <x v="4"/>
    <x v="456"/>
    <x v="590"/>
  </r>
  <r>
    <x v="4"/>
    <x v="457"/>
    <x v="591"/>
  </r>
  <r>
    <x v="4"/>
    <x v="277"/>
    <x v="409"/>
  </r>
  <r>
    <x v="4"/>
    <x v="458"/>
    <x v="592"/>
  </r>
  <r>
    <x v="4"/>
    <x v="459"/>
    <x v="593"/>
  </r>
  <r>
    <x v="4"/>
    <x v="280"/>
    <x v="412"/>
  </r>
  <r>
    <x v="4"/>
    <x v="406"/>
    <x v="539"/>
  </r>
  <r>
    <x v="4"/>
    <x v="407"/>
    <x v="540"/>
  </r>
  <r>
    <x v="4"/>
    <x v="253"/>
    <x v="385"/>
  </r>
  <r>
    <x v="4"/>
    <x v="408"/>
    <x v="541"/>
  </r>
  <r>
    <x v="4"/>
    <x v="377"/>
    <x v="510"/>
  </r>
  <r>
    <x v="4"/>
    <x v="256"/>
    <x v="388"/>
  </r>
  <r>
    <x v="4"/>
    <x v="460"/>
    <x v="594"/>
  </r>
  <r>
    <x v="4"/>
    <x v="288"/>
    <x v="420"/>
  </r>
  <r>
    <x v="4"/>
    <x v="379"/>
    <x v="512"/>
  </r>
  <r>
    <x v="4"/>
    <x v="289"/>
    <x v="421"/>
  </r>
  <r>
    <x v="4"/>
    <x v="461"/>
    <x v="595"/>
  </r>
  <r>
    <x v="4"/>
    <x v="357"/>
    <x v="489"/>
  </r>
  <r>
    <x v="4"/>
    <x v="462"/>
    <x v="596"/>
  </r>
  <r>
    <x v="4"/>
    <x v="462"/>
    <x v="597"/>
  </r>
  <r>
    <x v="4"/>
    <x v="462"/>
    <x v="598"/>
  </r>
  <r>
    <x v="4"/>
    <x v="463"/>
    <x v="599"/>
  </r>
  <r>
    <x v="4"/>
    <x v="462"/>
    <x v="600"/>
  </r>
  <r>
    <x v="4"/>
    <x v="329"/>
    <x v="461"/>
  </r>
  <r>
    <x v="4"/>
    <x v="462"/>
    <x v="601"/>
  </r>
  <r>
    <x v="4"/>
    <x v="464"/>
    <x v="602"/>
  </r>
  <r>
    <x v="4"/>
    <x v="465"/>
    <x v="603"/>
  </r>
  <r>
    <x v="4"/>
    <x v="462"/>
    <x v="604"/>
  </r>
  <r>
    <x v="4"/>
    <x v="462"/>
    <x v="605"/>
  </r>
  <r>
    <x v="4"/>
    <x v="462"/>
    <x v="606"/>
  </r>
  <r>
    <x v="4"/>
    <x v="466"/>
    <x v="607"/>
  </r>
  <r>
    <x v="4"/>
    <x v="345"/>
    <x v="477"/>
  </r>
  <r>
    <x v="4"/>
    <x v="467"/>
    <x v="608"/>
  </r>
  <r>
    <x v="4"/>
    <x v="462"/>
    <x v="609"/>
  </r>
  <r>
    <x v="4"/>
    <x v="468"/>
    <x v="610"/>
  </r>
  <r>
    <x v="4"/>
    <x v="330"/>
    <x v="462"/>
  </r>
  <r>
    <x v="4"/>
    <x v="462"/>
    <x v="611"/>
  </r>
  <r>
    <x v="4"/>
    <x v="462"/>
    <x v="612"/>
  </r>
  <r>
    <x v="4"/>
    <x v="462"/>
    <x v="613"/>
  </r>
  <r>
    <x v="4"/>
    <x v="234"/>
    <x v="366"/>
  </r>
  <r>
    <x v="4"/>
    <x v="469"/>
    <x v="614"/>
  </r>
  <r>
    <x v="4"/>
    <x v="462"/>
    <x v="615"/>
  </r>
  <r>
    <x v="4"/>
    <x v="462"/>
    <x v="616"/>
  </r>
  <r>
    <x v="4"/>
    <x v="462"/>
    <x v="617"/>
  </r>
  <r>
    <x v="4"/>
    <x v="470"/>
    <x v="618"/>
  </r>
  <r>
    <x v="4"/>
    <x v="462"/>
    <x v="619"/>
  </r>
  <r>
    <x v="4"/>
    <x v="462"/>
    <x v="620"/>
  </r>
  <r>
    <x v="4"/>
    <x v="462"/>
    <x v="621"/>
  </r>
  <r>
    <x v="4"/>
    <x v="462"/>
    <x v="622"/>
  </r>
  <r>
    <x v="4"/>
    <x v="462"/>
    <x v="623"/>
  </r>
  <r>
    <x v="4"/>
    <x v="462"/>
    <x v="624"/>
  </r>
  <r>
    <x v="4"/>
    <x v="462"/>
    <x v="625"/>
  </r>
  <r>
    <x v="4"/>
    <x v="462"/>
    <x v="626"/>
  </r>
  <r>
    <x v="4"/>
    <x v="462"/>
    <x v="627"/>
  </r>
  <r>
    <x v="4"/>
    <x v="462"/>
    <x v="628"/>
  </r>
  <r>
    <x v="4"/>
    <x v="462"/>
    <x v="629"/>
  </r>
  <r>
    <x v="4"/>
    <x v="471"/>
    <x v="630"/>
  </r>
  <r>
    <x v="4"/>
    <x v="437"/>
    <x v="571"/>
  </r>
  <r>
    <x v="4"/>
    <x v="472"/>
    <x v="631"/>
  </r>
  <r>
    <x v="4"/>
    <x v="473"/>
    <x v="632"/>
  </r>
  <r>
    <x v="4"/>
    <x v="474"/>
    <x v="633"/>
  </r>
  <r>
    <x v="4"/>
    <x v="218"/>
    <x v="350"/>
  </r>
  <r>
    <x v="4"/>
    <x v="475"/>
    <x v="634"/>
  </r>
  <r>
    <x v="4"/>
    <x v="338"/>
    <x v="470"/>
  </r>
  <r>
    <x v="4"/>
    <x v="219"/>
    <x v="351"/>
  </r>
  <r>
    <x v="4"/>
    <x v="476"/>
    <x v="635"/>
  </r>
  <r>
    <x v="4"/>
    <x v="477"/>
    <x v="636"/>
  </r>
  <r>
    <x v="4"/>
    <x v="478"/>
    <x v="637"/>
  </r>
  <r>
    <x v="4"/>
    <x v="341"/>
    <x v="473"/>
  </r>
  <r>
    <x v="4"/>
    <x v="479"/>
    <x v="638"/>
  </r>
  <r>
    <x v="4"/>
    <x v="247"/>
    <x v="379"/>
  </r>
  <r>
    <x v="4"/>
    <x v="480"/>
    <x v="639"/>
  </r>
  <r>
    <x v="4"/>
    <x v="481"/>
    <x v="640"/>
  </r>
  <r>
    <x v="4"/>
    <x v="482"/>
    <x v="641"/>
  </r>
  <r>
    <x v="4"/>
    <x v="483"/>
    <x v="642"/>
  </r>
  <r>
    <x v="4"/>
    <x v="484"/>
    <x v="643"/>
  </r>
  <r>
    <x v="4"/>
    <x v="485"/>
    <x v="644"/>
  </r>
  <r>
    <x v="4"/>
    <x v="486"/>
    <x v="645"/>
  </r>
  <r>
    <x v="4"/>
    <x v="418"/>
    <x v="551"/>
  </r>
  <r>
    <x v="4"/>
    <x v="487"/>
    <x v="646"/>
  </r>
  <r>
    <x v="4"/>
    <x v="201"/>
    <x v="333"/>
  </r>
  <r>
    <x v="4"/>
    <x v="488"/>
    <x v="647"/>
  </r>
  <r>
    <x v="4"/>
    <x v="489"/>
    <x v="648"/>
  </r>
  <r>
    <x v="4"/>
    <x v="490"/>
    <x v="649"/>
  </r>
  <r>
    <x v="4"/>
    <x v="477"/>
    <x v="636"/>
  </r>
  <r>
    <x v="4"/>
    <x v="234"/>
    <x v="366"/>
  </r>
  <r>
    <x v="4"/>
    <x v="491"/>
    <x v="650"/>
  </r>
  <r>
    <x v="4"/>
    <x v="236"/>
    <x v="368"/>
  </r>
  <r>
    <x v="4"/>
    <x v="492"/>
    <x v="651"/>
  </r>
  <r>
    <x v="4"/>
    <x v="471"/>
    <x v="630"/>
  </r>
  <r>
    <x v="4"/>
    <x v="238"/>
    <x v="370"/>
  </r>
  <r>
    <x v="4"/>
    <x v="472"/>
    <x v="631"/>
  </r>
  <r>
    <x v="4"/>
    <x v="493"/>
    <x v="652"/>
  </r>
  <r>
    <x v="4"/>
    <x v="494"/>
    <x v="653"/>
  </r>
  <r>
    <x v="4"/>
    <x v="240"/>
    <x v="372"/>
  </r>
  <r>
    <x v="4"/>
    <x v="324"/>
    <x v="456"/>
  </r>
  <r>
    <x v="4"/>
    <x v="495"/>
    <x v="654"/>
  </r>
  <r>
    <x v="4"/>
    <x v="475"/>
    <x v="634"/>
  </r>
  <r>
    <x v="4"/>
    <x v="496"/>
    <x v="655"/>
  </r>
  <r>
    <x v="4"/>
    <x v="497"/>
    <x v="656"/>
  </r>
  <r>
    <x v="4"/>
    <x v="498"/>
    <x v="657"/>
  </r>
  <r>
    <x v="4"/>
    <x v="361"/>
    <x v="494"/>
  </r>
  <r>
    <x v="4"/>
    <x v="499"/>
    <x v="658"/>
  </r>
  <r>
    <x v="4"/>
    <x v="363"/>
    <x v="496"/>
  </r>
  <r>
    <x v="4"/>
    <x v="500"/>
    <x v="659"/>
  </r>
  <r>
    <x v="4"/>
    <x v="501"/>
    <x v="660"/>
  </r>
  <r>
    <x v="4"/>
    <x v="484"/>
    <x v="643"/>
  </r>
  <r>
    <x v="4"/>
    <x v="502"/>
    <x v="661"/>
  </r>
  <r>
    <x v="4"/>
    <x v="303"/>
    <x v="435"/>
  </r>
  <r>
    <x v="4"/>
    <x v="503"/>
    <x v="662"/>
  </r>
  <r>
    <x v="4"/>
    <x v="504"/>
    <x v="663"/>
  </r>
  <r>
    <x v="4"/>
    <x v="505"/>
    <x v="664"/>
  </r>
  <r>
    <x v="4"/>
    <x v="506"/>
    <x v="665"/>
  </r>
  <r>
    <x v="4"/>
    <x v="362"/>
    <x v="495"/>
  </r>
  <r>
    <x v="4"/>
    <x v="507"/>
    <x v="666"/>
  </r>
  <r>
    <x v="4"/>
    <x v="508"/>
    <x v="667"/>
  </r>
  <r>
    <x v="4"/>
    <x v="461"/>
    <x v="595"/>
  </r>
  <r>
    <x v="5"/>
    <x v="509"/>
    <x v="668"/>
  </r>
  <r>
    <x v="5"/>
    <x v="510"/>
    <x v="669"/>
  </r>
  <r>
    <x v="5"/>
    <x v="511"/>
    <x v="670"/>
  </r>
  <r>
    <x v="5"/>
    <x v="512"/>
    <x v="671"/>
  </r>
  <r>
    <x v="5"/>
    <x v="513"/>
    <x v="672"/>
  </r>
  <r>
    <x v="5"/>
    <x v="514"/>
    <x v="673"/>
  </r>
  <r>
    <x v="5"/>
    <x v="515"/>
    <x v="674"/>
  </r>
  <r>
    <x v="5"/>
    <x v="516"/>
    <x v="675"/>
  </r>
  <r>
    <x v="5"/>
    <x v="517"/>
    <x v="676"/>
  </r>
  <r>
    <x v="5"/>
    <x v="518"/>
    <x v="677"/>
  </r>
  <r>
    <x v="5"/>
    <x v="519"/>
    <x v="678"/>
  </r>
  <r>
    <x v="5"/>
    <x v="520"/>
    <x v="679"/>
  </r>
  <r>
    <x v="5"/>
    <x v="521"/>
    <x v="680"/>
  </r>
  <r>
    <x v="5"/>
    <x v="521"/>
    <x v="681"/>
  </r>
  <r>
    <x v="5"/>
    <x v="522"/>
    <x v="682"/>
  </r>
  <r>
    <x v="5"/>
    <x v="523"/>
    <x v="683"/>
  </r>
  <r>
    <x v="5"/>
    <x v="523"/>
    <x v="684"/>
  </r>
  <r>
    <x v="5"/>
    <x v="524"/>
    <x v="685"/>
  </r>
  <r>
    <x v="5"/>
    <x v="525"/>
    <x v="686"/>
  </r>
  <r>
    <x v="5"/>
    <x v="525"/>
    <x v="687"/>
  </r>
  <r>
    <x v="5"/>
    <x v="525"/>
    <x v="688"/>
  </r>
  <r>
    <x v="5"/>
    <x v="525"/>
    <x v="689"/>
  </r>
  <r>
    <x v="5"/>
    <x v="525"/>
    <x v="690"/>
  </r>
  <r>
    <x v="5"/>
    <x v="526"/>
    <x v="691"/>
  </r>
  <r>
    <x v="5"/>
    <x v="526"/>
    <x v="692"/>
  </r>
  <r>
    <x v="5"/>
    <x v="527"/>
    <x v="693"/>
  </r>
  <r>
    <x v="5"/>
    <x v="528"/>
    <x v="694"/>
  </r>
  <r>
    <x v="5"/>
    <x v="529"/>
    <x v="695"/>
  </r>
  <r>
    <x v="5"/>
    <x v="530"/>
    <x v="696"/>
  </r>
  <r>
    <x v="5"/>
    <x v="531"/>
    <x v="697"/>
  </r>
  <r>
    <x v="5"/>
    <x v="532"/>
    <x v="698"/>
  </r>
  <r>
    <x v="5"/>
    <x v="533"/>
    <x v="699"/>
  </r>
  <r>
    <x v="5"/>
    <x v="534"/>
    <x v="700"/>
  </r>
  <r>
    <x v="5"/>
    <x v="535"/>
    <x v="701"/>
  </r>
  <r>
    <x v="5"/>
    <x v="526"/>
    <x v="702"/>
  </r>
  <r>
    <x v="5"/>
    <x v="526"/>
    <x v="703"/>
  </r>
  <r>
    <x v="5"/>
    <x v="526"/>
    <x v="704"/>
  </r>
  <r>
    <x v="5"/>
    <x v="526"/>
    <x v="705"/>
  </r>
  <r>
    <x v="5"/>
    <x v="526"/>
    <x v="706"/>
  </r>
  <r>
    <x v="5"/>
    <x v="526"/>
    <x v="707"/>
  </r>
  <r>
    <x v="5"/>
    <x v="526"/>
    <x v="708"/>
  </r>
  <r>
    <x v="5"/>
    <x v="526"/>
    <x v="709"/>
  </r>
  <r>
    <x v="5"/>
    <x v="526"/>
    <x v="710"/>
  </r>
  <r>
    <x v="5"/>
    <x v="526"/>
    <x v="711"/>
  </r>
  <r>
    <x v="5"/>
    <x v="526"/>
    <x v="712"/>
  </r>
  <r>
    <x v="5"/>
    <x v="526"/>
    <x v="713"/>
  </r>
  <r>
    <x v="5"/>
    <x v="526"/>
    <x v="714"/>
  </r>
  <r>
    <x v="5"/>
    <x v="526"/>
    <x v="715"/>
  </r>
  <r>
    <x v="5"/>
    <x v="526"/>
    <x v="716"/>
  </r>
  <r>
    <x v="5"/>
    <x v="526"/>
    <x v="717"/>
  </r>
  <r>
    <x v="5"/>
    <x v="526"/>
    <x v="718"/>
  </r>
  <r>
    <x v="5"/>
    <x v="526"/>
    <x v="719"/>
  </r>
  <r>
    <x v="5"/>
    <x v="526"/>
    <x v="720"/>
  </r>
  <r>
    <x v="5"/>
    <x v="526"/>
    <x v="721"/>
  </r>
  <r>
    <x v="5"/>
    <x v="526"/>
    <x v="722"/>
  </r>
  <r>
    <x v="5"/>
    <x v="526"/>
    <x v="723"/>
  </r>
  <r>
    <x v="5"/>
    <x v="526"/>
    <x v="724"/>
  </r>
  <r>
    <x v="5"/>
    <x v="526"/>
    <x v="725"/>
  </r>
  <r>
    <x v="5"/>
    <x v="526"/>
    <x v="726"/>
  </r>
  <r>
    <x v="5"/>
    <x v="536"/>
    <x v="727"/>
  </r>
  <r>
    <x v="5"/>
    <x v="537"/>
    <x v="728"/>
  </r>
  <r>
    <x v="5"/>
    <x v="538"/>
    <x v="729"/>
  </r>
  <r>
    <x v="5"/>
    <x v="539"/>
    <x v="730"/>
  </r>
  <r>
    <x v="5"/>
    <x v="540"/>
    <x v="731"/>
  </r>
  <r>
    <x v="5"/>
    <x v="541"/>
    <x v="732"/>
  </r>
  <r>
    <x v="5"/>
    <x v="542"/>
    <x v="733"/>
  </r>
  <r>
    <x v="5"/>
    <x v="543"/>
    <x v="734"/>
  </r>
  <r>
    <x v="5"/>
    <x v="544"/>
    <x v="735"/>
  </r>
  <r>
    <x v="5"/>
    <x v="545"/>
    <x v="736"/>
  </r>
  <r>
    <x v="5"/>
    <x v="545"/>
    <x v="737"/>
  </r>
  <r>
    <x v="5"/>
    <x v="546"/>
    <x v="738"/>
  </r>
  <r>
    <x v="5"/>
    <x v="547"/>
    <x v="739"/>
  </r>
  <r>
    <x v="5"/>
    <x v="548"/>
    <x v="740"/>
  </r>
  <r>
    <x v="5"/>
    <x v="549"/>
    <x v="741"/>
  </r>
  <r>
    <x v="5"/>
    <x v="550"/>
    <x v="742"/>
  </r>
  <r>
    <x v="5"/>
    <x v="551"/>
    <x v="743"/>
  </r>
  <r>
    <x v="5"/>
    <x v="552"/>
    <x v="744"/>
  </r>
  <r>
    <x v="5"/>
    <x v="553"/>
    <x v="745"/>
  </r>
  <r>
    <x v="5"/>
    <x v="554"/>
    <x v="746"/>
  </r>
  <r>
    <x v="5"/>
    <x v="555"/>
    <x v="747"/>
  </r>
  <r>
    <x v="5"/>
    <x v="556"/>
    <x v="748"/>
  </r>
  <r>
    <x v="5"/>
    <x v="557"/>
    <x v="749"/>
  </r>
  <r>
    <x v="5"/>
    <x v="558"/>
    <x v="750"/>
  </r>
  <r>
    <x v="5"/>
    <x v="559"/>
    <x v="751"/>
  </r>
  <r>
    <x v="5"/>
    <x v="560"/>
    <x v="752"/>
  </r>
  <r>
    <x v="5"/>
    <x v="561"/>
    <x v="753"/>
  </r>
  <r>
    <x v="5"/>
    <x v="562"/>
    <x v="754"/>
  </r>
  <r>
    <x v="5"/>
    <x v="563"/>
    <x v="755"/>
  </r>
  <r>
    <x v="5"/>
    <x v="564"/>
    <x v="756"/>
  </r>
  <r>
    <x v="5"/>
    <x v="565"/>
    <x v="757"/>
  </r>
  <r>
    <x v="5"/>
    <x v="566"/>
    <x v="758"/>
  </r>
  <r>
    <x v="5"/>
    <x v="567"/>
    <x v="759"/>
  </r>
  <r>
    <x v="5"/>
    <x v="568"/>
    <x v="760"/>
  </r>
  <r>
    <x v="5"/>
    <x v="569"/>
    <x v="761"/>
  </r>
  <r>
    <x v="5"/>
    <x v="570"/>
    <x v="762"/>
  </r>
  <r>
    <x v="5"/>
    <x v="571"/>
    <x v="763"/>
  </r>
  <r>
    <x v="5"/>
    <x v="572"/>
    <x v="764"/>
  </r>
  <r>
    <x v="5"/>
    <x v="573"/>
    <x v="765"/>
  </r>
  <r>
    <x v="5"/>
    <x v="573"/>
    <x v="766"/>
  </r>
  <r>
    <x v="5"/>
    <x v="573"/>
    <x v="767"/>
  </r>
  <r>
    <x v="5"/>
    <x v="574"/>
    <x v="768"/>
  </r>
  <r>
    <x v="5"/>
    <x v="572"/>
    <x v="769"/>
  </r>
  <r>
    <x v="5"/>
    <x v="575"/>
    <x v="770"/>
  </r>
  <r>
    <x v="5"/>
    <x v="576"/>
    <x v="771"/>
  </r>
  <r>
    <x v="5"/>
    <x v="577"/>
    <x v="772"/>
  </r>
  <r>
    <x v="5"/>
    <x v="578"/>
    <x v="773"/>
  </r>
  <r>
    <x v="5"/>
    <x v="578"/>
    <x v="774"/>
  </r>
  <r>
    <x v="5"/>
    <x v="579"/>
    <x v="775"/>
  </r>
  <r>
    <x v="5"/>
    <x v="580"/>
    <x v="776"/>
  </r>
  <r>
    <x v="5"/>
    <x v="581"/>
    <x v="777"/>
  </r>
  <r>
    <x v="5"/>
    <x v="582"/>
    <x v="778"/>
  </r>
  <r>
    <x v="5"/>
    <x v="583"/>
    <x v="779"/>
  </r>
  <r>
    <x v="5"/>
    <x v="584"/>
    <x v="780"/>
  </r>
  <r>
    <x v="5"/>
    <x v="585"/>
    <x v="781"/>
  </r>
  <r>
    <x v="5"/>
    <x v="586"/>
    <x v="782"/>
  </r>
  <r>
    <x v="5"/>
    <x v="587"/>
    <x v="783"/>
  </r>
  <r>
    <x v="5"/>
    <x v="588"/>
    <x v="784"/>
  </r>
  <r>
    <x v="5"/>
    <x v="589"/>
    <x v="785"/>
  </r>
  <r>
    <x v="5"/>
    <x v="590"/>
    <x v="786"/>
  </r>
  <r>
    <x v="5"/>
    <x v="591"/>
    <x v="787"/>
  </r>
  <r>
    <x v="5"/>
    <x v="591"/>
    <x v="788"/>
  </r>
  <r>
    <x v="5"/>
    <x v="591"/>
    <x v="789"/>
  </r>
  <r>
    <x v="5"/>
    <x v="592"/>
    <x v="790"/>
  </r>
  <r>
    <x v="5"/>
    <x v="593"/>
    <x v="791"/>
  </r>
  <r>
    <x v="5"/>
    <x v="594"/>
    <x v="792"/>
  </r>
  <r>
    <x v="5"/>
    <x v="595"/>
    <x v="793"/>
  </r>
  <r>
    <x v="5"/>
    <x v="596"/>
    <x v="794"/>
  </r>
  <r>
    <x v="5"/>
    <x v="596"/>
    <x v="795"/>
  </r>
  <r>
    <x v="5"/>
    <x v="596"/>
    <x v="796"/>
  </r>
  <r>
    <x v="5"/>
    <x v="597"/>
    <x v="797"/>
  </r>
  <r>
    <x v="5"/>
    <x v="598"/>
    <x v="798"/>
  </r>
  <r>
    <x v="5"/>
    <x v="599"/>
    <x v="799"/>
  </r>
  <r>
    <x v="5"/>
    <x v="600"/>
    <x v="800"/>
  </r>
  <r>
    <x v="5"/>
    <x v="601"/>
    <x v="801"/>
  </r>
  <r>
    <x v="5"/>
    <x v="602"/>
    <x v="802"/>
  </r>
  <r>
    <x v="5"/>
    <x v="603"/>
    <x v="803"/>
  </r>
  <r>
    <x v="5"/>
    <x v="604"/>
    <x v="804"/>
  </r>
  <r>
    <x v="5"/>
    <x v="605"/>
    <x v="805"/>
  </r>
  <r>
    <x v="5"/>
    <x v="606"/>
    <x v="806"/>
  </r>
  <r>
    <x v="6"/>
    <x v="607"/>
    <x v="807"/>
  </r>
  <r>
    <x v="6"/>
    <x v="607"/>
    <x v="808"/>
  </r>
  <r>
    <x v="6"/>
    <x v="607"/>
    <x v="809"/>
  </r>
  <r>
    <x v="6"/>
    <x v="607"/>
    <x v="810"/>
  </r>
  <r>
    <x v="6"/>
    <x v="607"/>
    <x v="811"/>
  </r>
  <r>
    <x v="6"/>
    <x v="607"/>
    <x v="812"/>
  </r>
  <r>
    <x v="6"/>
    <x v="607"/>
    <x v="813"/>
  </r>
  <r>
    <x v="6"/>
    <x v="607"/>
    <x v="814"/>
  </r>
  <r>
    <x v="6"/>
    <x v="607"/>
    <x v="815"/>
  </r>
  <r>
    <x v="6"/>
    <x v="607"/>
    <x v="816"/>
  </r>
  <r>
    <x v="6"/>
    <x v="607"/>
    <x v="817"/>
  </r>
  <r>
    <x v="6"/>
    <x v="607"/>
    <x v="818"/>
  </r>
  <r>
    <x v="6"/>
    <x v="607"/>
    <x v="819"/>
  </r>
  <r>
    <x v="6"/>
    <x v="607"/>
    <x v="820"/>
  </r>
  <r>
    <x v="6"/>
    <x v="607"/>
    <x v="821"/>
  </r>
  <r>
    <x v="6"/>
    <x v="607"/>
    <x v="822"/>
  </r>
  <r>
    <x v="6"/>
    <x v="607"/>
    <x v="823"/>
  </r>
  <r>
    <x v="6"/>
    <x v="607"/>
    <x v="824"/>
  </r>
  <r>
    <x v="6"/>
    <x v="607"/>
    <x v="825"/>
  </r>
  <r>
    <x v="6"/>
    <x v="607"/>
    <x v="826"/>
  </r>
  <r>
    <x v="6"/>
    <x v="607"/>
    <x v="827"/>
  </r>
  <r>
    <x v="6"/>
    <x v="607"/>
    <x v="828"/>
  </r>
  <r>
    <x v="6"/>
    <x v="607"/>
    <x v="829"/>
  </r>
  <r>
    <x v="6"/>
    <x v="607"/>
    <x v="830"/>
  </r>
  <r>
    <x v="6"/>
    <x v="607"/>
    <x v="831"/>
  </r>
  <r>
    <x v="6"/>
    <x v="607"/>
    <x v="832"/>
  </r>
  <r>
    <x v="6"/>
    <x v="607"/>
    <x v="833"/>
  </r>
  <r>
    <x v="6"/>
    <x v="607"/>
    <x v="834"/>
  </r>
  <r>
    <x v="6"/>
    <x v="607"/>
    <x v="835"/>
  </r>
  <r>
    <x v="6"/>
    <x v="607"/>
    <x v="836"/>
  </r>
  <r>
    <x v="6"/>
    <x v="607"/>
    <x v="837"/>
  </r>
  <r>
    <x v="6"/>
    <x v="607"/>
    <x v="838"/>
  </r>
  <r>
    <x v="6"/>
    <x v="607"/>
    <x v="838"/>
  </r>
  <r>
    <x v="6"/>
    <x v="607"/>
    <x v="839"/>
  </r>
  <r>
    <x v="6"/>
    <x v="607"/>
    <x v="840"/>
  </r>
  <r>
    <x v="6"/>
    <x v="607"/>
    <x v="841"/>
  </r>
  <r>
    <x v="6"/>
    <x v="607"/>
    <x v="842"/>
  </r>
  <r>
    <x v="6"/>
    <x v="607"/>
    <x v="843"/>
  </r>
  <r>
    <x v="6"/>
    <x v="607"/>
    <x v="844"/>
  </r>
  <r>
    <x v="6"/>
    <x v="607"/>
    <x v="845"/>
  </r>
  <r>
    <x v="6"/>
    <x v="607"/>
    <x v="845"/>
  </r>
  <r>
    <x v="6"/>
    <x v="607"/>
    <x v="846"/>
  </r>
  <r>
    <x v="6"/>
    <x v="607"/>
    <x v="847"/>
  </r>
  <r>
    <x v="6"/>
    <x v="607"/>
    <x v="848"/>
  </r>
  <r>
    <x v="6"/>
    <x v="607"/>
    <x v="849"/>
  </r>
  <r>
    <x v="6"/>
    <x v="607"/>
    <x v="850"/>
  </r>
  <r>
    <x v="6"/>
    <x v="607"/>
    <x v="851"/>
  </r>
  <r>
    <x v="6"/>
    <x v="607"/>
    <x v="852"/>
  </r>
  <r>
    <x v="6"/>
    <x v="607"/>
    <x v="853"/>
  </r>
  <r>
    <x v="6"/>
    <x v="607"/>
    <x v="854"/>
  </r>
  <r>
    <x v="6"/>
    <x v="607"/>
    <x v="855"/>
  </r>
  <r>
    <x v="6"/>
    <x v="607"/>
    <x v="856"/>
  </r>
  <r>
    <x v="6"/>
    <x v="607"/>
    <x v="856"/>
  </r>
  <r>
    <x v="6"/>
    <x v="607"/>
    <x v="857"/>
  </r>
  <r>
    <x v="6"/>
    <x v="607"/>
    <x v="858"/>
  </r>
  <r>
    <x v="6"/>
    <x v="607"/>
    <x v="859"/>
  </r>
  <r>
    <x v="6"/>
    <x v="607"/>
    <x v="859"/>
  </r>
  <r>
    <x v="6"/>
    <x v="607"/>
    <x v="860"/>
  </r>
  <r>
    <x v="6"/>
    <x v="607"/>
    <x v="861"/>
  </r>
  <r>
    <x v="6"/>
    <x v="607"/>
    <x v="862"/>
  </r>
  <r>
    <x v="6"/>
    <x v="607"/>
    <x v="862"/>
  </r>
  <r>
    <x v="6"/>
    <x v="607"/>
    <x v="863"/>
  </r>
  <r>
    <x v="6"/>
    <x v="607"/>
    <x v="864"/>
  </r>
  <r>
    <x v="6"/>
    <x v="607"/>
    <x v="865"/>
  </r>
  <r>
    <x v="6"/>
    <x v="607"/>
    <x v="866"/>
  </r>
  <r>
    <x v="6"/>
    <x v="607"/>
    <x v="867"/>
  </r>
  <r>
    <x v="6"/>
    <x v="607"/>
    <x v="868"/>
  </r>
  <r>
    <x v="6"/>
    <x v="607"/>
    <x v="869"/>
  </r>
  <r>
    <x v="6"/>
    <x v="607"/>
    <x v="869"/>
  </r>
  <r>
    <x v="6"/>
    <x v="607"/>
    <x v="870"/>
  </r>
  <r>
    <x v="6"/>
    <x v="607"/>
    <x v="871"/>
  </r>
  <r>
    <x v="6"/>
    <x v="607"/>
    <x v="872"/>
  </r>
  <r>
    <x v="6"/>
    <x v="607"/>
    <x v="873"/>
  </r>
  <r>
    <x v="6"/>
    <x v="607"/>
    <x v="874"/>
  </r>
  <r>
    <x v="6"/>
    <x v="607"/>
    <x v="875"/>
  </r>
  <r>
    <x v="6"/>
    <x v="607"/>
    <x v="876"/>
  </r>
  <r>
    <x v="6"/>
    <x v="607"/>
    <x v="877"/>
  </r>
  <r>
    <x v="6"/>
    <x v="607"/>
    <x v="878"/>
  </r>
  <r>
    <x v="6"/>
    <x v="607"/>
    <x v="879"/>
  </r>
  <r>
    <x v="6"/>
    <x v="607"/>
    <x v="880"/>
  </r>
  <r>
    <x v="6"/>
    <x v="607"/>
    <x v="881"/>
  </r>
  <r>
    <x v="6"/>
    <x v="607"/>
    <x v="882"/>
  </r>
  <r>
    <x v="6"/>
    <x v="607"/>
    <x v="883"/>
  </r>
  <r>
    <x v="6"/>
    <x v="607"/>
    <x v="884"/>
  </r>
  <r>
    <x v="6"/>
    <x v="607"/>
    <x v="885"/>
  </r>
  <r>
    <x v="6"/>
    <x v="607"/>
    <x v="886"/>
  </r>
  <r>
    <x v="6"/>
    <x v="607"/>
    <x v="887"/>
  </r>
  <r>
    <x v="6"/>
    <x v="607"/>
    <x v="888"/>
  </r>
  <r>
    <x v="6"/>
    <x v="607"/>
    <x v="889"/>
  </r>
  <r>
    <x v="6"/>
    <x v="607"/>
    <x v="890"/>
  </r>
  <r>
    <x v="6"/>
    <x v="607"/>
    <x v="891"/>
  </r>
  <r>
    <x v="6"/>
    <x v="607"/>
    <x v="892"/>
  </r>
  <r>
    <x v="6"/>
    <x v="607"/>
    <x v="893"/>
  </r>
  <r>
    <x v="6"/>
    <x v="607"/>
    <x v="894"/>
  </r>
  <r>
    <x v="6"/>
    <x v="607"/>
    <x v="895"/>
  </r>
  <r>
    <x v="6"/>
    <x v="607"/>
    <x v="896"/>
  </r>
  <r>
    <x v="6"/>
    <x v="607"/>
    <x v="897"/>
  </r>
  <r>
    <x v="6"/>
    <x v="607"/>
    <x v="898"/>
  </r>
  <r>
    <x v="6"/>
    <x v="607"/>
    <x v="899"/>
  </r>
  <r>
    <x v="6"/>
    <x v="607"/>
    <x v="900"/>
  </r>
  <r>
    <x v="6"/>
    <x v="607"/>
    <x v="901"/>
  </r>
  <r>
    <x v="6"/>
    <x v="607"/>
    <x v="902"/>
  </r>
  <r>
    <x v="6"/>
    <x v="607"/>
    <x v="903"/>
  </r>
  <r>
    <x v="6"/>
    <x v="607"/>
    <x v="904"/>
  </r>
  <r>
    <x v="6"/>
    <x v="607"/>
    <x v="905"/>
  </r>
  <r>
    <x v="6"/>
    <x v="607"/>
    <x v="906"/>
  </r>
  <r>
    <x v="6"/>
    <x v="607"/>
    <x v="907"/>
  </r>
  <r>
    <x v="6"/>
    <x v="607"/>
    <x v="908"/>
  </r>
  <r>
    <x v="6"/>
    <x v="607"/>
    <x v="909"/>
  </r>
  <r>
    <x v="6"/>
    <x v="607"/>
    <x v="910"/>
  </r>
  <r>
    <x v="6"/>
    <x v="607"/>
    <x v="911"/>
  </r>
  <r>
    <x v="6"/>
    <x v="607"/>
    <x v="912"/>
  </r>
  <r>
    <x v="6"/>
    <x v="607"/>
    <x v="913"/>
  </r>
  <r>
    <x v="6"/>
    <x v="607"/>
    <x v="914"/>
  </r>
  <r>
    <x v="6"/>
    <x v="607"/>
    <x v="915"/>
  </r>
  <r>
    <x v="6"/>
    <x v="607"/>
    <x v="916"/>
  </r>
  <r>
    <x v="6"/>
    <x v="607"/>
    <x v="917"/>
  </r>
  <r>
    <x v="6"/>
    <x v="607"/>
    <x v="918"/>
  </r>
  <r>
    <x v="6"/>
    <x v="607"/>
    <x v="919"/>
  </r>
  <r>
    <x v="6"/>
    <x v="607"/>
    <x v="920"/>
  </r>
  <r>
    <x v="6"/>
    <x v="607"/>
    <x v="921"/>
  </r>
  <r>
    <x v="6"/>
    <x v="607"/>
    <x v="922"/>
  </r>
  <r>
    <x v="6"/>
    <x v="607"/>
    <x v="923"/>
  </r>
  <r>
    <x v="6"/>
    <x v="607"/>
    <x v="924"/>
  </r>
  <r>
    <x v="6"/>
    <x v="607"/>
    <x v="925"/>
  </r>
  <r>
    <x v="6"/>
    <x v="607"/>
    <x v="926"/>
  </r>
  <r>
    <x v="6"/>
    <x v="607"/>
    <x v="927"/>
  </r>
  <r>
    <x v="6"/>
    <x v="607"/>
    <x v="928"/>
  </r>
  <r>
    <x v="6"/>
    <x v="607"/>
    <x v="929"/>
  </r>
  <r>
    <x v="6"/>
    <x v="607"/>
    <x v="930"/>
  </r>
  <r>
    <x v="6"/>
    <x v="607"/>
    <x v="931"/>
  </r>
  <r>
    <x v="6"/>
    <x v="607"/>
    <x v="932"/>
  </r>
  <r>
    <x v="6"/>
    <x v="607"/>
    <x v="933"/>
  </r>
  <r>
    <x v="6"/>
    <x v="607"/>
    <x v="934"/>
  </r>
  <r>
    <x v="6"/>
    <x v="607"/>
    <x v="935"/>
  </r>
  <r>
    <x v="6"/>
    <x v="607"/>
    <x v="936"/>
  </r>
  <r>
    <x v="6"/>
    <x v="607"/>
    <x v="937"/>
  </r>
  <r>
    <x v="6"/>
    <x v="607"/>
    <x v="938"/>
  </r>
  <r>
    <x v="6"/>
    <x v="607"/>
    <x v="939"/>
  </r>
  <r>
    <x v="6"/>
    <x v="607"/>
    <x v="940"/>
  </r>
  <r>
    <x v="6"/>
    <x v="607"/>
    <x v="941"/>
  </r>
  <r>
    <x v="6"/>
    <x v="607"/>
    <x v="942"/>
  </r>
  <r>
    <x v="6"/>
    <x v="607"/>
    <x v="943"/>
  </r>
  <r>
    <x v="6"/>
    <x v="607"/>
    <x v="944"/>
  </r>
  <r>
    <x v="6"/>
    <x v="607"/>
    <x v="945"/>
  </r>
  <r>
    <x v="6"/>
    <x v="607"/>
    <x v="946"/>
  </r>
  <r>
    <x v="6"/>
    <x v="607"/>
    <x v="947"/>
  </r>
  <r>
    <x v="6"/>
    <x v="607"/>
    <x v="948"/>
  </r>
  <r>
    <x v="6"/>
    <x v="607"/>
    <x v="949"/>
  </r>
  <r>
    <x v="6"/>
    <x v="607"/>
    <x v="950"/>
  </r>
  <r>
    <x v="6"/>
    <x v="607"/>
    <x v="951"/>
  </r>
  <r>
    <x v="6"/>
    <x v="607"/>
    <x v="952"/>
  </r>
  <r>
    <x v="6"/>
    <x v="607"/>
    <x v="953"/>
  </r>
  <r>
    <x v="6"/>
    <x v="607"/>
    <x v="954"/>
  </r>
  <r>
    <x v="6"/>
    <x v="607"/>
    <x v="955"/>
  </r>
  <r>
    <x v="6"/>
    <x v="608"/>
    <x v="956"/>
  </r>
  <r>
    <x v="6"/>
    <x v="608"/>
    <x v="957"/>
  </r>
  <r>
    <x v="6"/>
    <x v="608"/>
    <x v="958"/>
  </r>
  <r>
    <x v="6"/>
    <x v="608"/>
    <x v="959"/>
  </r>
  <r>
    <x v="6"/>
    <x v="608"/>
    <x v="960"/>
  </r>
  <r>
    <x v="6"/>
    <x v="608"/>
    <x v="961"/>
  </r>
  <r>
    <x v="6"/>
    <x v="608"/>
    <x v="962"/>
  </r>
  <r>
    <x v="6"/>
    <x v="608"/>
    <x v="962"/>
  </r>
  <r>
    <x v="6"/>
    <x v="608"/>
    <x v="963"/>
  </r>
  <r>
    <x v="6"/>
    <x v="608"/>
    <x v="964"/>
  </r>
  <r>
    <x v="6"/>
    <x v="608"/>
    <x v="965"/>
  </r>
  <r>
    <x v="6"/>
    <x v="608"/>
    <x v="966"/>
  </r>
  <r>
    <x v="6"/>
    <x v="608"/>
    <x v="967"/>
  </r>
  <r>
    <x v="6"/>
    <x v="608"/>
    <x v="968"/>
  </r>
  <r>
    <x v="6"/>
    <x v="608"/>
    <x v="969"/>
  </r>
  <r>
    <x v="6"/>
    <x v="608"/>
    <x v="970"/>
  </r>
  <r>
    <x v="6"/>
    <x v="608"/>
    <x v="971"/>
  </r>
  <r>
    <x v="6"/>
    <x v="608"/>
    <x v="972"/>
  </r>
  <r>
    <x v="6"/>
    <x v="608"/>
    <x v="973"/>
  </r>
  <r>
    <x v="6"/>
    <x v="608"/>
    <x v="974"/>
  </r>
  <r>
    <x v="6"/>
    <x v="608"/>
    <x v="975"/>
  </r>
  <r>
    <x v="6"/>
    <x v="608"/>
    <x v="976"/>
  </r>
  <r>
    <x v="6"/>
    <x v="608"/>
    <x v="977"/>
  </r>
  <r>
    <x v="6"/>
    <x v="608"/>
    <x v="978"/>
  </r>
  <r>
    <x v="6"/>
    <x v="608"/>
    <x v="979"/>
  </r>
  <r>
    <x v="6"/>
    <x v="608"/>
    <x v="980"/>
  </r>
  <r>
    <x v="6"/>
    <x v="608"/>
    <x v="981"/>
  </r>
  <r>
    <x v="6"/>
    <x v="608"/>
    <x v="982"/>
  </r>
  <r>
    <x v="6"/>
    <x v="608"/>
    <x v="983"/>
  </r>
  <r>
    <x v="6"/>
    <x v="608"/>
    <x v="984"/>
  </r>
  <r>
    <x v="6"/>
    <x v="608"/>
    <x v="985"/>
  </r>
  <r>
    <x v="6"/>
    <x v="608"/>
    <x v="986"/>
  </r>
  <r>
    <x v="6"/>
    <x v="608"/>
    <x v="986"/>
  </r>
  <r>
    <x v="6"/>
    <x v="608"/>
    <x v="987"/>
  </r>
  <r>
    <x v="6"/>
    <x v="608"/>
    <x v="988"/>
  </r>
  <r>
    <x v="6"/>
    <x v="608"/>
    <x v="989"/>
  </r>
  <r>
    <x v="6"/>
    <x v="608"/>
    <x v="990"/>
  </r>
  <r>
    <x v="6"/>
    <x v="608"/>
    <x v="991"/>
  </r>
  <r>
    <x v="6"/>
    <x v="608"/>
    <x v="992"/>
  </r>
  <r>
    <x v="6"/>
    <x v="608"/>
    <x v="993"/>
  </r>
  <r>
    <x v="6"/>
    <x v="608"/>
    <x v="994"/>
  </r>
  <r>
    <x v="6"/>
    <x v="608"/>
    <x v="995"/>
  </r>
  <r>
    <x v="6"/>
    <x v="608"/>
    <x v="996"/>
  </r>
  <r>
    <x v="6"/>
    <x v="608"/>
    <x v="997"/>
  </r>
  <r>
    <x v="6"/>
    <x v="608"/>
    <x v="998"/>
  </r>
  <r>
    <x v="6"/>
    <x v="608"/>
    <x v="999"/>
  </r>
  <r>
    <x v="6"/>
    <x v="608"/>
    <x v="1000"/>
  </r>
  <r>
    <x v="6"/>
    <x v="608"/>
    <x v="1001"/>
  </r>
  <r>
    <x v="6"/>
    <x v="608"/>
    <x v="1001"/>
  </r>
  <r>
    <x v="6"/>
    <x v="608"/>
    <x v="1002"/>
  </r>
  <r>
    <x v="6"/>
    <x v="608"/>
    <x v="1003"/>
  </r>
  <r>
    <x v="6"/>
    <x v="608"/>
    <x v="1004"/>
  </r>
  <r>
    <x v="6"/>
    <x v="608"/>
    <x v="1005"/>
  </r>
  <r>
    <x v="6"/>
    <x v="608"/>
    <x v="1006"/>
  </r>
  <r>
    <x v="6"/>
    <x v="608"/>
    <x v="1007"/>
  </r>
  <r>
    <x v="6"/>
    <x v="608"/>
    <x v="1008"/>
  </r>
  <r>
    <x v="6"/>
    <x v="608"/>
    <x v="1009"/>
  </r>
  <r>
    <x v="6"/>
    <x v="608"/>
    <x v="1010"/>
  </r>
  <r>
    <x v="6"/>
    <x v="608"/>
    <x v="1011"/>
  </r>
  <r>
    <x v="6"/>
    <x v="608"/>
    <x v="1012"/>
  </r>
  <r>
    <x v="6"/>
    <x v="608"/>
    <x v="1012"/>
  </r>
  <r>
    <x v="6"/>
    <x v="608"/>
    <x v="1013"/>
  </r>
  <r>
    <x v="6"/>
    <x v="608"/>
    <x v="1013"/>
  </r>
  <r>
    <x v="6"/>
    <x v="608"/>
    <x v="1014"/>
  </r>
  <r>
    <x v="6"/>
    <x v="608"/>
    <x v="1014"/>
  </r>
  <r>
    <x v="6"/>
    <x v="608"/>
    <x v="1015"/>
  </r>
  <r>
    <x v="6"/>
    <x v="608"/>
    <x v="1016"/>
  </r>
  <r>
    <x v="6"/>
    <x v="608"/>
    <x v="1017"/>
  </r>
  <r>
    <x v="6"/>
    <x v="608"/>
    <x v="1018"/>
  </r>
  <r>
    <x v="6"/>
    <x v="608"/>
    <x v="1019"/>
  </r>
  <r>
    <x v="6"/>
    <x v="608"/>
    <x v="1020"/>
  </r>
  <r>
    <x v="6"/>
    <x v="608"/>
    <x v="1020"/>
  </r>
  <r>
    <x v="6"/>
    <x v="608"/>
    <x v="1021"/>
  </r>
  <r>
    <x v="6"/>
    <x v="608"/>
    <x v="1022"/>
  </r>
  <r>
    <x v="6"/>
    <x v="608"/>
    <x v="1022"/>
  </r>
  <r>
    <x v="6"/>
    <x v="608"/>
    <x v="1023"/>
  </r>
  <r>
    <x v="6"/>
    <x v="608"/>
    <x v="1024"/>
  </r>
  <r>
    <x v="6"/>
    <x v="608"/>
    <x v="1025"/>
  </r>
  <r>
    <x v="6"/>
    <x v="608"/>
    <x v="1026"/>
  </r>
  <r>
    <x v="6"/>
    <x v="608"/>
    <x v="1027"/>
  </r>
  <r>
    <x v="6"/>
    <x v="608"/>
    <x v="1028"/>
  </r>
  <r>
    <x v="6"/>
    <x v="608"/>
    <x v="1029"/>
  </r>
  <r>
    <x v="6"/>
    <x v="608"/>
    <x v="1030"/>
  </r>
  <r>
    <x v="6"/>
    <x v="608"/>
    <x v="1031"/>
  </r>
  <r>
    <x v="6"/>
    <x v="608"/>
    <x v="1032"/>
  </r>
  <r>
    <x v="6"/>
    <x v="608"/>
    <x v="1033"/>
  </r>
  <r>
    <x v="6"/>
    <x v="608"/>
    <x v="1034"/>
  </r>
  <r>
    <x v="6"/>
    <x v="608"/>
    <x v="1035"/>
  </r>
  <r>
    <x v="6"/>
    <x v="608"/>
    <x v="1036"/>
  </r>
  <r>
    <x v="6"/>
    <x v="608"/>
    <x v="1037"/>
  </r>
  <r>
    <x v="6"/>
    <x v="608"/>
    <x v="1037"/>
  </r>
  <r>
    <x v="6"/>
    <x v="608"/>
    <x v="1038"/>
  </r>
  <r>
    <x v="6"/>
    <x v="608"/>
    <x v="1039"/>
  </r>
  <r>
    <x v="6"/>
    <x v="608"/>
    <x v="1040"/>
  </r>
  <r>
    <x v="6"/>
    <x v="608"/>
    <x v="1041"/>
  </r>
  <r>
    <x v="6"/>
    <x v="608"/>
    <x v="1042"/>
  </r>
  <r>
    <x v="6"/>
    <x v="608"/>
    <x v="1043"/>
  </r>
  <r>
    <x v="6"/>
    <x v="608"/>
    <x v="1044"/>
  </r>
  <r>
    <x v="6"/>
    <x v="608"/>
    <x v="1045"/>
  </r>
  <r>
    <x v="6"/>
    <x v="608"/>
    <x v="1046"/>
  </r>
  <r>
    <x v="6"/>
    <x v="608"/>
    <x v="1047"/>
  </r>
  <r>
    <x v="6"/>
    <x v="608"/>
    <x v="1048"/>
  </r>
  <r>
    <x v="6"/>
    <x v="608"/>
    <x v="1048"/>
  </r>
  <r>
    <x v="6"/>
    <x v="608"/>
    <x v="1049"/>
  </r>
  <r>
    <x v="6"/>
    <x v="608"/>
    <x v="1050"/>
  </r>
  <r>
    <x v="6"/>
    <x v="608"/>
    <x v="1051"/>
  </r>
  <r>
    <x v="6"/>
    <x v="608"/>
    <x v="1052"/>
  </r>
  <r>
    <x v="6"/>
    <x v="608"/>
    <x v="1053"/>
  </r>
  <r>
    <x v="6"/>
    <x v="608"/>
    <x v="1054"/>
  </r>
  <r>
    <x v="6"/>
    <x v="608"/>
    <x v="1055"/>
  </r>
  <r>
    <x v="6"/>
    <x v="608"/>
    <x v="1056"/>
  </r>
  <r>
    <x v="6"/>
    <x v="608"/>
    <x v="1057"/>
  </r>
  <r>
    <x v="6"/>
    <x v="608"/>
    <x v="1058"/>
  </r>
  <r>
    <x v="6"/>
    <x v="608"/>
    <x v="1059"/>
  </r>
  <r>
    <x v="6"/>
    <x v="608"/>
    <x v="1060"/>
  </r>
  <r>
    <x v="6"/>
    <x v="608"/>
    <x v="1061"/>
  </r>
  <r>
    <x v="6"/>
    <x v="608"/>
    <x v="1062"/>
  </r>
  <r>
    <x v="6"/>
    <x v="608"/>
    <x v="1063"/>
  </r>
  <r>
    <x v="6"/>
    <x v="608"/>
    <x v="1064"/>
  </r>
  <r>
    <x v="6"/>
    <x v="608"/>
    <x v="1065"/>
  </r>
  <r>
    <x v="6"/>
    <x v="608"/>
    <x v="1066"/>
  </r>
  <r>
    <x v="6"/>
    <x v="608"/>
    <x v="1067"/>
  </r>
  <r>
    <x v="6"/>
    <x v="608"/>
    <x v="1068"/>
  </r>
  <r>
    <x v="6"/>
    <x v="608"/>
    <x v="1069"/>
  </r>
  <r>
    <x v="6"/>
    <x v="608"/>
    <x v="1070"/>
  </r>
  <r>
    <x v="6"/>
    <x v="608"/>
    <x v="1071"/>
  </r>
  <r>
    <x v="6"/>
    <x v="608"/>
    <x v="1072"/>
  </r>
  <r>
    <x v="6"/>
    <x v="608"/>
    <x v="1073"/>
  </r>
  <r>
    <x v="6"/>
    <x v="608"/>
    <x v="1074"/>
  </r>
  <r>
    <x v="6"/>
    <x v="608"/>
    <x v="1075"/>
  </r>
  <r>
    <x v="6"/>
    <x v="608"/>
    <x v="1076"/>
  </r>
  <r>
    <x v="6"/>
    <x v="608"/>
    <x v="1077"/>
  </r>
  <r>
    <x v="6"/>
    <x v="608"/>
    <x v="1078"/>
  </r>
  <r>
    <x v="6"/>
    <x v="609"/>
    <x v="1079"/>
  </r>
  <r>
    <x v="6"/>
    <x v="609"/>
    <x v="1080"/>
  </r>
  <r>
    <x v="6"/>
    <x v="609"/>
    <x v="1080"/>
  </r>
  <r>
    <x v="6"/>
    <x v="609"/>
    <x v="1081"/>
  </r>
  <r>
    <x v="6"/>
    <x v="609"/>
    <x v="1082"/>
  </r>
  <r>
    <x v="6"/>
    <x v="609"/>
    <x v="1082"/>
  </r>
  <r>
    <x v="6"/>
    <x v="609"/>
    <x v="1083"/>
  </r>
  <r>
    <x v="6"/>
    <x v="609"/>
    <x v="1084"/>
  </r>
  <r>
    <x v="6"/>
    <x v="609"/>
    <x v="1085"/>
  </r>
  <r>
    <x v="6"/>
    <x v="609"/>
    <x v="1086"/>
  </r>
  <r>
    <x v="6"/>
    <x v="609"/>
    <x v="1087"/>
  </r>
  <r>
    <x v="6"/>
    <x v="609"/>
    <x v="1087"/>
  </r>
  <r>
    <x v="6"/>
    <x v="609"/>
    <x v="1088"/>
  </r>
  <r>
    <x v="6"/>
    <x v="609"/>
    <x v="1089"/>
  </r>
  <r>
    <x v="6"/>
    <x v="609"/>
    <x v="1089"/>
  </r>
  <r>
    <x v="6"/>
    <x v="609"/>
    <x v="1089"/>
  </r>
  <r>
    <x v="6"/>
    <x v="609"/>
    <x v="1090"/>
  </r>
  <r>
    <x v="6"/>
    <x v="609"/>
    <x v="1091"/>
  </r>
  <r>
    <x v="6"/>
    <x v="609"/>
    <x v="1092"/>
  </r>
  <r>
    <x v="6"/>
    <x v="609"/>
    <x v="1093"/>
  </r>
  <r>
    <x v="6"/>
    <x v="609"/>
    <x v="1094"/>
  </r>
  <r>
    <x v="6"/>
    <x v="609"/>
    <x v="1095"/>
  </r>
  <r>
    <x v="6"/>
    <x v="609"/>
    <x v="1095"/>
  </r>
  <r>
    <x v="6"/>
    <x v="609"/>
    <x v="1095"/>
  </r>
  <r>
    <x v="6"/>
    <x v="609"/>
    <x v="1096"/>
  </r>
  <r>
    <x v="6"/>
    <x v="609"/>
    <x v="1097"/>
  </r>
  <r>
    <x v="6"/>
    <x v="609"/>
    <x v="1098"/>
  </r>
  <r>
    <x v="6"/>
    <x v="609"/>
    <x v="1098"/>
  </r>
  <r>
    <x v="6"/>
    <x v="609"/>
    <x v="1099"/>
  </r>
  <r>
    <x v="6"/>
    <x v="609"/>
    <x v="1100"/>
  </r>
  <r>
    <x v="6"/>
    <x v="609"/>
    <x v="1100"/>
  </r>
  <r>
    <x v="6"/>
    <x v="609"/>
    <x v="1100"/>
  </r>
  <r>
    <x v="6"/>
    <x v="609"/>
    <x v="1101"/>
  </r>
  <r>
    <x v="6"/>
    <x v="609"/>
    <x v="1101"/>
  </r>
  <r>
    <x v="6"/>
    <x v="609"/>
    <x v="1102"/>
  </r>
  <r>
    <x v="6"/>
    <x v="609"/>
    <x v="1102"/>
  </r>
  <r>
    <x v="6"/>
    <x v="609"/>
    <x v="1102"/>
  </r>
  <r>
    <x v="6"/>
    <x v="609"/>
    <x v="1103"/>
  </r>
  <r>
    <x v="6"/>
    <x v="609"/>
    <x v="1104"/>
  </r>
  <r>
    <x v="6"/>
    <x v="609"/>
    <x v="1105"/>
  </r>
  <r>
    <x v="6"/>
    <x v="609"/>
    <x v="1105"/>
  </r>
  <r>
    <x v="6"/>
    <x v="609"/>
    <x v="1106"/>
  </r>
  <r>
    <x v="6"/>
    <x v="609"/>
    <x v="1107"/>
  </r>
  <r>
    <x v="6"/>
    <x v="609"/>
    <x v="1108"/>
  </r>
  <r>
    <x v="6"/>
    <x v="609"/>
    <x v="1109"/>
  </r>
  <r>
    <x v="6"/>
    <x v="609"/>
    <x v="1110"/>
  </r>
  <r>
    <x v="6"/>
    <x v="609"/>
    <x v="1111"/>
  </r>
  <r>
    <x v="6"/>
    <x v="609"/>
    <x v="1112"/>
  </r>
  <r>
    <x v="6"/>
    <x v="609"/>
    <x v="1113"/>
  </r>
  <r>
    <x v="6"/>
    <x v="609"/>
    <x v="1113"/>
  </r>
  <r>
    <x v="6"/>
    <x v="609"/>
    <x v="1113"/>
  </r>
  <r>
    <x v="6"/>
    <x v="609"/>
    <x v="1114"/>
  </r>
  <r>
    <x v="6"/>
    <x v="609"/>
    <x v="1114"/>
  </r>
  <r>
    <x v="6"/>
    <x v="609"/>
    <x v="1114"/>
  </r>
  <r>
    <x v="6"/>
    <x v="609"/>
    <x v="1114"/>
  </r>
  <r>
    <x v="6"/>
    <x v="609"/>
    <x v="1115"/>
  </r>
  <r>
    <x v="6"/>
    <x v="609"/>
    <x v="1116"/>
  </r>
  <r>
    <x v="6"/>
    <x v="609"/>
    <x v="1116"/>
  </r>
  <r>
    <x v="6"/>
    <x v="609"/>
    <x v="1117"/>
  </r>
  <r>
    <x v="6"/>
    <x v="609"/>
    <x v="1118"/>
  </r>
  <r>
    <x v="6"/>
    <x v="609"/>
    <x v="1119"/>
  </r>
  <r>
    <x v="6"/>
    <x v="609"/>
    <x v="1119"/>
  </r>
  <r>
    <x v="6"/>
    <x v="609"/>
    <x v="1120"/>
  </r>
  <r>
    <x v="6"/>
    <x v="609"/>
    <x v="1120"/>
  </r>
  <r>
    <x v="6"/>
    <x v="609"/>
    <x v="1121"/>
  </r>
  <r>
    <x v="6"/>
    <x v="609"/>
    <x v="1122"/>
  </r>
  <r>
    <x v="6"/>
    <x v="609"/>
    <x v="1123"/>
  </r>
  <r>
    <x v="6"/>
    <x v="609"/>
    <x v="1124"/>
  </r>
  <r>
    <x v="6"/>
    <x v="609"/>
    <x v="1125"/>
  </r>
  <r>
    <x v="6"/>
    <x v="609"/>
    <x v="1125"/>
  </r>
  <r>
    <x v="6"/>
    <x v="609"/>
    <x v="1126"/>
  </r>
  <r>
    <x v="6"/>
    <x v="609"/>
    <x v="1127"/>
  </r>
  <r>
    <x v="6"/>
    <x v="609"/>
    <x v="1127"/>
  </r>
  <r>
    <x v="6"/>
    <x v="609"/>
    <x v="1128"/>
  </r>
  <r>
    <x v="6"/>
    <x v="609"/>
    <x v="1129"/>
  </r>
  <r>
    <x v="6"/>
    <x v="609"/>
    <x v="1130"/>
  </r>
  <r>
    <x v="6"/>
    <x v="609"/>
    <x v="1131"/>
  </r>
  <r>
    <x v="6"/>
    <x v="609"/>
    <x v="1132"/>
  </r>
  <r>
    <x v="6"/>
    <x v="609"/>
    <x v="1132"/>
  </r>
  <r>
    <x v="6"/>
    <x v="609"/>
    <x v="1133"/>
  </r>
  <r>
    <x v="6"/>
    <x v="609"/>
    <x v="1134"/>
  </r>
  <r>
    <x v="6"/>
    <x v="609"/>
    <x v="1135"/>
  </r>
  <r>
    <x v="6"/>
    <x v="609"/>
    <x v="1136"/>
  </r>
  <r>
    <x v="6"/>
    <x v="609"/>
    <x v="1137"/>
  </r>
  <r>
    <x v="6"/>
    <x v="609"/>
    <x v="1138"/>
  </r>
  <r>
    <x v="6"/>
    <x v="609"/>
    <x v="1138"/>
  </r>
  <r>
    <x v="6"/>
    <x v="609"/>
    <x v="1139"/>
  </r>
  <r>
    <x v="6"/>
    <x v="609"/>
    <x v="1140"/>
  </r>
  <r>
    <x v="6"/>
    <x v="609"/>
    <x v="1141"/>
  </r>
  <r>
    <x v="6"/>
    <x v="609"/>
    <x v="1141"/>
  </r>
  <r>
    <x v="6"/>
    <x v="609"/>
    <x v="1142"/>
  </r>
  <r>
    <x v="6"/>
    <x v="609"/>
    <x v="1142"/>
  </r>
  <r>
    <x v="6"/>
    <x v="609"/>
    <x v="1143"/>
  </r>
  <r>
    <x v="6"/>
    <x v="609"/>
    <x v="1143"/>
  </r>
  <r>
    <x v="6"/>
    <x v="609"/>
    <x v="1144"/>
  </r>
  <r>
    <x v="6"/>
    <x v="609"/>
    <x v="1145"/>
  </r>
  <r>
    <x v="6"/>
    <x v="609"/>
    <x v="1146"/>
  </r>
  <r>
    <x v="6"/>
    <x v="609"/>
    <x v="1146"/>
  </r>
  <r>
    <x v="6"/>
    <x v="609"/>
    <x v="1147"/>
  </r>
  <r>
    <x v="6"/>
    <x v="609"/>
    <x v="1148"/>
  </r>
  <r>
    <x v="6"/>
    <x v="609"/>
    <x v="1148"/>
  </r>
  <r>
    <x v="6"/>
    <x v="609"/>
    <x v="1149"/>
  </r>
  <r>
    <x v="6"/>
    <x v="609"/>
    <x v="1150"/>
  </r>
  <r>
    <x v="6"/>
    <x v="609"/>
    <x v="1151"/>
  </r>
  <r>
    <x v="6"/>
    <x v="609"/>
    <x v="1151"/>
  </r>
  <r>
    <x v="6"/>
    <x v="609"/>
    <x v="1151"/>
  </r>
  <r>
    <x v="6"/>
    <x v="609"/>
    <x v="1152"/>
  </r>
  <r>
    <x v="6"/>
    <x v="609"/>
    <x v="1153"/>
  </r>
  <r>
    <x v="6"/>
    <x v="609"/>
    <x v="1154"/>
  </r>
  <r>
    <x v="6"/>
    <x v="609"/>
    <x v="1155"/>
  </r>
  <r>
    <x v="6"/>
    <x v="609"/>
    <x v="1155"/>
  </r>
  <r>
    <x v="6"/>
    <x v="609"/>
    <x v="1156"/>
  </r>
  <r>
    <x v="6"/>
    <x v="609"/>
    <x v="1157"/>
  </r>
  <r>
    <x v="6"/>
    <x v="609"/>
    <x v="1158"/>
  </r>
  <r>
    <x v="6"/>
    <x v="609"/>
    <x v="1159"/>
  </r>
  <r>
    <x v="6"/>
    <x v="609"/>
    <x v="1160"/>
  </r>
  <r>
    <x v="6"/>
    <x v="609"/>
    <x v="1161"/>
  </r>
  <r>
    <x v="6"/>
    <x v="609"/>
    <x v="1162"/>
  </r>
  <r>
    <x v="6"/>
    <x v="609"/>
    <x v="1162"/>
  </r>
  <r>
    <x v="6"/>
    <x v="609"/>
    <x v="1163"/>
  </r>
  <r>
    <x v="6"/>
    <x v="609"/>
    <x v="1164"/>
  </r>
  <r>
    <x v="6"/>
    <x v="609"/>
    <x v="1165"/>
  </r>
  <r>
    <x v="6"/>
    <x v="609"/>
    <x v="1166"/>
  </r>
  <r>
    <x v="6"/>
    <x v="609"/>
    <x v="1167"/>
  </r>
  <r>
    <x v="6"/>
    <x v="609"/>
    <x v="1168"/>
  </r>
  <r>
    <x v="6"/>
    <x v="609"/>
    <x v="1169"/>
  </r>
  <r>
    <x v="6"/>
    <x v="609"/>
    <x v="1169"/>
  </r>
  <r>
    <x v="6"/>
    <x v="609"/>
    <x v="1169"/>
  </r>
  <r>
    <x v="6"/>
    <x v="609"/>
    <x v="1170"/>
  </r>
  <r>
    <x v="6"/>
    <x v="609"/>
    <x v="1171"/>
  </r>
  <r>
    <x v="6"/>
    <x v="609"/>
    <x v="1172"/>
  </r>
  <r>
    <x v="6"/>
    <x v="609"/>
    <x v="1173"/>
  </r>
  <r>
    <x v="6"/>
    <x v="609"/>
    <x v="1174"/>
  </r>
  <r>
    <x v="6"/>
    <x v="609"/>
    <x v="1175"/>
  </r>
  <r>
    <x v="6"/>
    <x v="609"/>
    <x v="1176"/>
  </r>
  <r>
    <x v="6"/>
    <x v="609"/>
    <x v="1177"/>
  </r>
  <r>
    <x v="6"/>
    <x v="609"/>
    <x v="1178"/>
  </r>
  <r>
    <x v="6"/>
    <x v="609"/>
    <x v="1179"/>
  </r>
  <r>
    <x v="6"/>
    <x v="609"/>
    <x v="1180"/>
  </r>
  <r>
    <x v="6"/>
    <x v="609"/>
    <x v="1181"/>
  </r>
  <r>
    <x v="6"/>
    <x v="609"/>
    <x v="1181"/>
  </r>
  <r>
    <x v="6"/>
    <x v="609"/>
    <x v="1182"/>
  </r>
  <r>
    <x v="6"/>
    <x v="609"/>
    <x v="1182"/>
  </r>
  <r>
    <x v="6"/>
    <x v="609"/>
    <x v="1183"/>
  </r>
  <r>
    <x v="6"/>
    <x v="609"/>
    <x v="1184"/>
  </r>
  <r>
    <x v="6"/>
    <x v="609"/>
    <x v="1185"/>
  </r>
  <r>
    <x v="6"/>
    <x v="609"/>
    <x v="1185"/>
  </r>
  <r>
    <x v="6"/>
    <x v="609"/>
    <x v="1185"/>
  </r>
  <r>
    <x v="6"/>
    <x v="609"/>
    <x v="1186"/>
  </r>
  <r>
    <x v="6"/>
    <x v="609"/>
    <x v="1186"/>
  </r>
  <r>
    <x v="6"/>
    <x v="609"/>
    <x v="1187"/>
  </r>
  <r>
    <x v="6"/>
    <x v="609"/>
    <x v="1188"/>
  </r>
  <r>
    <x v="6"/>
    <x v="609"/>
    <x v="1189"/>
  </r>
  <r>
    <x v="6"/>
    <x v="609"/>
    <x v="1190"/>
  </r>
  <r>
    <x v="6"/>
    <x v="609"/>
    <x v="1191"/>
  </r>
  <r>
    <x v="6"/>
    <x v="609"/>
    <x v="1192"/>
  </r>
  <r>
    <x v="6"/>
    <x v="609"/>
    <x v="1193"/>
  </r>
  <r>
    <x v="6"/>
    <x v="609"/>
    <x v="1194"/>
  </r>
  <r>
    <x v="6"/>
    <x v="609"/>
    <x v="1195"/>
  </r>
  <r>
    <x v="7"/>
    <x v="610"/>
    <x v="1196"/>
  </r>
  <r>
    <x v="7"/>
    <x v="611"/>
    <x v="1197"/>
  </r>
  <r>
    <x v="7"/>
    <x v="612"/>
    <x v="1198"/>
  </r>
  <r>
    <x v="7"/>
    <x v="613"/>
    <x v="1199"/>
  </r>
  <r>
    <x v="7"/>
    <x v="614"/>
    <x v="1200"/>
  </r>
  <r>
    <x v="7"/>
    <x v="615"/>
    <x v="1201"/>
  </r>
  <r>
    <x v="7"/>
    <x v="616"/>
    <x v="1202"/>
  </r>
  <r>
    <x v="7"/>
    <x v="617"/>
    <x v="1203"/>
  </r>
  <r>
    <x v="7"/>
    <x v="618"/>
    <x v="1204"/>
  </r>
  <r>
    <x v="7"/>
    <x v="619"/>
    <x v="1205"/>
  </r>
  <r>
    <x v="7"/>
    <x v="620"/>
    <x v="1206"/>
  </r>
  <r>
    <x v="7"/>
    <x v="621"/>
    <x v="1207"/>
  </r>
  <r>
    <x v="7"/>
    <x v="615"/>
    <x v="1208"/>
  </r>
  <r>
    <x v="7"/>
    <x v="622"/>
    <x v="1209"/>
  </r>
  <r>
    <x v="7"/>
    <x v="623"/>
    <x v="1210"/>
  </r>
  <r>
    <x v="7"/>
    <x v="624"/>
    <x v="1211"/>
  </r>
  <r>
    <x v="7"/>
    <x v="625"/>
    <x v="1212"/>
  </r>
  <r>
    <x v="7"/>
    <x v="615"/>
    <x v="1213"/>
  </r>
  <r>
    <x v="7"/>
    <x v="626"/>
    <x v="1214"/>
  </r>
  <r>
    <x v="7"/>
    <x v="627"/>
    <x v="1215"/>
  </r>
  <r>
    <x v="7"/>
    <x v="628"/>
    <x v="1216"/>
  </r>
  <r>
    <x v="7"/>
    <x v="629"/>
    <x v="1217"/>
  </r>
  <r>
    <x v="7"/>
    <x v="630"/>
    <x v="1218"/>
  </r>
  <r>
    <x v="7"/>
    <x v="631"/>
    <x v="1219"/>
  </r>
  <r>
    <x v="7"/>
    <x v="632"/>
    <x v="1220"/>
  </r>
  <r>
    <x v="7"/>
    <x v="619"/>
    <x v="1221"/>
  </r>
  <r>
    <x v="7"/>
    <x v="619"/>
    <x v="1222"/>
  </r>
  <r>
    <x v="7"/>
    <x v="633"/>
    <x v="1223"/>
  </r>
  <r>
    <x v="7"/>
    <x v="615"/>
    <x v="1224"/>
  </r>
  <r>
    <x v="7"/>
    <x v="631"/>
    <x v="1225"/>
  </r>
  <r>
    <x v="7"/>
    <x v="633"/>
    <x v="1226"/>
  </r>
  <r>
    <x v="7"/>
    <x v="634"/>
    <x v="1227"/>
  </r>
  <r>
    <x v="7"/>
    <x v="633"/>
    <x v="1228"/>
  </r>
  <r>
    <x v="7"/>
    <x v="615"/>
    <x v="1229"/>
  </r>
  <r>
    <x v="7"/>
    <x v="615"/>
    <x v="1230"/>
  </r>
  <r>
    <x v="7"/>
    <x v="635"/>
    <x v="1231"/>
  </r>
  <r>
    <x v="7"/>
    <x v="615"/>
    <x v="1232"/>
  </r>
  <r>
    <x v="7"/>
    <x v="633"/>
    <x v="1233"/>
  </r>
  <r>
    <x v="7"/>
    <x v="636"/>
    <x v="1234"/>
  </r>
  <r>
    <x v="7"/>
    <x v="615"/>
    <x v="1235"/>
  </r>
  <r>
    <x v="7"/>
    <x v="633"/>
    <x v="1236"/>
  </r>
  <r>
    <x v="7"/>
    <x v="629"/>
    <x v="1237"/>
  </r>
  <r>
    <x v="7"/>
    <x v="637"/>
    <x v="1238"/>
  </r>
  <r>
    <x v="7"/>
    <x v="615"/>
    <x v="1239"/>
  </r>
  <r>
    <x v="7"/>
    <x v="638"/>
    <x v="1240"/>
  </r>
  <r>
    <x v="7"/>
    <x v="615"/>
    <x v="1241"/>
  </r>
  <r>
    <x v="7"/>
    <x v="615"/>
    <x v="1242"/>
  </r>
  <r>
    <x v="7"/>
    <x v="615"/>
    <x v="1243"/>
  </r>
  <r>
    <x v="7"/>
    <x v="615"/>
    <x v="1244"/>
  </r>
  <r>
    <x v="7"/>
    <x v="615"/>
    <x v="1245"/>
  </r>
  <r>
    <x v="7"/>
    <x v="615"/>
    <x v="1246"/>
  </r>
  <r>
    <x v="7"/>
    <x v="615"/>
    <x v="1247"/>
  </r>
  <r>
    <x v="7"/>
    <x v="615"/>
    <x v="1248"/>
  </r>
  <r>
    <x v="7"/>
    <x v="633"/>
    <x v="1249"/>
  </r>
  <r>
    <x v="7"/>
    <x v="615"/>
    <x v="1250"/>
  </r>
  <r>
    <x v="7"/>
    <x v="615"/>
    <x v="1251"/>
  </r>
  <r>
    <x v="7"/>
    <x v="615"/>
    <x v="1252"/>
  </r>
  <r>
    <x v="7"/>
    <x v="615"/>
    <x v="1253"/>
  </r>
  <r>
    <x v="7"/>
    <x v="638"/>
    <x v="1254"/>
  </r>
  <r>
    <x v="7"/>
    <x v="638"/>
    <x v="1255"/>
  </r>
  <r>
    <x v="7"/>
    <x v="638"/>
    <x v="1256"/>
  </r>
  <r>
    <x v="7"/>
    <x v="638"/>
    <x v="1257"/>
  </r>
  <r>
    <x v="7"/>
    <x v="615"/>
    <x v="1258"/>
  </r>
  <r>
    <x v="7"/>
    <x v="615"/>
    <x v="1259"/>
  </r>
  <r>
    <x v="7"/>
    <x v="615"/>
    <x v="1260"/>
  </r>
  <r>
    <x v="7"/>
    <x v="615"/>
    <x v="1261"/>
  </r>
  <r>
    <x v="7"/>
    <x v="633"/>
    <x v="1262"/>
  </r>
  <r>
    <x v="7"/>
    <x v="615"/>
    <x v="1263"/>
  </r>
  <r>
    <x v="7"/>
    <x v="638"/>
    <x v="1264"/>
  </r>
  <r>
    <x v="7"/>
    <x v="633"/>
    <x v="1265"/>
  </r>
  <r>
    <x v="7"/>
    <x v="615"/>
    <x v="1266"/>
  </r>
  <r>
    <x v="7"/>
    <x v="615"/>
    <x v="1267"/>
  </r>
  <r>
    <x v="7"/>
    <x v="615"/>
    <x v="1268"/>
  </r>
  <r>
    <x v="7"/>
    <x v="615"/>
    <x v="1269"/>
  </r>
  <r>
    <x v="7"/>
    <x v="615"/>
    <x v="1270"/>
  </r>
  <r>
    <x v="7"/>
    <x v="615"/>
    <x v="1271"/>
  </r>
  <r>
    <x v="7"/>
    <x v="615"/>
    <x v="1272"/>
  </r>
  <r>
    <x v="7"/>
    <x v="615"/>
    <x v="1273"/>
  </r>
  <r>
    <x v="7"/>
    <x v="615"/>
    <x v="1274"/>
  </r>
  <r>
    <x v="7"/>
    <x v="615"/>
    <x v="1275"/>
  </r>
  <r>
    <x v="7"/>
    <x v="615"/>
    <x v="1276"/>
  </r>
  <r>
    <x v="7"/>
    <x v="615"/>
    <x v="1277"/>
  </r>
  <r>
    <x v="7"/>
    <x v="615"/>
    <x v="1278"/>
  </r>
  <r>
    <x v="7"/>
    <x v="615"/>
    <x v="1279"/>
  </r>
  <r>
    <x v="7"/>
    <x v="615"/>
    <x v="1280"/>
  </r>
  <r>
    <x v="7"/>
    <x v="615"/>
    <x v="1281"/>
  </r>
  <r>
    <x v="7"/>
    <x v="615"/>
    <x v="1282"/>
  </r>
  <r>
    <x v="7"/>
    <x v="615"/>
    <x v="1283"/>
  </r>
  <r>
    <x v="7"/>
    <x v="615"/>
    <x v="1284"/>
  </r>
  <r>
    <x v="7"/>
    <x v="638"/>
    <x v="1285"/>
  </r>
  <r>
    <x v="7"/>
    <x v="638"/>
    <x v="1286"/>
  </r>
  <r>
    <x v="7"/>
    <x v="615"/>
    <x v="1287"/>
  </r>
  <r>
    <x v="7"/>
    <x v="615"/>
    <x v="1288"/>
  </r>
  <r>
    <x v="7"/>
    <x v="633"/>
    <x v="1289"/>
  </r>
  <r>
    <x v="7"/>
    <x v="633"/>
    <x v="1290"/>
  </r>
  <r>
    <x v="7"/>
    <x v="615"/>
    <x v="1291"/>
  </r>
  <r>
    <x v="7"/>
    <x v="615"/>
    <x v="1292"/>
  </r>
  <r>
    <x v="7"/>
    <x v="615"/>
    <x v="1293"/>
  </r>
  <r>
    <x v="7"/>
    <x v="615"/>
    <x v="1294"/>
  </r>
  <r>
    <x v="7"/>
    <x v="615"/>
    <x v="1295"/>
  </r>
  <r>
    <x v="7"/>
    <x v="619"/>
    <x v="1296"/>
  </r>
  <r>
    <x v="7"/>
    <x v="615"/>
    <x v="1297"/>
  </r>
  <r>
    <x v="7"/>
    <x v="615"/>
    <x v="1298"/>
  </r>
  <r>
    <x v="7"/>
    <x v="615"/>
    <x v="1299"/>
  </r>
  <r>
    <x v="7"/>
    <x v="615"/>
    <x v="1300"/>
  </r>
  <r>
    <x v="7"/>
    <x v="615"/>
    <x v="1301"/>
  </r>
  <r>
    <x v="7"/>
    <x v="615"/>
    <x v="1302"/>
  </r>
  <r>
    <x v="7"/>
    <x v="633"/>
    <x v="1303"/>
  </r>
  <r>
    <x v="7"/>
    <x v="615"/>
    <x v="1304"/>
  </r>
  <r>
    <x v="7"/>
    <x v="631"/>
    <x v="1305"/>
  </r>
  <r>
    <x v="7"/>
    <x v="639"/>
    <x v="1306"/>
  </r>
  <r>
    <x v="7"/>
    <x v="633"/>
    <x v="1307"/>
  </r>
  <r>
    <x v="7"/>
    <x v="615"/>
    <x v="1308"/>
  </r>
  <r>
    <x v="7"/>
    <x v="615"/>
    <x v="1309"/>
  </r>
  <r>
    <x v="7"/>
    <x v="615"/>
    <x v="1310"/>
  </r>
  <r>
    <x v="7"/>
    <x v="638"/>
    <x v="1311"/>
  </r>
  <r>
    <x v="7"/>
    <x v="615"/>
    <x v="1312"/>
  </r>
  <r>
    <x v="7"/>
    <x v="615"/>
    <x v="1313"/>
  </r>
  <r>
    <x v="7"/>
    <x v="625"/>
    <x v="1314"/>
  </r>
  <r>
    <x v="7"/>
    <x v="615"/>
    <x v="1315"/>
  </r>
  <r>
    <x v="7"/>
    <x v="615"/>
    <x v="1316"/>
  </r>
  <r>
    <x v="8"/>
    <x v="640"/>
    <x v="1317"/>
  </r>
  <r>
    <x v="8"/>
    <x v="640"/>
    <x v="1318"/>
  </r>
  <r>
    <x v="8"/>
    <x v="640"/>
    <x v="1319"/>
  </r>
  <r>
    <x v="8"/>
    <x v="640"/>
    <x v="1320"/>
  </r>
  <r>
    <x v="8"/>
    <x v="640"/>
    <x v="1321"/>
  </r>
  <r>
    <x v="8"/>
    <x v="640"/>
    <x v="1322"/>
  </r>
  <r>
    <x v="8"/>
    <x v="640"/>
    <x v="1323"/>
  </r>
  <r>
    <x v="8"/>
    <x v="640"/>
    <x v="1324"/>
  </r>
  <r>
    <x v="8"/>
    <x v="640"/>
    <x v="1325"/>
  </r>
  <r>
    <x v="8"/>
    <x v="640"/>
    <x v="1326"/>
  </r>
  <r>
    <x v="8"/>
    <x v="640"/>
    <x v="1327"/>
  </r>
  <r>
    <x v="8"/>
    <x v="640"/>
    <x v="1328"/>
  </r>
  <r>
    <x v="8"/>
    <x v="640"/>
    <x v="1329"/>
  </r>
  <r>
    <x v="8"/>
    <x v="640"/>
    <x v="1330"/>
  </r>
  <r>
    <x v="8"/>
    <x v="640"/>
    <x v="1331"/>
  </r>
  <r>
    <x v="8"/>
    <x v="640"/>
    <x v="1332"/>
  </r>
  <r>
    <x v="8"/>
    <x v="640"/>
    <x v="1333"/>
  </r>
  <r>
    <x v="8"/>
    <x v="640"/>
    <x v="1334"/>
  </r>
  <r>
    <x v="8"/>
    <x v="640"/>
    <x v="1335"/>
  </r>
  <r>
    <x v="8"/>
    <x v="640"/>
    <x v="1336"/>
  </r>
  <r>
    <x v="8"/>
    <x v="640"/>
    <x v="1337"/>
  </r>
  <r>
    <x v="8"/>
    <x v="640"/>
    <x v="1338"/>
  </r>
  <r>
    <x v="8"/>
    <x v="640"/>
    <x v="1339"/>
  </r>
  <r>
    <x v="8"/>
    <x v="640"/>
    <x v="1340"/>
  </r>
  <r>
    <x v="8"/>
    <x v="640"/>
    <x v="1341"/>
  </r>
  <r>
    <x v="8"/>
    <x v="640"/>
    <x v="1342"/>
  </r>
  <r>
    <x v="8"/>
    <x v="640"/>
    <x v="1343"/>
  </r>
  <r>
    <x v="8"/>
    <x v="640"/>
    <x v="1344"/>
  </r>
  <r>
    <x v="8"/>
    <x v="640"/>
    <x v="1345"/>
  </r>
  <r>
    <x v="8"/>
    <x v="640"/>
    <x v="1346"/>
  </r>
  <r>
    <x v="8"/>
    <x v="640"/>
    <x v="1347"/>
  </r>
  <r>
    <x v="8"/>
    <x v="640"/>
    <x v="1348"/>
  </r>
  <r>
    <x v="8"/>
    <x v="640"/>
    <x v="1349"/>
  </r>
  <r>
    <x v="8"/>
    <x v="640"/>
    <x v="1350"/>
  </r>
  <r>
    <x v="8"/>
    <x v="640"/>
    <x v="1351"/>
  </r>
  <r>
    <x v="8"/>
    <x v="640"/>
    <x v="1352"/>
  </r>
  <r>
    <x v="8"/>
    <x v="640"/>
    <x v="1353"/>
  </r>
  <r>
    <x v="8"/>
    <x v="640"/>
    <x v="1354"/>
  </r>
  <r>
    <x v="8"/>
    <x v="640"/>
    <x v="1355"/>
  </r>
  <r>
    <x v="8"/>
    <x v="640"/>
    <x v="1356"/>
  </r>
  <r>
    <x v="8"/>
    <x v="640"/>
    <x v="1357"/>
  </r>
  <r>
    <x v="8"/>
    <x v="640"/>
    <x v="1358"/>
  </r>
  <r>
    <x v="8"/>
    <x v="640"/>
    <x v="1359"/>
  </r>
  <r>
    <x v="8"/>
    <x v="640"/>
    <x v="1360"/>
  </r>
  <r>
    <x v="8"/>
    <x v="640"/>
    <x v="1361"/>
  </r>
  <r>
    <x v="8"/>
    <x v="640"/>
    <x v="1362"/>
  </r>
  <r>
    <x v="8"/>
    <x v="640"/>
    <x v="1363"/>
  </r>
  <r>
    <x v="8"/>
    <x v="640"/>
    <x v="1364"/>
  </r>
  <r>
    <x v="8"/>
    <x v="640"/>
    <x v="1365"/>
  </r>
  <r>
    <x v="8"/>
    <x v="640"/>
    <x v="1366"/>
  </r>
  <r>
    <x v="8"/>
    <x v="640"/>
    <x v="1367"/>
  </r>
  <r>
    <x v="8"/>
    <x v="640"/>
    <x v="1368"/>
  </r>
  <r>
    <x v="8"/>
    <x v="640"/>
    <x v="1369"/>
  </r>
  <r>
    <x v="8"/>
    <x v="640"/>
    <x v="1370"/>
  </r>
  <r>
    <x v="8"/>
    <x v="640"/>
    <x v="1371"/>
  </r>
  <r>
    <x v="8"/>
    <x v="640"/>
    <x v="1372"/>
  </r>
  <r>
    <x v="8"/>
    <x v="640"/>
    <x v="1373"/>
  </r>
  <r>
    <x v="8"/>
    <x v="640"/>
    <x v="1374"/>
  </r>
  <r>
    <x v="8"/>
    <x v="640"/>
    <x v="1375"/>
  </r>
  <r>
    <x v="8"/>
    <x v="640"/>
    <x v="1376"/>
  </r>
  <r>
    <x v="8"/>
    <x v="640"/>
    <x v="1377"/>
  </r>
  <r>
    <x v="8"/>
    <x v="640"/>
    <x v="1378"/>
  </r>
  <r>
    <x v="8"/>
    <x v="640"/>
    <x v="1379"/>
  </r>
  <r>
    <x v="8"/>
    <x v="640"/>
    <x v="1380"/>
  </r>
  <r>
    <x v="8"/>
    <x v="640"/>
    <x v="1381"/>
  </r>
  <r>
    <x v="8"/>
    <x v="640"/>
    <x v="1382"/>
  </r>
  <r>
    <x v="8"/>
    <x v="640"/>
    <x v="1383"/>
  </r>
  <r>
    <x v="8"/>
    <x v="640"/>
    <x v="1384"/>
  </r>
  <r>
    <x v="8"/>
    <x v="640"/>
    <x v="1385"/>
  </r>
  <r>
    <x v="8"/>
    <x v="640"/>
    <x v="1386"/>
  </r>
  <r>
    <x v="8"/>
    <x v="640"/>
    <x v="1387"/>
  </r>
  <r>
    <x v="8"/>
    <x v="640"/>
    <x v="1388"/>
  </r>
  <r>
    <x v="8"/>
    <x v="640"/>
    <x v="1389"/>
  </r>
  <r>
    <x v="8"/>
    <x v="640"/>
    <x v="1390"/>
  </r>
  <r>
    <x v="8"/>
    <x v="640"/>
    <x v="1391"/>
  </r>
  <r>
    <x v="8"/>
    <x v="640"/>
    <x v="1392"/>
  </r>
  <r>
    <x v="8"/>
    <x v="640"/>
    <x v="1393"/>
  </r>
  <r>
    <x v="8"/>
    <x v="640"/>
    <x v="1394"/>
  </r>
  <r>
    <x v="8"/>
    <x v="640"/>
    <x v="1395"/>
  </r>
  <r>
    <x v="8"/>
    <x v="640"/>
    <x v="1396"/>
  </r>
  <r>
    <x v="8"/>
    <x v="640"/>
    <x v="1397"/>
  </r>
  <r>
    <x v="8"/>
    <x v="640"/>
    <x v="1398"/>
  </r>
  <r>
    <x v="8"/>
    <x v="640"/>
    <x v="1399"/>
  </r>
  <r>
    <x v="8"/>
    <x v="640"/>
    <x v="1400"/>
  </r>
  <r>
    <x v="8"/>
    <x v="640"/>
    <x v="1401"/>
  </r>
  <r>
    <x v="8"/>
    <x v="640"/>
    <x v="1402"/>
  </r>
  <r>
    <x v="8"/>
    <x v="640"/>
    <x v="1403"/>
  </r>
  <r>
    <x v="8"/>
    <x v="640"/>
    <x v="1404"/>
  </r>
  <r>
    <x v="8"/>
    <x v="640"/>
    <x v="1405"/>
  </r>
  <r>
    <x v="8"/>
    <x v="640"/>
    <x v="1406"/>
  </r>
  <r>
    <x v="8"/>
    <x v="640"/>
    <x v="1407"/>
  </r>
  <r>
    <x v="8"/>
    <x v="640"/>
    <x v="1408"/>
  </r>
  <r>
    <x v="8"/>
    <x v="640"/>
    <x v="1409"/>
  </r>
  <r>
    <x v="8"/>
    <x v="640"/>
    <x v="1410"/>
  </r>
  <r>
    <x v="8"/>
    <x v="640"/>
    <x v="1411"/>
  </r>
  <r>
    <x v="8"/>
    <x v="640"/>
    <x v="1412"/>
  </r>
  <r>
    <x v="8"/>
    <x v="640"/>
    <x v="1413"/>
  </r>
  <r>
    <x v="8"/>
    <x v="640"/>
    <x v="1414"/>
  </r>
  <r>
    <x v="8"/>
    <x v="640"/>
    <x v="1415"/>
  </r>
  <r>
    <x v="8"/>
    <x v="640"/>
    <x v="1416"/>
  </r>
  <r>
    <x v="8"/>
    <x v="640"/>
    <x v="1417"/>
  </r>
  <r>
    <x v="8"/>
    <x v="640"/>
    <x v="1418"/>
  </r>
  <r>
    <x v="8"/>
    <x v="640"/>
    <x v="1419"/>
  </r>
  <r>
    <x v="8"/>
    <x v="640"/>
    <x v="1420"/>
  </r>
  <r>
    <x v="8"/>
    <x v="640"/>
    <x v="1421"/>
  </r>
  <r>
    <x v="8"/>
    <x v="640"/>
    <x v="1422"/>
  </r>
  <r>
    <x v="8"/>
    <x v="640"/>
    <x v="1423"/>
  </r>
  <r>
    <x v="8"/>
    <x v="640"/>
    <x v="1424"/>
  </r>
  <r>
    <x v="8"/>
    <x v="640"/>
    <x v="1425"/>
  </r>
  <r>
    <x v="8"/>
    <x v="640"/>
    <x v="1426"/>
  </r>
  <r>
    <x v="8"/>
    <x v="640"/>
    <x v="1427"/>
  </r>
  <r>
    <x v="8"/>
    <x v="640"/>
    <x v="1428"/>
  </r>
  <r>
    <x v="8"/>
    <x v="640"/>
    <x v="1429"/>
  </r>
  <r>
    <x v="8"/>
    <x v="640"/>
    <x v="1430"/>
  </r>
  <r>
    <x v="8"/>
    <x v="640"/>
    <x v="1431"/>
  </r>
  <r>
    <x v="8"/>
    <x v="640"/>
    <x v="1432"/>
  </r>
  <r>
    <x v="8"/>
    <x v="640"/>
    <x v="1433"/>
  </r>
  <r>
    <x v="8"/>
    <x v="640"/>
    <x v="1434"/>
  </r>
  <r>
    <x v="8"/>
    <x v="640"/>
    <x v="1435"/>
  </r>
  <r>
    <x v="8"/>
    <x v="640"/>
    <x v="1436"/>
  </r>
  <r>
    <x v="8"/>
    <x v="640"/>
    <x v="1437"/>
  </r>
  <r>
    <x v="8"/>
    <x v="640"/>
    <x v="1438"/>
  </r>
  <r>
    <x v="8"/>
    <x v="640"/>
    <x v="1439"/>
  </r>
  <r>
    <x v="8"/>
    <x v="640"/>
    <x v="1440"/>
  </r>
  <r>
    <x v="8"/>
    <x v="640"/>
    <x v="1441"/>
  </r>
  <r>
    <x v="8"/>
    <x v="640"/>
    <x v="1442"/>
  </r>
  <r>
    <x v="8"/>
    <x v="640"/>
    <x v="1443"/>
  </r>
  <r>
    <x v="8"/>
    <x v="640"/>
    <x v="1444"/>
  </r>
  <r>
    <x v="8"/>
    <x v="640"/>
    <x v="1445"/>
  </r>
  <r>
    <x v="8"/>
    <x v="640"/>
    <x v="1446"/>
  </r>
  <r>
    <x v="8"/>
    <x v="640"/>
    <x v="1447"/>
  </r>
  <r>
    <x v="8"/>
    <x v="640"/>
    <x v="1448"/>
  </r>
  <r>
    <x v="8"/>
    <x v="640"/>
    <x v="1449"/>
  </r>
  <r>
    <x v="8"/>
    <x v="640"/>
    <x v="1450"/>
  </r>
  <r>
    <x v="8"/>
    <x v="640"/>
    <x v="1451"/>
  </r>
  <r>
    <x v="8"/>
    <x v="640"/>
    <x v="1452"/>
  </r>
  <r>
    <x v="8"/>
    <x v="640"/>
    <x v="1453"/>
  </r>
  <r>
    <x v="8"/>
    <x v="640"/>
    <x v="1454"/>
  </r>
  <r>
    <x v="8"/>
    <x v="640"/>
    <x v="1455"/>
  </r>
  <r>
    <x v="8"/>
    <x v="640"/>
    <x v="1456"/>
  </r>
  <r>
    <x v="8"/>
    <x v="640"/>
    <x v="1457"/>
  </r>
  <r>
    <x v="8"/>
    <x v="641"/>
    <x v="1458"/>
  </r>
  <r>
    <x v="8"/>
    <x v="641"/>
    <x v="1459"/>
  </r>
  <r>
    <x v="8"/>
    <x v="641"/>
    <x v="1460"/>
  </r>
  <r>
    <x v="8"/>
    <x v="641"/>
    <x v="1461"/>
  </r>
  <r>
    <x v="8"/>
    <x v="641"/>
    <x v="1462"/>
  </r>
  <r>
    <x v="8"/>
    <x v="641"/>
    <x v="1463"/>
  </r>
  <r>
    <x v="8"/>
    <x v="641"/>
    <x v="1464"/>
  </r>
  <r>
    <x v="8"/>
    <x v="641"/>
    <x v="1465"/>
  </r>
  <r>
    <x v="8"/>
    <x v="641"/>
    <x v="1466"/>
  </r>
  <r>
    <x v="8"/>
    <x v="641"/>
    <x v="1467"/>
  </r>
  <r>
    <x v="8"/>
    <x v="641"/>
    <x v="1468"/>
  </r>
  <r>
    <x v="8"/>
    <x v="641"/>
    <x v="1469"/>
  </r>
  <r>
    <x v="8"/>
    <x v="641"/>
    <x v="1470"/>
  </r>
  <r>
    <x v="8"/>
    <x v="641"/>
    <x v="1471"/>
  </r>
  <r>
    <x v="8"/>
    <x v="641"/>
    <x v="1472"/>
  </r>
  <r>
    <x v="8"/>
    <x v="641"/>
    <x v="1473"/>
  </r>
  <r>
    <x v="8"/>
    <x v="641"/>
    <x v="1474"/>
  </r>
  <r>
    <x v="8"/>
    <x v="641"/>
    <x v="1475"/>
  </r>
  <r>
    <x v="8"/>
    <x v="641"/>
    <x v="1476"/>
  </r>
  <r>
    <x v="8"/>
    <x v="641"/>
    <x v="1477"/>
  </r>
  <r>
    <x v="8"/>
    <x v="641"/>
    <x v="1478"/>
  </r>
  <r>
    <x v="8"/>
    <x v="641"/>
    <x v="1479"/>
  </r>
  <r>
    <x v="8"/>
    <x v="641"/>
    <x v="1480"/>
  </r>
  <r>
    <x v="8"/>
    <x v="641"/>
    <x v="1481"/>
  </r>
  <r>
    <x v="8"/>
    <x v="641"/>
    <x v="1482"/>
  </r>
  <r>
    <x v="8"/>
    <x v="641"/>
    <x v="1483"/>
  </r>
  <r>
    <x v="8"/>
    <x v="641"/>
    <x v="1484"/>
  </r>
  <r>
    <x v="8"/>
    <x v="641"/>
    <x v="1485"/>
  </r>
  <r>
    <x v="8"/>
    <x v="641"/>
    <x v="1486"/>
  </r>
  <r>
    <x v="8"/>
    <x v="641"/>
    <x v="1487"/>
  </r>
  <r>
    <x v="8"/>
    <x v="641"/>
    <x v="1488"/>
  </r>
  <r>
    <x v="8"/>
    <x v="641"/>
    <x v="1489"/>
  </r>
  <r>
    <x v="8"/>
    <x v="641"/>
    <x v="1490"/>
  </r>
  <r>
    <x v="8"/>
    <x v="641"/>
    <x v="1491"/>
  </r>
  <r>
    <x v="8"/>
    <x v="641"/>
    <x v="1492"/>
  </r>
  <r>
    <x v="8"/>
    <x v="641"/>
    <x v="1493"/>
  </r>
  <r>
    <x v="8"/>
    <x v="641"/>
    <x v="1494"/>
  </r>
  <r>
    <x v="8"/>
    <x v="641"/>
    <x v="1495"/>
  </r>
  <r>
    <x v="8"/>
    <x v="641"/>
    <x v="1496"/>
  </r>
  <r>
    <x v="8"/>
    <x v="641"/>
    <x v="1497"/>
  </r>
  <r>
    <x v="8"/>
    <x v="641"/>
    <x v="1498"/>
  </r>
  <r>
    <x v="8"/>
    <x v="641"/>
    <x v="1499"/>
  </r>
  <r>
    <x v="8"/>
    <x v="641"/>
    <x v="1500"/>
  </r>
  <r>
    <x v="8"/>
    <x v="641"/>
    <x v="1501"/>
  </r>
  <r>
    <x v="8"/>
    <x v="641"/>
    <x v="1502"/>
  </r>
  <r>
    <x v="8"/>
    <x v="641"/>
    <x v="1503"/>
  </r>
  <r>
    <x v="8"/>
    <x v="641"/>
    <x v="1504"/>
  </r>
  <r>
    <x v="8"/>
    <x v="641"/>
    <x v="1505"/>
  </r>
  <r>
    <x v="8"/>
    <x v="641"/>
    <x v="1506"/>
  </r>
  <r>
    <x v="8"/>
    <x v="641"/>
    <x v="1507"/>
  </r>
  <r>
    <x v="8"/>
    <x v="641"/>
    <x v="1508"/>
  </r>
  <r>
    <x v="8"/>
    <x v="641"/>
    <x v="1509"/>
  </r>
  <r>
    <x v="8"/>
    <x v="641"/>
    <x v="1510"/>
  </r>
  <r>
    <x v="8"/>
    <x v="641"/>
    <x v="1511"/>
  </r>
  <r>
    <x v="8"/>
    <x v="641"/>
    <x v="1512"/>
  </r>
  <r>
    <x v="8"/>
    <x v="641"/>
    <x v="1513"/>
  </r>
  <r>
    <x v="8"/>
    <x v="641"/>
    <x v="1514"/>
  </r>
  <r>
    <x v="8"/>
    <x v="641"/>
    <x v="1515"/>
  </r>
  <r>
    <x v="8"/>
    <x v="641"/>
    <x v="1516"/>
  </r>
  <r>
    <x v="8"/>
    <x v="641"/>
    <x v="1517"/>
  </r>
  <r>
    <x v="8"/>
    <x v="641"/>
    <x v="1518"/>
  </r>
  <r>
    <x v="8"/>
    <x v="641"/>
    <x v="1519"/>
  </r>
  <r>
    <x v="8"/>
    <x v="641"/>
    <x v="1520"/>
  </r>
  <r>
    <x v="8"/>
    <x v="641"/>
    <x v="1521"/>
  </r>
  <r>
    <x v="8"/>
    <x v="641"/>
    <x v="1522"/>
  </r>
  <r>
    <x v="8"/>
    <x v="641"/>
    <x v="1523"/>
  </r>
  <r>
    <x v="8"/>
    <x v="641"/>
    <x v="1524"/>
  </r>
  <r>
    <x v="8"/>
    <x v="641"/>
    <x v="1525"/>
  </r>
  <r>
    <x v="8"/>
    <x v="641"/>
    <x v="1526"/>
  </r>
  <r>
    <x v="8"/>
    <x v="641"/>
    <x v="1527"/>
  </r>
  <r>
    <x v="8"/>
    <x v="641"/>
    <x v="1528"/>
  </r>
  <r>
    <x v="8"/>
    <x v="641"/>
    <x v="1529"/>
  </r>
  <r>
    <x v="8"/>
    <x v="641"/>
    <x v="1530"/>
  </r>
  <r>
    <x v="8"/>
    <x v="641"/>
    <x v="1531"/>
  </r>
  <r>
    <x v="8"/>
    <x v="641"/>
    <x v="1532"/>
  </r>
  <r>
    <x v="8"/>
    <x v="641"/>
    <x v="1533"/>
  </r>
  <r>
    <x v="8"/>
    <x v="641"/>
    <x v="1534"/>
  </r>
  <r>
    <x v="8"/>
    <x v="641"/>
    <x v="1535"/>
  </r>
  <r>
    <x v="8"/>
    <x v="641"/>
    <x v="1536"/>
  </r>
  <r>
    <x v="8"/>
    <x v="641"/>
    <x v="1537"/>
  </r>
  <r>
    <x v="8"/>
    <x v="641"/>
    <x v="1538"/>
  </r>
  <r>
    <x v="8"/>
    <x v="641"/>
    <x v="1539"/>
  </r>
  <r>
    <x v="8"/>
    <x v="641"/>
    <x v="1540"/>
  </r>
  <r>
    <x v="8"/>
    <x v="641"/>
    <x v="1541"/>
  </r>
  <r>
    <x v="8"/>
    <x v="641"/>
    <x v="1542"/>
  </r>
  <r>
    <x v="8"/>
    <x v="641"/>
    <x v="1543"/>
  </r>
  <r>
    <x v="8"/>
    <x v="641"/>
    <x v="1544"/>
  </r>
  <r>
    <x v="8"/>
    <x v="641"/>
    <x v="1545"/>
  </r>
  <r>
    <x v="8"/>
    <x v="641"/>
    <x v="1546"/>
  </r>
  <r>
    <x v="8"/>
    <x v="641"/>
    <x v="1547"/>
  </r>
  <r>
    <x v="8"/>
    <x v="641"/>
    <x v="1548"/>
  </r>
  <r>
    <x v="8"/>
    <x v="641"/>
    <x v="1549"/>
  </r>
  <r>
    <x v="8"/>
    <x v="641"/>
    <x v="1550"/>
  </r>
  <r>
    <x v="8"/>
    <x v="641"/>
    <x v="1551"/>
  </r>
  <r>
    <x v="8"/>
    <x v="641"/>
    <x v="1552"/>
  </r>
  <r>
    <x v="8"/>
    <x v="641"/>
    <x v="1553"/>
  </r>
  <r>
    <x v="8"/>
    <x v="641"/>
    <x v="1554"/>
  </r>
  <r>
    <x v="8"/>
    <x v="641"/>
    <x v="1555"/>
  </r>
  <r>
    <x v="8"/>
    <x v="641"/>
    <x v="1556"/>
  </r>
  <r>
    <x v="8"/>
    <x v="641"/>
    <x v="1557"/>
  </r>
  <r>
    <x v="8"/>
    <x v="641"/>
    <x v="1558"/>
  </r>
  <r>
    <x v="8"/>
    <x v="641"/>
    <x v="1559"/>
  </r>
  <r>
    <x v="8"/>
    <x v="641"/>
    <x v="1560"/>
  </r>
  <r>
    <x v="8"/>
    <x v="641"/>
    <x v="1561"/>
  </r>
  <r>
    <x v="8"/>
    <x v="641"/>
    <x v="1562"/>
  </r>
  <r>
    <x v="8"/>
    <x v="641"/>
    <x v="1563"/>
  </r>
  <r>
    <x v="8"/>
    <x v="641"/>
    <x v="1564"/>
  </r>
  <r>
    <x v="8"/>
    <x v="641"/>
    <x v="1565"/>
  </r>
  <r>
    <x v="8"/>
    <x v="641"/>
    <x v="1566"/>
  </r>
  <r>
    <x v="8"/>
    <x v="641"/>
    <x v="1567"/>
  </r>
  <r>
    <x v="8"/>
    <x v="641"/>
    <x v="1568"/>
  </r>
  <r>
    <x v="8"/>
    <x v="641"/>
    <x v="1569"/>
  </r>
  <r>
    <x v="8"/>
    <x v="641"/>
    <x v="1570"/>
  </r>
  <r>
    <x v="8"/>
    <x v="641"/>
    <x v="1571"/>
  </r>
  <r>
    <x v="8"/>
    <x v="641"/>
    <x v="1572"/>
  </r>
  <r>
    <x v="8"/>
    <x v="641"/>
    <x v="1573"/>
  </r>
  <r>
    <x v="8"/>
    <x v="641"/>
    <x v="1574"/>
  </r>
  <r>
    <x v="8"/>
    <x v="641"/>
    <x v="1575"/>
  </r>
  <r>
    <x v="8"/>
    <x v="641"/>
    <x v="1576"/>
  </r>
  <r>
    <x v="8"/>
    <x v="641"/>
    <x v="1577"/>
  </r>
  <r>
    <x v="8"/>
    <x v="641"/>
    <x v="1578"/>
  </r>
  <r>
    <x v="8"/>
    <x v="641"/>
    <x v="1579"/>
  </r>
  <r>
    <x v="8"/>
    <x v="641"/>
    <x v="1580"/>
  </r>
  <r>
    <x v="8"/>
    <x v="641"/>
    <x v="1581"/>
  </r>
  <r>
    <x v="8"/>
    <x v="641"/>
    <x v="1582"/>
  </r>
  <r>
    <x v="8"/>
    <x v="641"/>
    <x v="1583"/>
  </r>
  <r>
    <x v="8"/>
    <x v="641"/>
    <x v="1584"/>
  </r>
  <r>
    <x v="8"/>
    <x v="641"/>
    <x v="1585"/>
  </r>
  <r>
    <x v="8"/>
    <x v="641"/>
    <x v="1586"/>
  </r>
  <r>
    <x v="8"/>
    <x v="641"/>
    <x v="1587"/>
  </r>
  <r>
    <x v="8"/>
    <x v="641"/>
    <x v="1588"/>
  </r>
  <r>
    <x v="8"/>
    <x v="641"/>
    <x v="1589"/>
  </r>
  <r>
    <x v="8"/>
    <x v="641"/>
    <x v="1590"/>
  </r>
  <r>
    <x v="8"/>
    <x v="641"/>
    <x v="1591"/>
  </r>
  <r>
    <x v="8"/>
    <x v="641"/>
    <x v="1592"/>
  </r>
  <r>
    <x v="8"/>
    <x v="641"/>
    <x v="1593"/>
  </r>
  <r>
    <x v="8"/>
    <x v="641"/>
    <x v="1594"/>
  </r>
  <r>
    <x v="8"/>
    <x v="641"/>
    <x v="1595"/>
  </r>
  <r>
    <x v="8"/>
    <x v="641"/>
    <x v="1596"/>
  </r>
  <r>
    <x v="8"/>
    <x v="641"/>
    <x v="1597"/>
  </r>
  <r>
    <x v="8"/>
    <x v="641"/>
    <x v="1598"/>
  </r>
  <r>
    <x v="8"/>
    <x v="641"/>
    <x v="1599"/>
  </r>
  <r>
    <x v="8"/>
    <x v="641"/>
    <x v="1600"/>
  </r>
  <r>
    <x v="8"/>
    <x v="641"/>
    <x v="1601"/>
  </r>
  <r>
    <x v="8"/>
    <x v="641"/>
    <x v="1602"/>
  </r>
  <r>
    <x v="8"/>
    <x v="641"/>
    <x v="1603"/>
  </r>
  <r>
    <x v="8"/>
    <x v="641"/>
    <x v="1604"/>
  </r>
  <r>
    <x v="8"/>
    <x v="641"/>
    <x v="1605"/>
  </r>
  <r>
    <x v="8"/>
    <x v="641"/>
    <x v="1606"/>
  </r>
  <r>
    <x v="8"/>
    <x v="641"/>
    <x v="1607"/>
  </r>
  <r>
    <x v="8"/>
    <x v="641"/>
    <x v="1608"/>
  </r>
  <r>
    <x v="8"/>
    <x v="641"/>
    <x v="1609"/>
  </r>
  <r>
    <x v="8"/>
    <x v="641"/>
    <x v="1610"/>
  </r>
  <r>
    <x v="8"/>
    <x v="641"/>
    <x v="1611"/>
  </r>
  <r>
    <x v="8"/>
    <x v="641"/>
    <x v="1612"/>
  </r>
  <r>
    <x v="8"/>
    <x v="641"/>
    <x v="1613"/>
  </r>
  <r>
    <x v="8"/>
    <x v="641"/>
    <x v="1614"/>
  </r>
  <r>
    <x v="8"/>
    <x v="641"/>
    <x v="1615"/>
  </r>
  <r>
    <x v="8"/>
    <x v="641"/>
    <x v="1616"/>
  </r>
  <r>
    <x v="8"/>
    <x v="641"/>
    <x v="1617"/>
  </r>
  <r>
    <x v="8"/>
    <x v="641"/>
    <x v="1618"/>
  </r>
  <r>
    <x v="8"/>
    <x v="641"/>
    <x v="1619"/>
  </r>
  <r>
    <x v="8"/>
    <x v="641"/>
    <x v="1620"/>
  </r>
  <r>
    <x v="8"/>
    <x v="641"/>
    <x v="1621"/>
  </r>
  <r>
    <x v="8"/>
    <x v="641"/>
    <x v="1622"/>
  </r>
  <r>
    <x v="8"/>
    <x v="641"/>
    <x v="1623"/>
  </r>
  <r>
    <x v="8"/>
    <x v="641"/>
    <x v="1624"/>
  </r>
  <r>
    <x v="8"/>
    <x v="641"/>
    <x v="1625"/>
  </r>
  <r>
    <x v="8"/>
    <x v="641"/>
    <x v="1626"/>
  </r>
  <r>
    <x v="8"/>
    <x v="641"/>
    <x v="1627"/>
  </r>
  <r>
    <x v="8"/>
    <x v="641"/>
    <x v="1628"/>
  </r>
  <r>
    <x v="8"/>
    <x v="641"/>
    <x v="1629"/>
  </r>
  <r>
    <x v="8"/>
    <x v="641"/>
    <x v="1630"/>
  </r>
  <r>
    <x v="8"/>
    <x v="641"/>
    <x v="1631"/>
  </r>
  <r>
    <x v="8"/>
    <x v="641"/>
    <x v="1632"/>
  </r>
  <r>
    <x v="8"/>
    <x v="641"/>
    <x v="1633"/>
  </r>
  <r>
    <x v="8"/>
    <x v="641"/>
    <x v="1634"/>
  </r>
  <r>
    <x v="8"/>
    <x v="641"/>
    <x v="1635"/>
  </r>
  <r>
    <x v="8"/>
    <x v="641"/>
    <x v="1636"/>
  </r>
  <r>
    <x v="8"/>
    <x v="641"/>
    <x v="1637"/>
  </r>
  <r>
    <x v="8"/>
    <x v="641"/>
    <x v="1638"/>
  </r>
  <r>
    <x v="8"/>
    <x v="641"/>
    <x v="1639"/>
  </r>
  <r>
    <x v="8"/>
    <x v="641"/>
    <x v="1640"/>
  </r>
  <r>
    <x v="8"/>
    <x v="641"/>
    <x v="1641"/>
  </r>
  <r>
    <x v="8"/>
    <x v="641"/>
    <x v="1642"/>
  </r>
  <r>
    <x v="8"/>
    <x v="641"/>
    <x v="1643"/>
  </r>
  <r>
    <x v="8"/>
    <x v="641"/>
    <x v="1644"/>
  </r>
  <r>
    <x v="8"/>
    <x v="641"/>
    <x v="1645"/>
  </r>
  <r>
    <x v="8"/>
    <x v="641"/>
    <x v="1646"/>
  </r>
  <r>
    <x v="8"/>
    <x v="641"/>
    <x v="1647"/>
  </r>
  <r>
    <x v="8"/>
    <x v="641"/>
    <x v="1648"/>
  </r>
  <r>
    <x v="8"/>
    <x v="641"/>
    <x v="1649"/>
  </r>
  <r>
    <x v="8"/>
    <x v="641"/>
    <x v="1650"/>
  </r>
  <r>
    <x v="8"/>
    <x v="641"/>
    <x v="1651"/>
  </r>
  <r>
    <x v="8"/>
    <x v="641"/>
    <x v="1652"/>
  </r>
  <r>
    <x v="8"/>
    <x v="641"/>
    <x v="1653"/>
  </r>
  <r>
    <x v="8"/>
    <x v="641"/>
    <x v="1654"/>
  </r>
  <r>
    <x v="8"/>
    <x v="641"/>
    <x v="1655"/>
  </r>
  <r>
    <x v="8"/>
    <x v="641"/>
    <x v="1656"/>
  </r>
  <r>
    <x v="8"/>
    <x v="641"/>
    <x v="1657"/>
  </r>
  <r>
    <x v="8"/>
    <x v="641"/>
    <x v="1658"/>
  </r>
  <r>
    <x v="8"/>
    <x v="641"/>
    <x v="1659"/>
  </r>
  <r>
    <x v="8"/>
    <x v="641"/>
    <x v="1660"/>
  </r>
  <r>
    <x v="8"/>
    <x v="641"/>
    <x v="1661"/>
  </r>
  <r>
    <x v="8"/>
    <x v="641"/>
    <x v="1662"/>
  </r>
  <r>
    <x v="8"/>
    <x v="641"/>
    <x v="1663"/>
  </r>
  <r>
    <x v="8"/>
    <x v="641"/>
    <x v="1664"/>
  </r>
  <r>
    <x v="8"/>
    <x v="641"/>
    <x v="1665"/>
  </r>
  <r>
    <x v="8"/>
    <x v="641"/>
    <x v="1666"/>
  </r>
  <r>
    <x v="8"/>
    <x v="641"/>
    <x v="1667"/>
  </r>
  <r>
    <x v="8"/>
    <x v="641"/>
    <x v="1668"/>
  </r>
  <r>
    <x v="8"/>
    <x v="641"/>
    <x v="1669"/>
  </r>
  <r>
    <x v="8"/>
    <x v="641"/>
    <x v="1670"/>
  </r>
  <r>
    <x v="8"/>
    <x v="641"/>
    <x v="1671"/>
  </r>
  <r>
    <x v="8"/>
    <x v="641"/>
    <x v="1672"/>
  </r>
  <r>
    <x v="8"/>
    <x v="641"/>
    <x v="1673"/>
  </r>
  <r>
    <x v="9"/>
    <x v="642"/>
    <x v="1674"/>
  </r>
  <r>
    <x v="9"/>
    <x v="643"/>
    <x v="1675"/>
  </r>
  <r>
    <x v="9"/>
    <x v="642"/>
    <x v="1676"/>
  </r>
  <r>
    <x v="9"/>
    <x v="642"/>
    <x v="1677"/>
  </r>
  <r>
    <x v="9"/>
    <x v="642"/>
    <x v="1678"/>
  </r>
  <r>
    <x v="9"/>
    <x v="643"/>
    <x v="1679"/>
  </r>
  <r>
    <x v="9"/>
    <x v="644"/>
    <x v="1680"/>
  </r>
  <r>
    <x v="9"/>
    <x v="643"/>
    <x v="1681"/>
  </r>
  <r>
    <x v="9"/>
    <x v="643"/>
    <x v="1682"/>
  </r>
  <r>
    <x v="9"/>
    <x v="643"/>
    <x v="1683"/>
  </r>
  <r>
    <x v="9"/>
    <x v="644"/>
    <x v="1684"/>
  </r>
  <r>
    <x v="9"/>
    <x v="645"/>
    <x v="1685"/>
  </r>
  <r>
    <x v="9"/>
    <x v="643"/>
    <x v="1686"/>
  </r>
  <r>
    <x v="9"/>
    <x v="646"/>
    <x v="1687"/>
  </r>
  <r>
    <x v="9"/>
    <x v="646"/>
    <x v="1688"/>
  </r>
  <r>
    <x v="9"/>
    <x v="646"/>
    <x v="1689"/>
  </r>
  <r>
    <x v="9"/>
    <x v="647"/>
    <x v="1690"/>
  </r>
  <r>
    <x v="9"/>
    <x v="647"/>
    <x v="1691"/>
  </r>
  <r>
    <x v="9"/>
    <x v="647"/>
    <x v="1692"/>
  </r>
  <r>
    <x v="9"/>
    <x v="647"/>
    <x v="1693"/>
  </r>
  <r>
    <x v="9"/>
    <x v="647"/>
    <x v="1694"/>
  </r>
  <r>
    <x v="9"/>
    <x v="647"/>
    <x v="1695"/>
  </r>
  <r>
    <x v="9"/>
    <x v="647"/>
    <x v="1696"/>
  </r>
  <r>
    <x v="9"/>
    <x v="647"/>
    <x v="1697"/>
  </r>
  <r>
    <x v="9"/>
    <x v="647"/>
    <x v="1698"/>
  </r>
  <r>
    <x v="9"/>
    <x v="647"/>
    <x v="1699"/>
  </r>
  <r>
    <x v="9"/>
    <x v="647"/>
    <x v="1700"/>
  </r>
  <r>
    <x v="9"/>
    <x v="648"/>
    <x v="1701"/>
  </r>
  <r>
    <x v="9"/>
    <x v="648"/>
    <x v="1702"/>
  </r>
  <r>
    <x v="9"/>
    <x v="648"/>
    <x v="1703"/>
  </r>
  <r>
    <x v="9"/>
    <x v="649"/>
    <x v="1704"/>
  </r>
  <r>
    <x v="9"/>
    <x v="648"/>
    <x v="1705"/>
  </r>
  <r>
    <x v="9"/>
    <x v="648"/>
    <x v="1706"/>
  </r>
  <r>
    <x v="9"/>
    <x v="648"/>
    <x v="1707"/>
  </r>
  <r>
    <x v="9"/>
    <x v="648"/>
    <x v="1708"/>
  </r>
  <r>
    <x v="9"/>
    <x v="648"/>
    <x v="1709"/>
  </r>
  <r>
    <x v="9"/>
    <x v="648"/>
    <x v="1710"/>
  </r>
  <r>
    <x v="9"/>
    <x v="648"/>
    <x v="1711"/>
  </r>
  <r>
    <x v="9"/>
    <x v="648"/>
    <x v="1712"/>
  </r>
  <r>
    <x v="9"/>
    <x v="650"/>
    <x v="1713"/>
  </r>
  <r>
    <x v="9"/>
    <x v="650"/>
    <x v="1714"/>
  </r>
  <r>
    <x v="9"/>
    <x v="650"/>
    <x v="1715"/>
  </r>
  <r>
    <x v="9"/>
    <x v="650"/>
    <x v="1716"/>
  </r>
  <r>
    <x v="9"/>
    <x v="650"/>
    <x v="1717"/>
  </r>
  <r>
    <x v="9"/>
    <x v="651"/>
    <x v="1718"/>
  </r>
  <r>
    <x v="9"/>
    <x v="651"/>
    <x v="1719"/>
  </r>
  <r>
    <x v="9"/>
    <x v="651"/>
    <x v="1720"/>
  </r>
  <r>
    <x v="9"/>
    <x v="651"/>
    <x v="1721"/>
  </r>
  <r>
    <x v="9"/>
    <x v="651"/>
    <x v="1722"/>
  </r>
  <r>
    <x v="9"/>
    <x v="651"/>
    <x v="1723"/>
  </r>
  <r>
    <x v="9"/>
    <x v="651"/>
    <x v="1724"/>
  </r>
  <r>
    <x v="9"/>
    <x v="651"/>
    <x v="1725"/>
  </r>
  <r>
    <x v="9"/>
    <x v="652"/>
    <x v="1726"/>
  </r>
  <r>
    <x v="9"/>
    <x v="652"/>
    <x v="1727"/>
  </r>
  <r>
    <x v="9"/>
    <x v="652"/>
    <x v="1728"/>
  </r>
  <r>
    <x v="9"/>
    <x v="652"/>
    <x v="1729"/>
  </r>
  <r>
    <x v="9"/>
    <x v="652"/>
    <x v="1730"/>
  </r>
  <r>
    <x v="9"/>
    <x v="652"/>
    <x v="1731"/>
  </r>
  <r>
    <x v="9"/>
    <x v="652"/>
    <x v="1732"/>
  </r>
  <r>
    <x v="9"/>
    <x v="652"/>
    <x v="1733"/>
  </r>
  <r>
    <x v="9"/>
    <x v="652"/>
    <x v="1734"/>
  </r>
  <r>
    <x v="9"/>
    <x v="652"/>
    <x v="1735"/>
  </r>
  <r>
    <x v="9"/>
    <x v="652"/>
    <x v="1736"/>
  </r>
  <r>
    <x v="9"/>
    <x v="652"/>
    <x v="1737"/>
  </r>
  <r>
    <x v="9"/>
    <x v="652"/>
    <x v="1738"/>
  </r>
  <r>
    <x v="9"/>
    <x v="652"/>
    <x v="1739"/>
  </r>
  <r>
    <x v="9"/>
    <x v="652"/>
    <x v="1740"/>
  </r>
  <r>
    <x v="9"/>
    <x v="653"/>
    <x v="1741"/>
  </r>
  <r>
    <x v="9"/>
    <x v="653"/>
    <x v="1742"/>
  </r>
  <r>
    <x v="9"/>
    <x v="653"/>
    <x v="1743"/>
  </r>
  <r>
    <x v="9"/>
    <x v="653"/>
    <x v="1744"/>
  </r>
  <r>
    <x v="9"/>
    <x v="653"/>
    <x v="1745"/>
  </r>
  <r>
    <x v="9"/>
    <x v="653"/>
    <x v="1746"/>
  </r>
  <r>
    <x v="9"/>
    <x v="653"/>
    <x v="1747"/>
  </r>
  <r>
    <x v="9"/>
    <x v="653"/>
    <x v="1748"/>
  </r>
  <r>
    <x v="9"/>
    <x v="653"/>
    <x v="1749"/>
  </r>
  <r>
    <x v="9"/>
    <x v="653"/>
    <x v="1750"/>
  </r>
  <r>
    <x v="9"/>
    <x v="653"/>
    <x v="1751"/>
  </r>
  <r>
    <x v="9"/>
    <x v="653"/>
    <x v="1752"/>
  </r>
  <r>
    <x v="9"/>
    <x v="653"/>
    <x v="1753"/>
  </r>
  <r>
    <x v="9"/>
    <x v="653"/>
    <x v="1754"/>
  </r>
  <r>
    <x v="9"/>
    <x v="653"/>
    <x v="1755"/>
  </r>
  <r>
    <x v="9"/>
    <x v="653"/>
    <x v="1756"/>
  </r>
  <r>
    <x v="9"/>
    <x v="653"/>
    <x v="1757"/>
  </r>
  <r>
    <x v="9"/>
    <x v="653"/>
    <x v="1758"/>
  </r>
  <r>
    <x v="9"/>
    <x v="653"/>
    <x v="1759"/>
  </r>
  <r>
    <x v="9"/>
    <x v="654"/>
    <x v="1760"/>
  </r>
  <r>
    <x v="9"/>
    <x v="654"/>
    <x v="1761"/>
  </r>
  <r>
    <x v="9"/>
    <x v="654"/>
    <x v="1762"/>
  </r>
  <r>
    <x v="9"/>
    <x v="654"/>
    <x v="1763"/>
  </r>
  <r>
    <x v="9"/>
    <x v="654"/>
    <x v="1764"/>
  </r>
  <r>
    <x v="9"/>
    <x v="654"/>
    <x v="1765"/>
  </r>
  <r>
    <x v="9"/>
    <x v="654"/>
    <x v="1766"/>
  </r>
  <r>
    <x v="10"/>
    <x v="655"/>
    <x v="1767"/>
  </r>
  <r>
    <x v="10"/>
    <x v="655"/>
    <x v="1768"/>
  </r>
  <r>
    <x v="10"/>
    <x v="655"/>
    <x v="1769"/>
  </r>
  <r>
    <x v="10"/>
    <x v="655"/>
    <x v="1770"/>
  </r>
  <r>
    <x v="10"/>
    <x v="655"/>
    <x v="1771"/>
  </r>
  <r>
    <x v="10"/>
    <x v="655"/>
    <x v="1772"/>
  </r>
  <r>
    <x v="10"/>
    <x v="655"/>
    <x v="1773"/>
  </r>
  <r>
    <x v="10"/>
    <x v="655"/>
    <x v="1774"/>
  </r>
  <r>
    <x v="10"/>
    <x v="655"/>
    <x v="1775"/>
  </r>
  <r>
    <x v="10"/>
    <x v="655"/>
    <x v="1776"/>
  </r>
  <r>
    <x v="10"/>
    <x v="655"/>
    <x v="1777"/>
  </r>
  <r>
    <x v="10"/>
    <x v="655"/>
    <x v="1778"/>
  </r>
  <r>
    <x v="10"/>
    <x v="655"/>
    <x v="1779"/>
  </r>
  <r>
    <x v="10"/>
    <x v="655"/>
    <x v="1780"/>
  </r>
  <r>
    <x v="10"/>
    <x v="655"/>
    <x v="1781"/>
  </r>
  <r>
    <x v="10"/>
    <x v="655"/>
    <x v="1782"/>
  </r>
  <r>
    <x v="10"/>
    <x v="655"/>
    <x v="1783"/>
  </r>
  <r>
    <x v="10"/>
    <x v="655"/>
    <x v="1784"/>
  </r>
  <r>
    <x v="10"/>
    <x v="655"/>
    <x v="1785"/>
  </r>
  <r>
    <x v="10"/>
    <x v="655"/>
    <x v="1786"/>
  </r>
  <r>
    <x v="10"/>
    <x v="655"/>
    <x v="1787"/>
  </r>
  <r>
    <x v="10"/>
    <x v="75"/>
    <x v="1788"/>
  </r>
  <r>
    <x v="10"/>
    <x v="75"/>
    <x v="1789"/>
  </r>
  <r>
    <x v="10"/>
    <x v="75"/>
    <x v="1790"/>
  </r>
  <r>
    <x v="10"/>
    <x v="75"/>
    <x v="1791"/>
  </r>
  <r>
    <x v="10"/>
    <x v="75"/>
    <x v="1792"/>
  </r>
  <r>
    <x v="10"/>
    <x v="75"/>
    <x v="1793"/>
  </r>
  <r>
    <x v="10"/>
    <x v="75"/>
    <x v="1794"/>
  </r>
  <r>
    <x v="10"/>
    <x v="75"/>
    <x v="1795"/>
  </r>
  <r>
    <x v="10"/>
    <x v="75"/>
    <x v="1796"/>
  </r>
  <r>
    <x v="10"/>
    <x v="75"/>
    <x v="1797"/>
  </r>
  <r>
    <x v="10"/>
    <x v="102"/>
    <x v="1798"/>
  </r>
  <r>
    <x v="10"/>
    <x v="102"/>
    <x v="1799"/>
  </r>
  <r>
    <x v="10"/>
    <x v="102"/>
    <x v="1800"/>
  </r>
  <r>
    <x v="10"/>
    <x v="102"/>
    <x v="1801"/>
  </r>
  <r>
    <x v="10"/>
    <x v="102"/>
    <x v="1802"/>
  </r>
  <r>
    <x v="10"/>
    <x v="102"/>
    <x v="1803"/>
  </r>
  <r>
    <x v="10"/>
    <x v="102"/>
    <x v="1804"/>
  </r>
  <r>
    <x v="10"/>
    <x v="102"/>
    <x v="1805"/>
  </r>
  <r>
    <x v="10"/>
    <x v="102"/>
    <x v="1806"/>
  </r>
  <r>
    <x v="10"/>
    <x v="102"/>
    <x v="1807"/>
  </r>
  <r>
    <x v="10"/>
    <x v="656"/>
    <x v="1808"/>
  </r>
  <r>
    <x v="10"/>
    <x v="656"/>
    <x v="1809"/>
  </r>
  <r>
    <x v="10"/>
    <x v="656"/>
    <x v="1810"/>
  </r>
  <r>
    <x v="10"/>
    <x v="656"/>
    <x v="1811"/>
  </r>
  <r>
    <x v="10"/>
    <x v="656"/>
    <x v="1812"/>
  </r>
  <r>
    <x v="10"/>
    <x v="656"/>
    <x v="1813"/>
  </r>
  <r>
    <x v="10"/>
    <x v="656"/>
    <x v="1814"/>
  </r>
  <r>
    <x v="10"/>
    <x v="656"/>
    <x v="1815"/>
  </r>
  <r>
    <x v="10"/>
    <x v="656"/>
    <x v="1816"/>
  </r>
  <r>
    <x v="10"/>
    <x v="656"/>
    <x v="1817"/>
  </r>
  <r>
    <x v="10"/>
    <x v="656"/>
    <x v="1818"/>
  </r>
  <r>
    <x v="10"/>
    <x v="656"/>
    <x v="1819"/>
  </r>
  <r>
    <x v="10"/>
    <x v="656"/>
    <x v="1820"/>
  </r>
  <r>
    <x v="10"/>
    <x v="656"/>
    <x v="1821"/>
  </r>
  <r>
    <x v="10"/>
    <x v="656"/>
    <x v="1822"/>
  </r>
  <r>
    <x v="10"/>
    <x v="656"/>
    <x v="1823"/>
  </r>
  <r>
    <x v="10"/>
    <x v="656"/>
    <x v="1824"/>
  </r>
  <r>
    <x v="10"/>
    <x v="656"/>
    <x v="1825"/>
  </r>
  <r>
    <x v="10"/>
    <x v="656"/>
    <x v="1826"/>
  </r>
  <r>
    <x v="10"/>
    <x v="656"/>
    <x v="1827"/>
  </r>
  <r>
    <x v="10"/>
    <x v="657"/>
    <x v="1828"/>
  </r>
  <r>
    <x v="10"/>
    <x v="657"/>
    <x v="1829"/>
  </r>
  <r>
    <x v="10"/>
    <x v="657"/>
    <x v="1830"/>
  </r>
  <r>
    <x v="10"/>
    <x v="657"/>
    <x v="1831"/>
  </r>
  <r>
    <x v="10"/>
    <x v="657"/>
    <x v="1832"/>
  </r>
  <r>
    <x v="10"/>
    <x v="657"/>
    <x v="1833"/>
  </r>
  <r>
    <x v="10"/>
    <x v="657"/>
    <x v="1834"/>
  </r>
  <r>
    <x v="10"/>
    <x v="657"/>
    <x v="1835"/>
  </r>
  <r>
    <x v="10"/>
    <x v="657"/>
    <x v="1836"/>
  </r>
  <r>
    <x v="10"/>
    <x v="657"/>
    <x v="1837"/>
  </r>
  <r>
    <x v="10"/>
    <x v="657"/>
    <x v="1838"/>
  </r>
  <r>
    <x v="10"/>
    <x v="657"/>
    <x v="1839"/>
  </r>
  <r>
    <x v="10"/>
    <x v="657"/>
    <x v="1840"/>
  </r>
  <r>
    <x v="10"/>
    <x v="657"/>
    <x v="1841"/>
  </r>
  <r>
    <x v="10"/>
    <x v="657"/>
    <x v="1842"/>
  </r>
  <r>
    <x v="10"/>
    <x v="657"/>
    <x v="1843"/>
  </r>
  <r>
    <x v="10"/>
    <x v="657"/>
    <x v="1844"/>
  </r>
  <r>
    <x v="10"/>
    <x v="658"/>
    <x v="1845"/>
  </r>
  <r>
    <x v="10"/>
    <x v="658"/>
    <x v="1846"/>
  </r>
  <r>
    <x v="10"/>
    <x v="658"/>
    <x v="1847"/>
  </r>
  <r>
    <x v="10"/>
    <x v="658"/>
    <x v="1848"/>
  </r>
  <r>
    <x v="10"/>
    <x v="658"/>
    <x v="1849"/>
  </r>
  <r>
    <x v="10"/>
    <x v="658"/>
    <x v="1850"/>
  </r>
  <r>
    <x v="10"/>
    <x v="658"/>
    <x v="1851"/>
  </r>
  <r>
    <x v="10"/>
    <x v="658"/>
    <x v="1852"/>
  </r>
  <r>
    <x v="10"/>
    <x v="658"/>
    <x v="1853"/>
  </r>
  <r>
    <x v="10"/>
    <x v="658"/>
    <x v="1854"/>
  </r>
  <r>
    <x v="10"/>
    <x v="658"/>
    <x v="1855"/>
  </r>
  <r>
    <x v="10"/>
    <x v="658"/>
    <x v="1856"/>
  </r>
  <r>
    <x v="10"/>
    <x v="658"/>
    <x v="1857"/>
  </r>
  <r>
    <x v="10"/>
    <x v="658"/>
    <x v="1858"/>
  </r>
  <r>
    <x v="10"/>
    <x v="658"/>
    <x v="1859"/>
  </r>
  <r>
    <x v="10"/>
    <x v="658"/>
    <x v="1860"/>
  </r>
  <r>
    <x v="10"/>
    <x v="658"/>
    <x v="1861"/>
  </r>
  <r>
    <x v="10"/>
    <x v="658"/>
    <x v="1862"/>
  </r>
  <r>
    <x v="10"/>
    <x v="658"/>
    <x v="1863"/>
  </r>
  <r>
    <x v="10"/>
    <x v="658"/>
    <x v="1864"/>
  </r>
  <r>
    <x v="10"/>
    <x v="658"/>
    <x v="1865"/>
  </r>
  <r>
    <x v="10"/>
    <x v="659"/>
    <x v="1866"/>
  </r>
  <r>
    <x v="10"/>
    <x v="659"/>
    <x v="1867"/>
  </r>
  <r>
    <x v="10"/>
    <x v="659"/>
    <x v="1868"/>
  </r>
  <r>
    <x v="10"/>
    <x v="659"/>
    <x v="1869"/>
  </r>
  <r>
    <x v="10"/>
    <x v="659"/>
    <x v="1870"/>
  </r>
  <r>
    <x v="10"/>
    <x v="659"/>
    <x v="1871"/>
  </r>
  <r>
    <x v="10"/>
    <x v="659"/>
    <x v="1872"/>
  </r>
  <r>
    <x v="10"/>
    <x v="659"/>
    <x v="1873"/>
  </r>
  <r>
    <x v="10"/>
    <x v="659"/>
    <x v="1874"/>
  </r>
  <r>
    <x v="10"/>
    <x v="659"/>
    <x v="1875"/>
  </r>
  <r>
    <x v="10"/>
    <x v="659"/>
    <x v="1876"/>
  </r>
  <r>
    <x v="10"/>
    <x v="659"/>
    <x v="1877"/>
  </r>
  <r>
    <x v="10"/>
    <x v="659"/>
    <x v="1878"/>
  </r>
  <r>
    <x v="10"/>
    <x v="659"/>
    <x v="1879"/>
  </r>
  <r>
    <x v="10"/>
    <x v="659"/>
    <x v="1880"/>
  </r>
  <r>
    <x v="10"/>
    <x v="659"/>
    <x v="1881"/>
  </r>
  <r>
    <x v="10"/>
    <x v="659"/>
    <x v="1882"/>
  </r>
  <r>
    <x v="10"/>
    <x v="659"/>
    <x v="1883"/>
  </r>
  <r>
    <x v="10"/>
    <x v="660"/>
    <x v="1884"/>
  </r>
  <r>
    <x v="10"/>
    <x v="660"/>
    <x v="1885"/>
  </r>
  <r>
    <x v="10"/>
    <x v="660"/>
    <x v="1886"/>
  </r>
  <r>
    <x v="10"/>
    <x v="660"/>
    <x v="1887"/>
  </r>
  <r>
    <x v="10"/>
    <x v="660"/>
    <x v="1888"/>
  </r>
  <r>
    <x v="10"/>
    <x v="660"/>
    <x v="1889"/>
  </r>
  <r>
    <x v="10"/>
    <x v="660"/>
    <x v="1890"/>
  </r>
  <r>
    <x v="10"/>
    <x v="660"/>
    <x v="1891"/>
  </r>
  <r>
    <x v="10"/>
    <x v="660"/>
    <x v="1892"/>
  </r>
  <r>
    <x v="10"/>
    <x v="660"/>
    <x v="1893"/>
  </r>
  <r>
    <x v="10"/>
    <x v="660"/>
    <x v="1894"/>
  </r>
  <r>
    <x v="10"/>
    <x v="660"/>
    <x v="1895"/>
  </r>
  <r>
    <x v="10"/>
    <x v="660"/>
    <x v="1896"/>
  </r>
  <r>
    <x v="10"/>
    <x v="660"/>
    <x v="1897"/>
  </r>
  <r>
    <x v="10"/>
    <x v="660"/>
    <x v="1898"/>
  </r>
  <r>
    <x v="10"/>
    <x v="660"/>
    <x v="1899"/>
  </r>
  <r>
    <x v="10"/>
    <x v="660"/>
    <x v="1900"/>
  </r>
  <r>
    <x v="10"/>
    <x v="660"/>
    <x v="1901"/>
  </r>
  <r>
    <x v="10"/>
    <x v="660"/>
    <x v="1902"/>
  </r>
  <r>
    <x v="10"/>
    <x v="660"/>
    <x v="1903"/>
  </r>
  <r>
    <x v="10"/>
    <x v="660"/>
    <x v="1904"/>
  </r>
  <r>
    <x v="10"/>
    <x v="661"/>
    <x v="1905"/>
  </r>
  <r>
    <x v="10"/>
    <x v="661"/>
    <x v="1906"/>
  </r>
  <r>
    <x v="10"/>
    <x v="661"/>
    <x v="1907"/>
  </r>
  <r>
    <x v="10"/>
    <x v="661"/>
    <x v="1908"/>
  </r>
  <r>
    <x v="10"/>
    <x v="661"/>
    <x v="1909"/>
  </r>
  <r>
    <x v="10"/>
    <x v="661"/>
    <x v="1910"/>
  </r>
  <r>
    <x v="10"/>
    <x v="661"/>
    <x v="1911"/>
  </r>
  <r>
    <x v="10"/>
    <x v="661"/>
    <x v="1912"/>
  </r>
  <r>
    <x v="10"/>
    <x v="661"/>
    <x v="1913"/>
  </r>
  <r>
    <x v="10"/>
    <x v="661"/>
    <x v="1914"/>
  </r>
  <r>
    <x v="10"/>
    <x v="661"/>
    <x v="1915"/>
  </r>
  <r>
    <x v="10"/>
    <x v="661"/>
    <x v="1916"/>
  </r>
  <r>
    <x v="10"/>
    <x v="657"/>
    <x v="1828"/>
  </r>
  <r>
    <x v="10"/>
    <x v="657"/>
    <x v="1829"/>
  </r>
  <r>
    <x v="10"/>
    <x v="657"/>
    <x v="1830"/>
  </r>
  <r>
    <x v="10"/>
    <x v="657"/>
    <x v="1831"/>
  </r>
  <r>
    <x v="10"/>
    <x v="657"/>
    <x v="1832"/>
  </r>
  <r>
    <x v="10"/>
    <x v="657"/>
    <x v="1834"/>
  </r>
  <r>
    <x v="10"/>
    <x v="657"/>
    <x v="1836"/>
  </r>
  <r>
    <x v="10"/>
    <x v="657"/>
    <x v="1837"/>
  </r>
  <r>
    <x v="10"/>
    <x v="657"/>
    <x v="1838"/>
  </r>
  <r>
    <x v="10"/>
    <x v="657"/>
    <x v="1839"/>
  </r>
  <r>
    <x v="10"/>
    <x v="657"/>
    <x v="1840"/>
  </r>
  <r>
    <x v="10"/>
    <x v="657"/>
    <x v="1841"/>
  </r>
  <r>
    <x v="10"/>
    <x v="657"/>
    <x v="1842"/>
  </r>
  <r>
    <x v="10"/>
    <x v="657"/>
    <x v="1843"/>
  </r>
  <r>
    <x v="10"/>
    <x v="657"/>
    <x v="1844"/>
  </r>
  <r>
    <x v="10"/>
    <x v="658"/>
    <x v="1845"/>
  </r>
  <r>
    <x v="10"/>
    <x v="658"/>
    <x v="1846"/>
  </r>
  <r>
    <x v="10"/>
    <x v="658"/>
    <x v="1847"/>
  </r>
  <r>
    <x v="10"/>
    <x v="658"/>
    <x v="1848"/>
  </r>
  <r>
    <x v="10"/>
    <x v="658"/>
    <x v="1850"/>
  </r>
  <r>
    <x v="10"/>
    <x v="658"/>
    <x v="1851"/>
  </r>
  <r>
    <x v="10"/>
    <x v="658"/>
    <x v="1852"/>
  </r>
  <r>
    <x v="10"/>
    <x v="658"/>
    <x v="1853"/>
  </r>
  <r>
    <x v="10"/>
    <x v="658"/>
    <x v="1854"/>
  </r>
  <r>
    <x v="10"/>
    <x v="658"/>
    <x v="1855"/>
  </r>
  <r>
    <x v="10"/>
    <x v="658"/>
    <x v="1856"/>
  </r>
  <r>
    <x v="10"/>
    <x v="658"/>
    <x v="1857"/>
  </r>
  <r>
    <x v="10"/>
    <x v="658"/>
    <x v="1858"/>
  </r>
  <r>
    <x v="10"/>
    <x v="658"/>
    <x v="1859"/>
  </r>
  <r>
    <x v="10"/>
    <x v="658"/>
    <x v="1860"/>
  </r>
  <r>
    <x v="10"/>
    <x v="658"/>
    <x v="1861"/>
  </r>
  <r>
    <x v="10"/>
    <x v="658"/>
    <x v="1862"/>
  </r>
  <r>
    <x v="10"/>
    <x v="658"/>
    <x v="1863"/>
  </r>
  <r>
    <x v="10"/>
    <x v="658"/>
    <x v="1864"/>
  </r>
  <r>
    <x v="10"/>
    <x v="658"/>
    <x v="1865"/>
  </r>
  <r>
    <x v="10"/>
    <x v="659"/>
    <x v="1866"/>
  </r>
  <r>
    <x v="10"/>
    <x v="659"/>
    <x v="1867"/>
  </r>
  <r>
    <x v="10"/>
    <x v="659"/>
    <x v="1868"/>
  </r>
  <r>
    <x v="10"/>
    <x v="659"/>
    <x v="1869"/>
  </r>
  <r>
    <x v="10"/>
    <x v="659"/>
    <x v="1870"/>
  </r>
  <r>
    <x v="10"/>
    <x v="659"/>
    <x v="1871"/>
  </r>
  <r>
    <x v="10"/>
    <x v="659"/>
    <x v="1872"/>
  </r>
  <r>
    <x v="10"/>
    <x v="659"/>
    <x v="1874"/>
  </r>
  <r>
    <x v="10"/>
    <x v="659"/>
    <x v="1875"/>
  </r>
  <r>
    <x v="10"/>
    <x v="659"/>
    <x v="1876"/>
  </r>
  <r>
    <x v="10"/>
    <x v="659"/>
    <x v="1877"/>
  </r>
  <r>
    <x v="10"/>
    <x v="659"/>
    <x v="1878"/>
  </r>
  <r>
    <x v="10"/>
    <x v="659"/>
    <x v="1879"/>
  </r>
  <r>
    <x v="10"/>
    <x v="659"/>
    <x v="1880"/>
  </r>
  <r>
    <x v="10"/>
    <x v="659"/>
    <x v="1882"/>
  </r>
  <r>
    <x v="10"/>
    <x v="659"/>
    <x v="1883"/>
  </r>
  <r>
    <x v="10"/>
    <x v="660"/>
    <x v="1884"/>
  </r>
  <r>
    <x v="10"/>
    <x v="660"/>
    <x v="1885"/>
  </r>
  <r>
    <x v="10"/>
    <x v="660"/>
    <x v="1886"/>
  </r>
  <r>
    <x v="10"/>
    <x v="660"/>
    <x v="1887"/>
  </r>
  <r>
    <x v="10"/>
    <x v="660"/>
    <x v="1888"/>
  </r>
  <r>
    <x v="10"/>
    <x v="660"/>
    <x v="1889"/>
  </r>
  <r>
    <x v="10"/>
    <x v="660"/>
    <x v="1890"/>
  </r>
  <r>
    <x v="10"/>
    <x v="660"/>
    <x v="1891"/>
  </r>
  <r>
    <x v="10"/>
    <x v="660"/>
    <x v="1892"/>
  </r>
  <r>
    <x v="10"/>
    <x v="660"/>
    <x v="1893"/>
  </r>
  <r>
    <x v="10"/>
    <x v="660"/>
    <x v="1895"/>
  </r>
  <r>
    <x v="10"/>
    <x v="660"/>
    <x v="1896"/>
  </r>
  <r>
    <x v="10"/>
    <x v="660"/>
    <x v="1897"/>
  </r>
  <r>
    <x v="10"/>
    <x v="660"/>
    <x v="1898"/>
  </r>
  <r>
    <x v="10"/>
    <x v="660"/>
    <x v="1899"/>
  </r>
  <r>
    <x v="10"/>
    <x v="660"/>
    <x v="1900"/>
  </r>
  <r>
    <x v="10"/>
    <x v="660"/>
    <x v="1901"/>
  </r>
  <r>
    <x v="10"/>
    <x v="660"/>
    <x v="1902"/>
  </r>
  <r>
    <x v="10"/>
    <x v="660"/>
    <x v="1903"/>
  </r>
  <r>
    <x v="10"/>
    <x v="660"/>
    <x v="1904"/>
  </r>
  <r>
    <x v="10"/>
    <x v="660"/>
    <x v="1917"/>
  </r>
  <r>
    <x v="10"/>
    <x v="661"/>
    <x v="1905"/>
  </r>
  <r>
    <x v="10"/>
    <x v="661"/>
    <x v="1906"/>
  </r>
  <r>
    <x v="10"/>
    <x v="661"/>
    <x v="1907"/>
  </r>
  <r>
    <x v="10"/>
    <x v="661"/>
    <x v="1908"/>
  </r>
  <r>
    <x v="10"/>
    <x v="661"/>
    <x v="1909"/>
  </r>
  <r>
    <x v="10"/>
    <x v="661"/>
    <x v="1910"/>
  </r>
  <r>
    <x v="10"/>
    <x v="661"/>
    <x v="1911"/>
  </r>
  <r>
    <x v="10"/>
    <x v="661"/>
    <x v="1912"/>
  </r>
  <r>
    <x v="10"/>
    <x v="661"/>
    <x v="1913"/>
  </r>
  <r>
    <x v="10"/>
    <x v="661"/>
    <x v="1914"/>
  </r>
  <r>
    <x v="10"/>
    <x v="661"/>
    <x v="1915"/>
  </r>
  <r>
    <x v="10"/>
    <x v="661"/>
    <x v="1916"/>
  </r>
  <r>
    <x v="10"/>
    <x v="662"/>
    <x v="1918"/>
  </r>
  <r>
    <x v="10"/>
    <x v="662"/>
    <x v="1919"/>
  </r>
  <r>
    <x v="10"/>
    <x v="662"/>
    <x v="1920"/>
  </r>
  <r>
    <x v="10"/>
    <x v="662"/>
    <x v="1921"/>
  </r>
  <r>
    <x v="10"/>
    <x v="662"/>
    <x v="1922"/>
  </r>
  <r>
    <x v="10"/>
    <x v="662"/>
    <x v="1923"/>
  </r>
  <r>
    <x v="10"/>
    <x v="662"/>
    <x v="1924"/>
  </r>
  <r>
    <x v="10"/>
    <x v="662"/>
    <x v="1925"/>
  </r>
  <r>
    <x v="10"/>
    <x v="663"/>
    <x v="1926"/>
  </r>
  <r>
    <x v="10"/>
    <x v="663"/>
    <x v="1927"/>
  </r>
  <r>
    <x v="10"/>
    <x v="663"/>
    <x v="1928"/>
  </r>
  <r>
    <x v="10"/>
    <x v="663"/>
    <x v="1929"/>
  </r>
  <r>
    <x v="10"/>
    <x v="663"/>
    <x v="1930"/>
  </r>
  <r>
    <x v="10"/>
    <x v="663"/>
    <x v="1931"/>
  </r>
  <r>
    <x v="10"/>
    <x v="663"/>
    <x v="1932"/>
  </r>
  <r>
    <x v="10"/>
    <x v="663"/>
    <x v="1933"/>
  </r>
  <r>
    <x v="10"/>
    <x v="663"/>
    <x v="1934"/>
  </r>
  <r>
    <x v="10"/>
    <x v="663"/>
    <x v="1935"/>
  </r>
  <r>
    <x v="10"/>
    <x v="663"/>
    <x v="1936"/>
  </r>
  <r>
    <x v="10"/>
    <x v="663"/>
    <x v="1937"/>
  </r>
  <r>
    <x v="10"/>
    <x v="663"/>
    <x v="1938"/>
  </r>
  <r>
    <x v="10"/>
    <x v="663"/>
    <x v="1939"/>
  </r>
  <r>
    <x v="10"/>
    <x v="663"/>
    <x v="1940"/>
  </r>
  <r>
    <x v="10"/>
    <x v="663"/>
    <x v="1941"/>
  </r>
  <r>
    <x v="10"/>
    <x v="663"/>
    <x v="1942"/>
  </r>
  <r>
    <x v="10"/>
    <x v="663"/>
    <x v="1943"/>
  </r>
  <r>
    <x v="10"/>
    <x v="663"/>
    <x v="1944"/>
  </r>
  <r>
    <x v="10"/>
    <x v="663"/>
    <x v="1945"/>
  </r>
  <r>
    <x v="10"/>
    <x v="663"/>
    <x v="1946"/>
  </r>
  <r>
    <x v="10"/>
    <x v="663"/>
    <x v="1947"/>
  </r>
  <r>
    <x v="11"/>
    <x v="664"/>
    <x v="1948"/>
  </r>
  <r>
    <x v="11"/>
    <x v="664"/>
    <x v="1949"/>
  </r>
  <r>
    <x v="11"/>
    <x v="664"/>
    <x v="1950"/>
  </r>
  <r>
    <x v="11"/>
    <x v="664"/>
    <x v="1951"/>
  </r>
  <r>
    <x v="11"/>
    <x v="664"/>
    <x v="1952"/>
  </r>
  <r>
    <x v="11"/>
    <x v="664"/>
    <x v="1953"/>
  </r>
  <r>
    <x v="11"/>
    <x v="664"/>
    <x v="1954"/>
  </r>
  <r>
    <x v="11"/>
    <x v="664"/>
    <x v="1955"/>
  </r>
  <r>
    <x v="11"/>
    <x v="664"/>
    <x v="1956"/>
  </r>
  <r>
    <x v="11"/>
    <x v="664"/>
    <x v="1957"/>
  </r>
  <r>
    <x v="11"/>
    <x v="664"/>
    <x v="1958"/>
  </r>
  <r>
    <x v="11"/>
    <x v="664"/>
    <x v="1959"/>
  </r>
  <r>
    <x v="11"/>
    <x v="664"/>
    <x v="1960"/>
  </r>
  <r>
    <x v="11"/>
    <x v="664"/>
    <x v="1961"/>
  </r>
  <r>
    <x v="11"/>
    <x v="664"/>
    <x v="1962"/>
  </r>
  <r>
    <x v="11"/>
    <x v="664"/>
    <x v="1963"/>
  </r>
  <r>
    <x v="11"/>
    <x v="664"/>
    <x v="1964"/>
  </r>
  <r>
    <x v="11"/>
    <x v="664"/>
    <x v="1965"/>
  </r>
  <r>
    <x v="11"/>
    <x v="665"/>
    <x v="1966"/>
  </r>
  <r>
    <x v="11"/>
    <x v="665"/>
    <x v="1967"/>
  </r>
  <r>
    <x v="11"/>
    <x v="665"/>
    <x v="1968"/>
  </r>
  <r>
    <x v="11"/>
    <x v="665"/>
    <x v="1969"/>
  </r>
  <r>
    <x v="11"/>
    <x v="665"/>
    <x v="1950"/>
  </r>
  <r>
    <x v="11"/>
    <x v="665"/>
    <x v="1970"/>
  </r>
  <r>
    <x v="11"/>
    <x v="665"/>
    <x v="1971"/>
  </r>
  <r>
    <x v="11"/>
    <x v="665"/>
    <x v="1972"/>
  </r>
  <r>
    <x v="11"/>
    <x v="665"/>
    <x v="1973"/>
  </r>
  <r>
    <x v="11"/>
    <x v="665"/>
    <x v="1974"/>
  </r>
  <r>
    <x v="11"/>
    <x v="665"/>
    <x v="1975"/>
  </r>
  <r>
    <x v="11"/>
    <x v="665"/>
    <x v="1976"/>
  </r>
  <r>
    <x v="11"/>
    <x v="665"/>
    <x v="1977"/>
  </r>
  <r>
    <x v="11"/>
    <x v="665"/>
    <x v="1978"/>
  </r>
  <r>
    <x v="11"/>
    <x v="665"/>
    <x v="1979"/>
  </r>
  <r>
    <x v="11"/>
    <x v="666"/>
    <x v="1950"/>
  </r>
  <r>
    <x v="11"/>
    <x v="666"/>
    <x v="1980"/>
  </r>
  <r>
    <x v="11"/>
    <x v="666"/>
    <x v="1981"/>
  </r>
  <r>
    <x v="11"/>
    <x v="666"/>
    <x v="1982"/>
  </r>
  <r>
    <x v="11"/>
    <x v="666"/>
    <x v="1972"/>
  </r>
  <r>
    <x v="11"/>
    <x v="666"/>
    <x v="1973"/>
  </r>
  <r>
    <x v="11"/>
    <x v="666"/>
    <x v="1983"/>
  </r>
  <r>
    <x v="11"/>
    <x v="666"/>
    <x v="1984"/>
  </r>
  <r>
    <x v="11"/>
    <x v="666"/>
    <x v="1985"/>
  </r>
  <r>
    <x v="11"/>
    <x v="666"/>
    <x v="1986"/>
  </r>
  <r>
    <x v="11"/>
    <x v="666"/>
    <x v="1987"/>
  </r>
  <r>
    <x v="11"/>
    <x v="666"/>
    <x v="1955"/>
  </r>
  <r>
    <x v="11"/>
    <x v="666"/>
    <x v="1988"/>
  </r>
  <r>
    <x v="11"/>
    <x v="666"/>
    <x v="1957"/>
  </r>
  <r>
    <x v="11"/>
    <x v="666"/>
    <x v="1958"/>
  </r>
  <r>
    <x v="11"/>
    <x v="666"/>
    <x v="1989"/>
  </r>
  <r>
    <x v="11"/>
    <x v="666"/>
    <x v="1990"/>
  </r>
  <r>
    <x v="11"/>
    <x v="666"/>
    <x v="1991"/>
  </r>
  <r>
    <x v="11"/>
    <x v="667"/>
    <x v="1992"/>
  </r>
  <r>
    <x v="11"/>
    <x v="667"/>
    <x v="1993"/>
  </r>
  <r>
    <x v="11"/>
    <x v="667"/>
    <x v="1994"/>
  </r>
  <r>
    <x v="11"/>
    <x v="667"/>
    <x v="1995"/>
  </r>
  <r>
    <x v="11"/>
    <x v="667"/>
    <x v="1969"/>
  </r>
  <r>
    <x v="11"/>
    <x v="667"/>
    <x v="1996"/>
  </r>
  <r>
    <x v="11"/>
    <x v="667"/>
    <x v="1997"/>
  </r>
  <r>
    <x v="11"/>
    <x v="667"/>
    <x v="1982"/>
  </r>
  <r>
    <x v="11"/>
    <x v="667"/>
    <x v="1998"/>
  </r>
  <r>
    <x v="11"/>
    <x v="667"/>
    <x v="1999"/>
  </r>
  <r>
    <x v="11"/>
    <x v="667"/>
    <x v="1972"/>
  </r>
  <r>
    <x v="11"/>
    <x v="667"/>
    <x v="2000"/>
  </r>
  <r>
    <x v="11"/>
    <x v="667"/>
    <x v="2001"/>
  </r>
  <r>
    <x v="11"/>
    <x v="667"/>
    <x v="1975"/>
  </r>
  <r>
    <x v="11"/>
    <x v="667"/>
    <x v="2002"/>
  </r>
  <r>
    <x v="11"/>
    <x v="667"/>
    <x v="2003"/>
  </r>
  <r>
    <x v="11"/>
    <x v="667"/>
    <x v="2004"/>
  </r>
  <r>
    <x v="11"/>
    <x v="667"/>
    <x v="2005"/>
  </r>
  <r>
    <x v="11"/>
    <x v="667"/>
    <x v="2006"/>
  </r>
  <r>
    <x v="11"/>
    <x v="667"/>
    <x v="2007"/>
  </r>
  <r>
    <x v="11"/>
    <x v="667"/>
    <x v="2008"/>
  </r>
  <r>
    <x v="11"/>
    <x v="667"/>
    <x v="2009"/>
  </r>
  <r>
    <x v="11"/>
    <x v="667"/>
    <x v="1988"/>
  </r>
  <r>
    <x v="11"/>
    <x v="667"/>
    <x v="2010"/>
  </r>
  <r>
    <x v="11"/>
    <x v="668"/>
    <x v="2011"/>
  </r>
  <r>
    <x v="11"/>
    <x v="668"/>
    <x v="1980"/>
  </r>
  <r>
    <x v="11"/>
    <x v="668"/>
    <x v="1997"/>
  </r>
  <r>
    <x v="11"/>
    <x v="668"/>
    <x v="2012"/>
  </r>
  <r>
    <x v="11"/>
    <x v="668"/>
    <x v="2013"/>
  </r>
  <r>
    <x v="11"/>
    <x v="668"/>
    <x v="1982"/>
  </r>
  <r>
    <x v="11"/>
    <x v="668"/>
    <x v="1984"/>
  </r>
  <r>
    <x v="11"/>
    <x v="668"/>
    <x v="2005"/>
  </r>
  <r>
    <x v="11"/>
    <x v="668"/>
    <x v="2014"/>
  </r>
  <r>
    <x v="11"/>
    <x v="668"/>
    <x v="2015"/>
  </r>
  <r>
    <x v="11"/>
    <x v="668"/>
    <x v="2016"/>
  </r>
  <r>
    <x v="11"/>
    <x v="668"/>
    <x v="2017"/>
  </r>
  <r>
    <x v="11"/>
    <x v="669"/>
    <x v="1992"/>
  </r>
  <r>
    <x v="11"/>
    <x v="669"/>
    <x v="2018"/>
  </r>
  <r>
    <x v="11"/>
    <x v="669"/>
    <x v="2019"/>
  </r>
  <r>
    <x v="11"/>
    <x v="669"/>
    <x v="1999"/>
  </r>
  <r>
    <x v="11"/>
    <x v="669"/>
    <x v="2020"/>
  </r>
  <r>
    <x v="11"/>
    <x v="669"/>
    <x v="2021"/>
  </r>
  <r>
    <x v="11"/>
    <x v="669"/>
    <x v="2006"/>
  </r>
  <r>
    <x v="11"/>
    <x v="669"/>
    <x v="2022"/>
  </r>
  <r>
    <x v="11"/>
    <x v="669"/>
    <x v="2023"/>
  </r>
  <r>
    <x v="11"/>
    <x v="669"/>
    <x v="2024"/>
  </r>
  <r>
    <x v="11"/>
    <x v="670"/>
    <x v="2025"/>
  </r>
  <r>
    <x v="11"/>
    <x v="670"/>
    <x v="2018"/>
  </r>
  <r>
    <x v="11"/>
    <x v="670"/>
    <x v="2012"/>
  </r>
  <r>
    <x v="11"/>
    <x v="670"/>
    <x v="2026"/>
  </r>
  <r>
    <x v="11"/>
    <x v="670"/>
    <x v="2000"/>
  </r>
  <r>
    <x v="11"/>
    <x v="670"/>
    <x v="2006"/>
  </r>
  <r>
    <x v="11"/>
    <x v="670"/>
    <x v="2024"/>
  </r>
  <r>
    <x v="11"/>
    <x v="670"/>
    <x v="2008"/>
  </r>
  <r>
    <x v="11"/>
    <x v="670"/>
    <x v="2027"/>
  </r>
  <r>
    <x v="11"/>
    <x v="670"/>
    <x v="2028"/>
  </r>
  <r>
    <x v="11"/>
    <x v="671"/>
    <x v="2029"/>
  </r>
  <r>
    <x v="11"/>
    <x v="671"/>
    <x v="2030"/>
  </r>
  <r>
    <x v="11"/>
    <x v="671"/>
    <x v="2031"/>
  </r>
  <r>
    <x v="11"/>
    <x v="671"/>
    <x v="2032"/>
  </r>
  <r>
    <x v="11"/>
    <x v="671"/>
    <x v="2033"/>
  </r>
  <r>
    <x v="11"/>
    <x v="671"/>
    <x v="2018"/>
  </r>
  <r>
    <x v="11"/>
    <x v="671"/>
    <x v="2034"/>
  </r>
  <r>
    <x v="11"/>
    <x v="671"/>
    <x v="2035"/>
  </r>
  <r>
    <x v="11"/>
    <x v="671"/>
    <x v="2019"/>
  </r>
  <r>
    <x v="11"/>
    <x v="671"/>
    <x v="2036"/>
  </r>
  <r>
    <x v="11"/>
    <x v="671"/>
    <x v="2037"/>
  </r>
  <r>
    <x v="11"/>
    <x v="672"/>
    <x v="2029"/>
  </r>
  <r>
    <x v="11"/>
    <x v="672"/>
    <x v="2025"/>
  </r>
  <r>
    <x v="11"/>
    <x v="672"/>
    <x v="2038"/>
  </r>
  <r>
    <x v="11"/>
    <x v="672"/>
    <x v="2039"/>
  </r>
  <r>
    <x v="11"/>
    <x v="672"/>
    <x v="2032"/>
  </r>
  <r>
    <x v="11"/>
    <x v="672"/>
    <x v="2018"/>
  </r>
  <r>
    <x v="11"/>
    <x v="672"/>
    <x v="2040"/>
  </r>
  <r>
    <x v="11"/>
    <x v="672"/>
    <x v="2012"/>
  </r>
  <r>
    <x v="11"/>
    <x v="672"/>
    <x v="2041"/>
  </r>
  <r>
    <x v="11"/>
    <x v="672"/>
    <x v="2042"/>
  </r>
  <r>
    <x v="11"/>
    <x v="672"/>
    <x v="2043"/>
  </r>
  <r>
    <x v="11"/>
    <x v="672"/>
    <x v="2044"/>
  </r>
  <r>
    <x v="11"/>
    <x v="672"/>
    <x v="2000"/>
  </r>
  <r>
    <x v="11"/>
    <x v="673"/>
    <x v="2045"/>
  </r>
  <r>
    <x v="11"/>
    <x v="673"/>
    <x v="2046"/>
  </r>
  <r>
    <x v="11"/>
    <x v="673"/>
    <x v="2047"/>
  </r>
  <r>
    <x v="11"/>
    <x v="673"/>
    <x v="2048"/>
  </r>
  <r>
    <x v="11"/>
    <x v="673"/>
    <x v="2049"/>
  </r>
  <r>
    <x v="11"/>
    <x v="674"/>
    <x v="2050"/>
  </r>
  <r>
    <x v="11"/>
    <x v="674"/>
    <x v="2051"/>
  </r>
  <r>
    <x v="11"/>
    <x v="674"/>
    <x v="2052"/>
  </r>
  <r>
    <x v="11"/>
    <x v="674"/>
    <x v="2053"/>
  </r>
  <r>
    <x v="11"/>
    <x v="674"/>
    <x v="2054"/>
  </r>
  <r>
    <x v="11"/>
    <x v="674"/>
    <x v="2055"/>
  </r>
  <r>
    <x v="11"/>
    <x v="674"/>
    <x v="2056"/>
  </r>
  <r>
    <x v="11"/>
    <x v="674"/>
    <x v="2057"/>
  </r>
  <r>
    <x v="11"/>
    <x v="674"/>
    <x v="2058"/>
  </r>
  <r>
    <x v="11"/>
    <x v="674"/>
    <x v="2059"/>
  </r>
  <r>
    <x v="11"/>
    <x v="675"/>
    <x v="2060"/>
  </r>
  <r>
    <x v="11"/>
    <x v="675"/>
    <x v="2051"/>
  </r>
  <r>
    <x v="11"/>
    <x v="675"/>
    <x v="2061"/>
  </r>
  <r>
    <x v="11"/>
    <x v="675"/>
    <x v="2062"/>
  </r>
  <r>
    <x v="11"/>
    <x v="675"/>
    <x v="2063"/>
  </r>
  <r>
    <x v="11"/>
    <x v="675"/>
    <x v="2058"/>
  </r>
  <r>
    <x v="11"/>
    <x v="675"/>
    <x v="2064"/>
  </r>
  <r>
    <x v="11"/>
    <x v="676"/>
    <x v="2065"/>
  </r>
  <r>
    <x v="11"/>
    <x v="676"/>
    <x v="2066"/>
  </r>
  <r>
    <x v="11"/>
    <x v="676"/>
    <x v="2067"/>
  </r>
  <r>
    <x v="11"/>
    <x v="676"/>
    <x v="2068"/>
  </r>
  <r>
    <x v="11"/>
    <x v="676"/>
    <x v="2069"/>
  </r>
  <r>
    <x v="11"/>
    <x v="676"/>
    <x v="2070"/>
  </r>
  <r>
    <x v="11"/>
    <x v="676"/>
    <x v="2071"/>
  </r>
  <r>
    <x v="11"/>
    <x v="676"/>
    <x v="2072"/>
  </r>
  <r>
    <x v="11"/>
    <x v="676"/>
    <x v="2073"/>
  </r>
  <r>
    <x v="11"/>
    <x v="677"/>
    <x v="2065"/>
  </r>
  <r>
    <x v="11"/>
    <x v="677"/>
    <x v="2053"/>
  </r>
  <r>
    <x v="11"/>
    <x v="677"/>
    <x v="2055"/>
  </r>
  <r>
    <x v="11"/>
    <x v="677"/>
    <x v="2074"/>
  </r>
  <r>
    <x v="11"/>
    <x v="677"/>
    <x v="2075"/>
  </r>
  <r>
    <x v="11"/>
    <x v="677"/>
    <x v="2070"/>
  </r>
  <r>
    <x v="11"/>
    <x v="677"/>
    <x v="2076"/>
  </r>
  <r>
    <x v="11"/>
    <x v="678"/>
    <x v="2060"/>
  </r>
  <r>
    <x v="11"/>
    <x v="678"/>
    <x v="2077"/>
  </r>
  <r>
    <x v="11"/>
    <x v="678"/>
    <x v="2053"/>
  </r>
  <r>
    <x v="11"/>
    <x v="678"/>
    <x v="2078"/>
  </r>
  <r>
    <x v="11"/>
    <x v="678"/>
    <x v="2079"/>
  </r>
  <r>
    <x v="11"/>
    <x v="678"/>
    <x v="2080"/>
  </r>
  <r>
    <x v="11"/>
    <x v="678"/>
    <x v="2081"/>
  </r>
  <r>
    <x v="11"/>
    <x v="678"/>
    <x v="2082"/>
  </r>
  <r>
    <x v="11"/>
    <x v="679"/>
    <x v="2083"/>
  </r>
  <r>
    <x v="11"/>
    <x v="679"/>
    <x v="2084"/>
  </r>
  <r>
    <x v="11"/>
    <x v="679"/>
    <x v="2060"/>
  </r>
  <r>
    <x v="11"/>
    <x v="679"/>
    <x v="2085"/>
  </r>
  <r>
    <x v="11"/>
    <x v="679"/>
    <x v="2086"/>
  </r>
  <r>
    <x v="11"/>
    <x v="679"/>
    <x v="2087"/>
  </r>
  <r>
    <x v="11"/>
    <x v="679"/>
    <x v="2088"/>
  </r>
  <r>
    <x v="11"/>
    <x v="679"/>
    <x v="2089"/>
  </r>
  <r>
    <x v="11"/>
    <x v="679"/>
    <x v="2079"/>
  </r>
  <r>
    <x v="11"/>
    <x v="679"/>
    <x v="2062"/>
  </r>
  <r>
    <x v="11"/>
    <x v="679"/>
    <x v="2080"/>
  </r>
  <r>
    <x v="11"/>
    <x v="679"/>
    <x v="2090"/>
  </r>
  <r>
    <x v="11"/>
    <x v="679"/>
    <x v="2091"/>
  </r>
  <r>
    <x v="11"/>
    <x v="680"/>
    <x v="2092"/>
  </r>
  <r>
    <x v="11"/>
    <x v="680"/>
    <x v="2093"/>
  </r>
  <r>
    <x v="11"/>
    <x v="680"/>
    <x v="2094"/>
  </r>
  <r>
    <x v="11"/>
    <x v="680"/>
    <x v="2087"/>
  </r>
  <r>
    <x v="11"/>
    <x v="680"/>
    <x v="2095"/>
  </r>
  <r>
    <x v="11"/>
    <x v="680"/>
    <x v="2096"/>
  </r>
  <r>
    <x v="11"/>
    <x v="680"/>
    <x v="2097"/>
  </r>
  <r>
    <x v="11"/>
    <x v="680"/>
    <x v="2078"/>
  </r>
  <r>
    <x v="11"/>
    <x v="680"/>
    <x v="2098"/>
  </r>
  <r>
    <x v="11"/>
    <x v="680"/>
    <x v="2099"/>
  </r>
  <r>
    <x v="11"/>
    <x v="680"/>
    <x v="2100"/>
  </r>
  <r>
    <x v="11"/>
    <x v="680"/>
    <x v="2081"/>
  </r>
  <r>
    <x v="11"/>
    <x v="680"/>
    <x v="2101"/>
  </r>
  <r>
    <x v="11"/>
    <x v="680"/>
    <x v="2102"/>
  </r>
  <r>
    <x v="11"/>
    <x v="680"/>
    <x v="2103"/>
  </r>
  <r>
    <x v="11"/>
    <x v="680"/>
    <x v="2104"/>
  </r>
  <r>
    <x v="11"/>
    <x v="680"/>
    <x v="2105"/>
  </r>
  <r>
    <x v="11"/>
    <x v="680"/>
    <x v="2106"/>
  </r>
  <r>
    <x v="11"/>
    <x v="681"/>
    <x v="2107"/>
  </r>
  <r>
    <x v="11"/>
    <x v="681"/>
    <x v="2108"/>
  </r>
  <r>
    <x v="11"/>
    <x v="681"/>
    <x v="2109"/>
  </r>
  <r>
    <x v="11"/>
    <x v="681"/>
    <x v="2110"/>
  </r>
  <r>
    <x v="11"/>
    <x v="681"/>
    <x v="2111"/>
  </r>
  <r>
    <x v="11"/>
    <x v="681"/>
    <x v="2112"/>
  </r>
  <r>
    <x v="11"/>
    <x v="681"/>
    <x v="2113"/>
  </r>
  <r>
    <x v="11"/>
    <x v="681"/>
    <x v="2114"/>
  </r>
  <r>
    <x v="11"/>
    <x v="681"/>
    <x v="2084"/>
  </r>
  <r>
    <x v="11"/>
    <x v="681"/>
    <x v="2115"/>
  </r>
  <r>
    <x v="11"/>
    <x v="681"/>
    <x v="2116"/>
  </r>
  <r>
    <x v="11"/>
    <x v="681"/>
    <x v="2086"/>
  </r>
  <r>
    <x v="11"/>
    <x v="681"/>
    <x v="2087"/>
  </r>
  <r>
    <x v="11"/>
    <x v="681"/>
    <x v="2088"/>
  </r>
  <r>
    <x v="11"/>
    <x v="681"/>
    <x v="2089"/>
  </r>
  <r>
    <x v="11"/>
    <x v="681"/>
    <x v="2117"/>
  </r>
  <r>
    <x v="11"/>
    <x v="681"/>
    <x v="2118"/>
  </r>
  <r>
    <x v="11"/>
    <x v="681"/>
    <x v="2119"/>
  </r>
  <r>
    <x v="11"/>
    <x v="681"/>
    <x v="2120"/>
  </r>
  <r>
    <x v="11"/>
    <x v="681"/>
    <x v="2121"/>
  </r>
  <r>
    <x v="11"/>
    <x v="681"/>
    <x v="2122"/>
  </r>
  <r>
    <x v="11"/>
    <x v="681"/>
    <x v="2123"/>
  </r>
  <r>
    <x v="11"/>
    <x v="681"/>
    <x v="2124"/>
  </r>
  <r>
    <x v="11"/>
    <x v="681"/>
    <x v="2125"/>
  </r>
  <r>
    <x v="11"/>
    <x v="681"/>
    <x v="2090"/>
  </r>
  <r>
    <x v="11"/>
    <x v="681"/>
    <x v="2126"/>
  </r>
  <r>
    <x v="11"/>
    <x v="681"/>
    <x v="2127"/>
  </r>
  <r>
    <x v="11"/>
    <x v="681"/>
    <x v="2128"/>
  </r>
  <r>
    <x v="11"/>
    <x v="681"/>
    <x v="2129"/>
  </r>
  <r>
    <x v="11"/>
    <x v="681"/>
    <x v="2130"/>
  </r>
  <r>
    <x v="11"/>
    <x v="681"/>
    <x v="2131"/>
  </r>
  <r>
    <x v="11"/>
    <x v="681"/>
    <x v="2132"/>
  </r>
  <r>
    <x v="11"/>
    <x v="681"/>
    <x v="2133"/>
  </r>
  <r>
    <x v="11"/>
    <x v="681"/>
    <x v="2134"/>
  </r>
  <r>
    <x v="11"/>
    <x v="682"/>
    <x v="2135"/>
  </r>
  <r>
    <x v="11"/>
    <x v="682"/>
    <x v="2136"/>
  </r>
  <r>
    <x v="11"/>
    <x v="682"/>
    <x v="2137"/>
  </r>
  <r>
    <x v="11"/>
    <x v="682"/>
    <x v="2138"/>
  </r>
  <r>
    <x v="11"/>
    <x v="682"/>
    <x v="2139"/>
  </r>
  <r>
    <x v="11"/>
    <x v="682"/>
    <x v="2140"/>
  </r>
  <r>
    <x v="11"/>
    <x v="682"/>
    <x v="2141"/>
  </r>
  <r>
    <x v="11"/>
    <x v="682"/>
    <x v="2117"/>
  </r>
  <r>
    <x v="11"/>
    <x v="682"/>
    <x v="2142"/>
  </r>
  <r>
    <x v="11"/>
    <x v="682"/>
    <x v="2143"/>
  </r>
  <r>
    <x v="11"/>
    <x v="682"/>
    <x v="2144"/>
  </r>
  <r>
    <x v="11"/>
    <x v="682"/>
    <x v="2145"/>
  </r>
  <r>
    <x v="11"/>
    <x v="682"/>
    <x v="2146"/>
  </r>
  <r>
    <x v="11"/>
    <x v="683"/>
    <x v="2147"/>
  </r>
  <r>
    <x v="11"/>
    <x v="683"/>
    <x v="2148"/>
  </r>
  <r>
    <x v="11"/>
    <x v="683"/>
    <x v="2092"/>
  </r>
  <r>
    <x v="11"/>
    <x v="683"/>
    <x v="2149"/>
  </r>
  <r>
    <x v="11"/>
    <x v="683"/>
    <x v="2150"/>
  </r>
  <r>
    <x v="11"/>
    <x v="683"/>
    <x v="2151"/>
  </r>
  <r>
    <x v="11"/>
    <x v="683"/>
    <x v="2152"/>
  </r>
  <r>
    <x v="11"/>
    <x v="683"/>
    <x v="2153"/>
  </r>
  <r>
    <x v="11"/>
    <x v="683"/>
    <x v="2154"/>
  </r>
  <r>
    <x v="11"/>
    <x v="683"/>
    <x v="2155"/>
  </r>
  <r>
    <x v="11"/>
    <x v="683"/>
    <x v="2156"/>
  </r>
  <r>
    <x v="11"/>
    <x v="683"/>
    <x v="2157"/>
  </r>
  <r>
    <x v="11"/>
    <x v="683"/>
    <x v="2158"/>
  </r>
  <r>
    <x v="11"/>
    <x v="683"/>
    <x v="2159"/>
  </r>
  <r>
    <x v="11"/>
    <x v="683"/>
    <x v="2160"/>
  </r>
  <r>
    <x v="11"/>
    <x v="684"/>
    <x v="2155"/>
  </r>
  <r>
    <x v="11"/>
    <x v="684"/>
    <x v="2161"/>
  </r>
  <r>
    <x v="11"/>
    <x v="684"/>
    <x v="2162"/>
  </r>
  <r>
    <x v="11"/>
    <x v="684"/>
    <x v="2163"/>
  </r>
  <r>
    <x v="11"/>
    <x v="684"/>
    <x v="2164"/>
  </r>
  <r>
    <x v="11"/>
    <x v="684"/>
    <x v="2165"/>
  </r>
  <r>
    <x v="11"/>
    <x v="684"/>
    <x v="2166"/>
  </r>
  <r>
    <x v="11"/>
    <x v="684"/>
    <x v="2156"/>
  </r>
  <r>
    <x v="11"/>
    <x v="684"/>
    <x v="2167"/>
  </r>
  <r>
    <x v="11"/>
    <x v="684"/>
    <x v="2159"/>
  </r>
  <r>
    <x v="11"/>
    <x v="684"/>
    <x v="2168"/>
  </r>
  <r>
    <x v="11"/>
    <x v="684"/>
    <x v="2169"/>
  </r>
  <r>
    <x v="11"/>
    <x v="684"/>
    <x v="2170"/>
  </r>
  <r>
    <x v="11"/>
    <x v="684"/>
    <x v="2171"/>
  </r>
  <r>
    <x v="11"/>
    <x v="684"/>
    <x v="2172"/>
  </r>
  <r>
    <x v="11"/>
    <x v="684"/>
    <x v="2160"/>
  </r>
  <r>
    <x v="11"/>
    <x v="684"/>
    <x v="2173"/>
  </r>
  <r>
    <x v="11"/>
    <x v="685"/>
    <x v="2174"/>
  </r>
  <r>
    <x v="11"/>
    <x v="685"/>
    <x v="2164"/>
  </r>
  <r>
    <x v="11"/>
    <x v="685"/>
    <x v="2175"/>
  </r>
  <r>
    <x v="11"/>
    <x v="685"/>
    <x v="2176"/>
  </r>
  <r>
    <x v="11"/>
    <x v="685"/>
    <x v="2170"/>
  </r>
  <r>
    <x v="11"/>
    <x v="685"/>
    <x v="2171"/>
  </r>
  <r>
    <x v="11"/>
    <x v="686"/>
    <x v="2177"/>
  </r>
  <r>
    <x v="11"/>
    <x v="686"/>
    <x v="2178"/>
  </r>
  <r>
    <x v="11"/>
    <x v="686"/>
    <x v="2179"/>
  </r>
  <r>
    <x v="11"/>
    <x v="686"/>
    <x v="2180"/>
  </r>
  <r>
    <x v="11"/>
    <x v="686"/>
    <x v="2181"/>
  </r>
  <r>
    <x v="11"/>
    <x v="686"/>
    <x v="2172"/>
  </r>
  <r>
    <x v="11"/>
    <x v="686"/>
    <x v="2182"/>
  </r>
  <r>
    <x v="11"/>
    <x v="687"/>
    <x v="2183"/>
  </r>
  <r>
    <x v="11"/>
    <x v="687"/>
    <x v="2184"/>
  </r>
  <r>
    <x v="11"/>
    <x v="687"/>
    <x v="2185"/>
  </r>
  <r>
    <x v="11"/>
    <x v="687"/>
    <x v="2186"/>
  </r>
  <r>
    <x v="11"/>
    <x v="687"/>
    <x v="2187"/>
  </r>
  <r>
    <x v="11"/>
    <x v="687"/>
    <x v="2188"/>
  </r>
  <r>
    <x v="11"/>
    <x v="687"/>
    <x v="2189"/>
  </r>
  <r>
    <x v="11"/>
    <x v="687"/>
    <x v="2190"/>
  </r>
  <r>
    <x v="12"/>
    <x v="688"/>
    <x v="2191"/>
  </r>
  <r>
    <x v="12"/>
    <x v="688"/>
    <x v="2192"/>
  </r>
  <r>
    <x v="12"/>
    <x v="688"/>
    <x v="2193"/>
  </r>
  <r>
    <x v="12"/>
    <x v="688"/>
    <x v="2194"/>
  </r>
  <r>
    <x v="12"/>
    <x v="688"/>
    <x v="2195"/>
  </r>
  <r>
    <x v="12"/>
    <x v="688"/>
    <x v="2196"/>
  </r>
  <r>
    <x v="12"/>
    <x v="688"/>
    <x v="2197"/>
  </r>
  <r>
    <x v="12"/>
    <x v="688"/>
    <x v="2198"/>
  </r>
  <r>
    <x v="12"/>
    <x v="688"/>
    <x v="2199"/>
  </r>
  <r>
    <x v="12"/>
    <x v="688"/>
    <x v="2200"/>
  </r>
  <r>
    <x v="12"/>
    <x v="688"/>
    <x v="2201"/>
  </r>
  <r>
    <x v="12"/>
    <x v="688"/>
    <x v="2202"/>
  </r>
  <r>
    <x v="12"/>
    <x v="688"/>
    <x v="2203"/>
  </r>
  <r>
    <x v="12"/>
    <x v="688"/>
    <x v="2204"/>
  </r>
  <r>
    <x v="12"/>
    <x v="688"/>
    <x v="2205"/>
  </r>
  <r>
    <x v="12"/>
    <x v="688"/>
    <x v="2206"/>
  </r>
  <r>
    <x v="12"/>
    <x v="688"/>
    <x v="2207"/>
  </r>
  <r>
    <x v="12"/>
    <x v="688"/>
    <x v="2208"/>
  </r>
  <r>
    <x v="12"/>
    <x v="688"/>
    <x v="2209"/>
  </r>
  <r>
    <x v="12"/>
    <x v="688"/>
    <x v="2210"/>
  </r>
  <r>
    <x v="12"/>
    <x v="688"/>
    <x v="2211"/>
  </r>
  <r>
    <x v="12"/>
    <x v="688"/>
    <x v="2212"/>
  </r>
  <r>
    <x v="12"/>
    <x v="688"/>
    <x v="2213"/>
  </r>
  <r>
    <x v="12"/>
    <x v="688"/>
    <x v="2214"/>
  </r>
  <r>
    <x v="12"/>
    <x v="688"/>
    <x v="2215"/>
  </r>
  <r>
    <x v="12"/>
    <x v="688"/>
    <x v="2216"/>
  </r>
  <r>
    <x v="12"/>
    <x v="688"/>
    <x v="2217"/>
  </r>
  <r>
    <x v="12"/>
    <x v="688"/>
    <x v="2218"/>
  </r>
  <r>
    <x v="12"/>
    <x v="688"/>
    <x v="2219"/>
  </r>
  <r>
    <x v="12"/>
    <x v="688"/>
    <x v="2220"/>
  </r>
  <r>
    <x v="12"/>
    <x v="688"/>
    <x v="2221"/>
  </r>
  <r>
    <x v="12"/>
    <x v="688"/>
    <x v="2222"/>
  </r>
  <r>
    <x v="12"/>
    <x v="688"/>
    <x v="2223"/>
  </r>
  <r>
    <x v="12"/>
    <x v="688"/>
    <x v="2224"/>
  </r>
  <r>
    <x v="12"/>
    <x v="688"/>
    <x v="2225"/>
  </r>
  <r>
    <x v="12"/>
    <x v="688"/>
    <x v="2226"/>
  </r>
  <r>
    <x v="12"/>
    <x v="688"/>
    <x v="2227"/>
  </r>
  <r>
    <x v="12"/>
    <x v="688"/>
    <x v="2228"/>
  </r>
  <r>
    <x v="12"/>
    <x v="688"/>
    <x v="2229"/>
  </r>
  <r>
    <x v="12"/>
    <x v="688"/>
    <x v="2230"/>
  </r>
  <r>
    <x v="12"/>
    <x v="688"/>
    <x v="2231"/>
  </r>
  <r>
    <x v="12"/>
    <x v="688"/>
    <x v="2232"/>
  </r>
  <r>
    <x v="12"/>
    <x v="688"/>
    <x v="2233"/>
  </r>
  <r>
    <x v="12"/>
    <x v="688"/>
    <x v="2234"/>
  </r>
  <r>
    <x v="12"/>
    <x v="688"/>
    <x v="2235"/>
  </r>
  <r>
    <x v="12"/>
    <x v="688"/>
    <x v="2236"/>
  </r>
  <r>
    <x v="12"/>
    <x v="688"/>
    <x v="2237"/>
  </r>
  <r>
    <x v="12"/>
    <x v="688"/>
    <x v="2238"/>
  </r>
  <r>
    <x v="12"/>
    <x v="688"/>
    <x v="2239"/>
  </r>
  <r>
    <x v="12"/>
    <x v="688"/>
    <x v="2240"/>
  </r>
  <r>
    <x v="12"/>
    <x v="688"/>
    <x v="2241"/>
  </r>
  <r>
    <x v="12"/>
    <x v="688"/>
    <x v="2242"/>
  </r>
  <r>
    <x v="12"/>
    <x v="688"/>
    <x v="2243"/>
  </r>
  <r>
    <x v="12"/>
    <x v="688"/>
    <x v="2244"/>
  </r>
  <r>
    <x v="12"/>
    <x v="688"/>
    <x v="2245"/>
  </r>
  <r>
    <x v="12"/>
    <x v="688"/>
    <x v="2246"/>
  </r>
  <r>
    <x v="12"/>
    <x v="688"/>
    <x v="2247"/>
  </r>
  <r>
    <x v="12"/>
    <x v="688"/>
    <x v="2248"/>
  </r>
  <r>
    <x v="12"/>
    <x v="688"/>
    <x v="2249"/>
  </r>
  <r>
    <x v="12"/>
    <x v="688"/>
    <x v="2250"/>
  </r>
  <r>
    <x v="12"/>
    <x v="688"/>
    <x v="2251"/>
  </r>
  <r>
    <x v="12"/>
    <x v="688"/>
    <x v="2252"/>
  </r>
  <r>
    <x v="12"/>
    <x v="688"/>
    <x v="2253"/>
  </r>
  <r>
    <x v="12"/>
    <x v="688"/>
    <x v="2254"/>
  </r>
  <r>
    <x v="12"/>
    <x v="688"/>
    <x v="2255"/>
  </r>
  <r>
    <x v="12"/>
    <x v="688"/>
    <x v="2256"/>
  </r>
  <r>
    <x v="12"/>
    <x v="688"/>
    <x v="2257"/>
  </r>
  <r>
    <x v="12"/>
    <x v="688"/>
    <x v="2258"/>
  </r>
  <r>
    <x v="12"/>
    <x v="688"/>
    <x v="2259"/>
  </r>
  <r>
    <x v="12"/>
    <x v="688"/>
    <x v="2260"/>
  </r>
  <r>
    <x v="12"/>
    <x v="688"/>
    <x v="2261"/>
  </r>
  <r>
    <x v="12"/>
    <x v="688"/>
    <x v="2262"/>
  </r>
  <r>
    <x v="12"/>
    <x v="688"/>
    <x v="2263"/>
  </r>
  <r>
    <x v="12"/>
    <x v="688"/>
    <x v="2264"/>
  </r>
  <r>
    <x v="12"/>
    <x v="688"/>
    <x v="2265"/>
  </r>
  <r>
    <x v="12"/>
    <x v="688"/>
    <x v="2266"/>
  </r>
  <r>
    <x v="12"/>
    <x v="689"/>
    <x v="2266"/>
  </r>
  <r>
    <x v="12"/>
    <x v="689"/>
    <x v="2267"/>
  </r>
  <r>
    <x v="12"/>
    <x v="689"/>
    <x v="2268"/>
  </r>
  <r>
    <x v="12"/>
    <x v="689"/>
    <x v="2269"/>
  </r>
  <r>
    <x v="12"/>
    <x v="690"/>
    <x v="2270"/>
  </r>
  <r>
    <x v="12"/>
    <x v="689"/>
    <x v="2271"/>
  </r>
  <r>
    <x v="12"/>
    <x v="688"/>
    <x v="2272"/>
  </r>
  <r>
    <x v="12"/>
    <x v="689"/>
    <x v="2272"/>
  </r>
  <r>
    <x v="12"/>
    <x v="689"/>
    <x v="2273"/>
  </r>
  <r>
    <x v="12"/>
    <x v="690"/>
    <x v="2274"/>
  </r>
  <r>
    <x v="12"/>
    <x v="689"/>
    <x v="2275"/>
  </r>
  <r>
    <x v="12"/>
    <x v="689"/>
    <x v="2276"/>
  </r>
  <r>
    <x v="12"/>
    <x v="688"/>
    <x v="2277"/>
  </r>
  <r>
    <x v="12"/>
    <x v="688"/>
    <x v="2278"/>
  </r>
  <r>
    <x v="12"/>
    <x v="688"/>
    <x v="2279"/>
  </r>
  <r>
    <x v="12"/>
    <x v="688"/>
    <x v="2280"/>
  </r>
  <r>
    <x v="12"/>
    <x v="688"/>
    <x v="2281"/>
  </r>
  <r>
    <x v="12"/>
    <x v="688"/>
    <x v="2282"/>
  </r>
  <r>
    <x v="12"/>
    <x v="688"/>
    <x v="2283"/>
  </r>
  <r>
    <x v="12"/>
    <x v="688"/>
    <x v="2284"/>
  </r>
  <r>
    <x v="12"/>
    <x v="688"/>
    <x v="2285"/>
  </r>
  <r>
    <x v="12"/>
    <x v="688"/>
    <x v="2286"/>
  </r>
  <r>
    <x v="12"/>
    <x v="688"/>
    <x v="2287"/>
  </r>
  <r>
    <x v="12"/>
    <x v="688"/>
    <x v="2288"/>
  </r>
  <r>
    <x v="12"/>
    <x v="688"/>
    <x v="2289"/>
  </r>
  <r>
    <x v="12"/>
    <x v="688"/>
    <x v="2290"/>
  </r>
  <r>
    <x v="12"/>
    <x v="688"/>
    <x v="2291"/>
  </r>
  <r>
    <x v="12"/>
    <x v="688"/>
    <x v="2292"/>
  </r>
  <r>
    <x v="12"/>
    <x v="688"/>
    <x v="2293"/>
  </r>
  <r>
    <x v="12"/>
    <x v="688"/>
    <x v="2294"/>
  </r>
  <r>
    <x v="12"/>
    <x v="688"/>
    <x v="2295"/>
  </r>
  <r>
    <x v="12"/>
    <x v="688"/>
    <x v="2296"/>
  </r>
  <r>
    <x v="12"/>
    <x v="688"/>
    <x v="2297"/>
  </r>
  <r>
    <x v="12"/>
    <x v="688"/>
    <x v="2298"/>
  </r>
  <r>
    <x v="12"/>
    <x v="688"/>
    <x v="2299"/>
  </r>
  <r>
    <x v="12"/>
    <x v="688"/>
    <x v="2300"/>
  </r>
  <r>
    <x v="12"/>
    <x v="688"/>
    <x v="2301"/>
  </r>
  <r>
    <x v="12"/>
    <x v="689"/>
    <x v="2301"/>
  </r>
  <r>
    <x v="12"/>
    <x v="688"/>
    <x v="2302"/>
  </r>
  <r>
    <x v="12"/>
    <x v="688"/>
    <x v="2303"/>
  </r>
  <r>
    <x v="12"/>
    <x v="688"/>
    <x v="2304"/>
  </r>
  <r>
    <x v="12"/>
    <x v="688"/>
    <x v="2305"/>
  </r>
  <r>
    <x v="12"/>
    <x v="688"/>
    <x v="2306"/>
  </r>
  <r>
    <x v="12"/>
    <x v="688"/>
    <x v="2307"/>
  </r>
  <r>
    <x v="12"/>
    <x v="688"/>
    <x v="2308"/>
  </r>
  <r>
    <x v="12"/>
    <x v="688"/>
    <x v="2309"/>
  </r>
  <r>
    <x v="12"/>
    <x v="688"/>
    <x v="2310"/>
  </r>
  <r>
    <x v="12"/>
    <x v="688"/>
    <x v="2311"/>
  </r>
  <r>
    <x v="12"/>
    <x v="688"/>
    <x v="2312"/>
  </r>
  <r>
    <x v="12"/>
    <x v="688"/>
    <x v="2313"/>
  </r>
  <r>
    <x v="12"/>
    <x v="688"/>
    <x v="2314"/>
  </r>
  <r>
    <x v="12"/>
    <x v="688"/>
    <x v="2315"/>
  </r>
  <r>
    <x v="12"/>
    <x v="688"/>
    <x v="2316"/>
  </r>
  <r>
    <x v="12"/>
    <x v="688"/>
    <x v="2317"/>
  </r>
  <r>
    <x v="12"/>
    <x v="688"/>
    <x v="2318"/>
  </r>
  <r>
    <x v="12"/>
    <x v="688"/>
    <x v="2319"/>
  </r>
  <r>
    <x v="12"/>
    <x v="688"/>
    <x v="2320"/>
  </r>
  <r>
    <x v="12"/>
    <x v="688"/>
    <x v="2321"/>
  </r>
  <r>
    <x v="12"/>
    <x v="688"/>
    <x v="2322"/>
  </r>
  <r>
    <x v="12"/>
    <x v="688"/>
    <x v="2323"/>
  </r>
  <r>
    <x v="12"/>
    <x v="688"/>
    <x v="2324"/>
  </r>
  <r>
    <x v="12"/>
    <x v="688"/>
    <x v="2325"/>
  </r>
  <r>
    <x v="12"/>
    <x v="688"/>
    <x v="2326"/>
  </r>
  <r>
    <x v="12"/>
    <x v="688"/>
    <x v="2327"/>
  </r>
  <r>
    <x v="12"/>
    <x v="688"/>
    <x v="2328"/>
  </r>
  <r>
    <x v="12"/>
    <x v="688"/>
    <x v="2329"/>
  </r>
  <r>
    <x v="12"/>
    <x v="688"/>
    <x v="2330"/>
  </r>
  <r>
    <x v="12"/>
    <x v="688"/>
    <x v="2331"/>
  </r>
  <r>
    <x v="12"/>
    <x v="688"/>
    <x v="2332"/>
  </r>
  <r>
    <x v="12"/>
    <x v="688"/>
    <x v="2333"/>
  </r>
  <r>
    <x v="12"/>
    <x v="688"/>
    <x v="2334"/>
  </r>
  <r>
    <x v="12"/>
    <x v="688"/>
    <x v="2335"/>
  </r>
  <r>
    <x v="12"/>
    <x v="688"/>
    <x v="2336"/>
  </r>
  <r>
    <x v="12"/>
    <x v="688"/>
    <x v="2337"/>
  </r>
  <r>
    <x v="12"/>
    <x v="688"/>
    <x v="2338"/>
  </r>
  <r>
    <x v="12"/>
    <x v="688"/>
    <x v="2339"/>
  </r>
  <r>
    <x v="12"/>
    <x v="688"/>
    <x v="2340"/>
  </r>
  <r>
    <x v="12"/>
    <x v="688"/>
    <x v="2341"/>
  </r>
  <r>
    <x v="12"/>
    <x v="688"/>
    <x v="2342"/>
  </r>
  <r>
    <x v="12"/>
    <x v="688"/>
    <x v="2343"/>
  </r>
  <r>
    <x v="12"/>
    <x v="688"/>
    <x v="2344"/>
  </r>
  <r>
    <x v="12"/>
    <x v="688"/>
    <x v="2345"/>
  </r>
  <r>
    <x v="12"/>
    <x v="688"/>
    <x v="2346"/>
  </r>
  <r>
    <x v="12"/>
    <x v="688"/>
    <x v="2347"/>
  </r>
  <r>
    <x v="12"/>
    <x v="688"/>
    <x v="2348"/>
  </r>
  <r>
    <x v="12"/>
    <x v="688"/>
    <x v="2349"/>
  </r>
  <r>
    <x v="12"/>
    <x v="688"/>
    <x v="2350"/>
  </r>
  <r>
    <x v="12"/>
    <x v="688"/>
    <x v="2351"/>
  </r>
  <r>
    <x v="12"/>
    <x v="688"/>
    <x v="2352"/>
  </r>
  <r>
    <x v="12"/>
    <x v="688"/>
    <x v="2353"/>
  </r>
  <r>
    <x v="12"/>
    <x v="688"/>
    <x v="2354"/>
  </r>
  <r>
    <x v="12"/>
    <x v="691"/>
    <x v="2355"/>
  </r>
  <r>
    <x v="12"/>
    <x v="692"/>
    <x v="2356"/>
  </r>
  <r>
    <x v="12"/>
    <x v="688"/>
    <x v="2357"/>
  </r>
  <r>
    <x v="12"/>
    <x v="688"/>
    <x v="2358"/>
  </r>
  <r>
    <x v="12"/>
    <x v="692"/>
    <x v="2359"/>
  </r>
  <r>
    <x v="12"/>
    <x v="688"/>
    <x v="2360"/>
  </r>
  <r>
    <x v="12"/>
    <x v="688"/>
    <x v="2361"/>
  </r>
  <r>
    <x v="12"/>
    <x v="691"/>
    <x v="2362"/>
  </r>
  <r>
    <x v="12"/>
    <x v="692"/>
    <x v="2363"/>
  </r>
  <r>
    <x v="12"/>
    <x v="688"/>
    <x v="2364"/>
  </r>
  <r>
    <x v="12"/>
    <x v="688"/>
    <x v="2365"/>
  </r>
  <r>
    <x v="12"/>
    <x v="688"/>
    <x v="2366"/>
  </r>
  <r>
    <x v="12"/>
    <x v="688"/>
    <x v="2367"/>
  </r>
  <r>
    <x v="12"/>
    <x v="688"/>
    <x v="2368"/>
  </r>
  <r>
    <x v="12"/>
    <x v="688"/>
    <x v="2369"/>
  </r>
  <r>
    <x v="12"/>
    <x v="688"/>
    <x v="2370"/>
  </r>
  <r>
    <x v="12"/>
    <x v="692"/>
    <x v="2371"/>
  </r>
  <r>
    <x v="12"/>
    <x v="688"/>
    <x v="2372"/>
  </r>
  <r>
    <x v="12"/>
    <x v="692"/>
    <x v="2373"/>
  </r>
  <r>
    <x v="12"/>
    <x v="692"/>
    <x v="2374"/>
  </r>
  <r>
    <x v="12"/>
    <x v="688"/>
    <x v="2375"/>
  </r>
  <r>
    <x v="12"/>
    <x v="688"/>
    <x v="2376"/>
  </r>
  <r>
    <x v="12"/>
    <x v="688"/>
    <x v="2377"/>
  </r>
  <r>
    <x v="12"/>
    <x v="688"/>
    <x v="2378"/>
  </r>
  <r>
    <x v="12"/>
    <x v="692"/>
    <x v="2379"/>
  </r>
  <r>
    <x v="12"/>
    <x v="692"/>
    <x v="2380"/>
  </r>
  <r>
    <x v="12"/>
    <x v="688"/>
    <x v="2381"/>
  </r>
  <r>
    <x v="12"/>
    <x v="692"/>
    <x v="2382"/>
  </r>
  <r>
    <x v="12"/>
    <x v="693"/>
    <x v="2383"/>
  </r>
  <r>
    <x v="12"/>
    <x v="688"/>
    <x v="2384"/>
  </r>
  <r>
    <x v="12"/>
    <x v="691"/>
    <x v="2385"/>
  </r>
  <r>
    <x v="12"/>
    <x v="688"/>
    <x v="2386"/>
  </r>
  <r>
    <x v="12"/>
    <x v="692"/>
    <x v="2387"/>
  </r>
  <r>
    <x v="12"/>
    <x v="688"/>
    <x v="2388"/>
  </r>
  <r>
    <x v="12"/>
    <x v="688"/>
    <x v="2389"/>
  </r>
  <r>
    <x v="12"/>
    <x v="688"/>
    <x v="2390"/>
  </r>
  <r>
    <x v="12"/>
    <x v="688"/>
    <x v="2391"/>
  </r>
  <r>
    <x v="12"/>
    <x v="688"/>
    <x v="2392"/>
  </r>
  <r>
    <x v="12"/>
    <x v="688"/>
    <x v="2393"/>
  </r>
  <r>
    <x v="12"/>
    <x v="688"/>
    <x v="2394"/>
  </r>
  <r>
    <x v="12"/>
    <x v="688"/>
    <x v="2395"/>
  </r>
  <r>
    <x v="12"/>
    <x v="688"/>
    <x v="2396"/>
  </r>
  <r>
    <x v="12"/>
    <x v="688"/>
    <x v="2397"/>
  </r>
  <r>
    <x v="12"/>
    <x v="688"/>
    <x v="2398"/>
  </r>
  <r>
    <x v="12"/>
    <x v="688"/>
    <x v="2399"/>
  </r>
  <r>
    <x v="12"/>
    <x v="688"/>
    <x v="2400"/>
  </r>
  <r>
    <x v="12"/>
    <x v="688"/>
    <x v="2401"/>
  </r>
  <r>
    <x v="12"/>
    <x v="688"/>
    <x v="2402"/>
  </r>
  <r>
    <x v="12"/>
    <x v="688"/>
    <x v="2403"/>
  </r>
  <r>
    <x v="12"/>
    <x v="691"/>
    <x v="2403"/>
  </r>
  <r>
    <x v="12"/>
    <x v="688"/>
    <x v="2404"/>
  </r>
  <r>
    <x v="12"/>
    <x v="688"/>
    <x v="2405"/>
  </r>
  <r>
    <x v="12"/>
    <x v="688"/>
    <x v="2406"/>
  </r>
  <r>
    <x v="12"/>
    <x v="690"/>
    <x v="2407"/>
  </r>
  <r>
    <x v="12"/>
    <x v="690"/>
    <x v="2408"/>
  </r>
  <r>
    <x v="12"/>
    <x v="694"/>
    <x v="2409"/>
  </r>
  <r>
    <x v="12"/>
    <x v="694"/>
    <x v="2410"/>
  </r>
  <r>
    <x v="12"/>
    <x v="690"/>
    <x v="2411"/>
  </r>
  <r>
    <x v="12"/>
    <x v="695"/>
    <x v="2412"/>
  </r>
  <r>
    <x v="12"/>
    <x v="695"/>
    <x v="2413"/>
  </r>
  <r>
    <x v="12"/>
    <x v="694"/>
    <x v="2414"/>
  </r>
  <r>
    <x v="12"/>
    <x v="694"/>
    <x v="2415"/>
  </r>
  <r>
    <x v="12"/>
    <x v="690"/>
    <x v="2416"/>
  </r>
  <r>
    <x v="12"/>
    <x v="689"/>
    <x v="2416"/>
  </r>
  <r>
    <x v="12"/>
    <x v="695"/>
    <x v="2417"/>
  </r>
  <r>
    <x v="12"/>
    <x v="690"/>
    <x v="2418"/>
  </r>
  <r>
    <x v="12"/>
    <x v="690"/>
    <x v="2419"/>
  </r>
  <r>
    <x v="12"/>
    <x v="694"/>
    <x v="2420"/>
  </r>
  <r>
    <x v="12"/>
    <x v="690"/>
    <x v="2421"/>
  </r>
  <r>
    <x v="12"/>
    <x v="690"/>
    <x v="2422"/>
  </r>
  <r>
    <x v="12"/>
    <x v="694"/>
    <x v="2423"/>
  </r>
  <r>
    <x v="12"/>
    <x v="690"/>
    <x v="2424"/>
  </r>
  <r>
    <x v="12"/>
    <x v="694"/>
    <x v="2425"/>
  </r>
  <r>
    <x v="12"/>
    <x v="690"/>
    <x v="2426"/>
  </r>
  <r>
    <x v="12"/>
    <x v="694"/>
    <x v="2427"/>
  </r>
  <r>
    <x v="12"/>
    <x v="694"/>
    <x v="2428"/>
  </r>
  <r>
    <x v="12"/>
    <x v="690"/>
    <x v="2429"/>
  </r>
  <r>
    <x v="12"/>
    <x v="690"/>
    <x v="2430"/>
  </r>
  <r>
    <x v="12"/>
    <x v="689"/>
    <x v="2431"/>
  </r>
  <r>
    <x v="12"/>
    <x v="689"/>
    <x v="2432"/>
  </r>
  <r>
    <x v="12"/>
    <x v="689"/>
    <x v="2433"/>
  </r>
  <r>
    <x v="12"/>
    <x v="694"/>
    <x v="72"/>
  </r>
  <r>
    <x v="12"/>
    <x v="689"/>
    <x v="79"/>
  </r>
  <r>
    <x v="12"/>
    <x v="689"/>
    <x v="82"/>
  </r>
  <r>
    <x v="12"/>
    <x v="689"/>
    <x v="122"/>
  </r>
  <r>
    <x v="12"/>
    <x v="696"/>
    <x v="2434"/>
  </r>
  <r>
    <x v="12"/>
    <x v="697"/>
    <x v="2434"/>
  </r>
  <r>
    <x v="12"/>
    <x v="697"/>
    <x v="2435"/>
  </r>
  <r>
    <x v="12"/>
    <x v="697"/>
    <x v="2436"/>
  </r>
  <r>
    <x v="12"/>
    <x v="697"/>
    <x v="2437"/>
  </r>
  <r>
    <x v="12"/>
    <x v="696"/>
    <x v="2438"/>
  </r>
  <r>
    <x v="12"/>
    <x v="695"/>
    <x v="2439"/>
  </r>
  <r>
    <x v="12"/>
    <x v="697"/>
    <x v="2440"/>
  </r>
  <r>
    <x v="12"/>
    <x v="696"/>
    <x v="2441"/>
  </r>
  <r>
    <x v="12"/>
    <x v="696"/>
    <x v="2442"/>
  </r>
  <r>
    <x v="12"/>
    <x v="697"/>
    <x v="2443"/>
  </r>
  <r>
    <x v="12"/>
    <x v="696"/>
    <x v="2444"/>
  </r>
  <r>
    <x v="12"/>
    <x v="698"/>
    <x v="2445"/>
  </r>
  <r>
    <x v="12"/>
    <x v="697"/>
    <x v="2445"/>
  </r>
  <r>
    <x v="12"/>
    <x v="697"/>
    <x v="2446"/>
  </r>
  <r>
    <x v="12"/>
    <x v="696"/>
    <x v="2447"/>
  </r>
  <r>
    <x v="12"/>
    <x v="698"/>
    <x v="2448"/>
  </r>
  <r>
    <x v="12"/>
    <x v="696"/>
    <x v="2449"/>
  </r>
  <r>
    <x v="12"/>
    <x v="697"/>
    <x v="2450"/>
  </r>
  <r>
    <x v="12"/>
    <x v="697"/>
    <x v="2451"/>
  </r>
  <r>
    <x v="12"/>
    <x v="697"/>
    <x v="2452"/>
  </r>
  <r>
    <x v="12"/>
    <x v="696"/>
    <x v="2453"/>
  </r>
  <r>
    <x v="12"/>
    <x v="697"/>
    <x v="2454"/>
  </r>
  <r>
    <x v="12"/>
    <x v="696"/>
    <x v="2455"/>
  </r>
  <r>
    <x v="12"/>
    <x v="697"/>
    <x v="2456"/>
  </r>
  <r>
    <x v="12"/>
    <x v="696"/>
    <x v="2457"/>
  </r>
  <r>
    <x v="12"/>
    <x v="697"/>
    <x v="2458"/>
  </r>
  <r>
    <x v="12"/>
    <x v="697"/>
    <x v="2459"/>
  </r>
  <r>
    <x v="12"/>
    <x v="698"/>
    <x v="2460"/>
  </r>
  <r>
    <x v="12"/>
    <x v="698"/>
    <x v="2461"/>
  </r>
  <r>
    <x v="12"/>
    <x v="698"/>
    <x v="2462"/>
  </r>
  <r>
    <x v="12"/>
    <x v="698"/>
    <x v="2463"/>
  </r>
  <r>
    <x v="12"/>
    <x v="698"/>
    <x v="2464"/>
  </r>
  <r>
    <x v="12"/>
    <x v="698"/>
    <x v="2465"/>
  </r>
  <r>
    <x v="12"/>
    <x v="698"/>
    <x v="2466"/>
  </r>
  <r>
    <x v="12"/>
    <x v="698"/>
    <x v="2467"/>
  </r>
  <r>
    <x v="12"/>
    <x v="698"/>
    <x v="2468"/>
  </r>
  <r>
    <x v="12"/>
    <x v="698"/>
    <x v="2469"/>
  </r>
  <r>
    <x v="12"/>
    <x v="693"/>
    <x v="2470"/>
  </r>
  <r>
    <x v="12"/>
    <x v="698"/>
    <x v="2471"/>
  </r>
  <r>
    <x v="12"/>
    <x v="698"/>
    <x v="2472"/>
  </r>
  <r>
    <x v="12"/>
    <x v="698"/>
    <x v="2473"/>
  </r>
  <r>
    <x v="12"/>
    <x v="697"/>
    <x v="2474"/>
  </r>
  <r>
    <x v="12"/>
    <x v="696"/>
    <x v="2475"/>
  </r>
  <r>
    <x v="12"/>
    <x v="697"/>
    <x v="2476"/>
  </r>
  <r>
    <x v="12"/>
    <x v="697"/>
    <x v="2477"/>
  </r>
  <r>
    <x v="12"/>
    <x v="697"/>
    <x v="2478"/>
  </r>
  <r>
    <x v="12"/>
    <x v="697"/>
    <x v="2479"/>
  </r>
  <r>
    <x v="12"/>
    <x v="697"/>
    <x v="2480"/>
  </r>
  <r>
    <x v="12"/>
    <x v="697"/>
    <x v="2481"/>
  </r>
  <r>
    <x v="12"/>
    <x v="698"/>
    <x v="2482"/>
  </r>
  <r>
    <x v="12"/>
    <x v="698"/>
    <x v="2483"/>
  </r>
  <r>
    <x v="12"/>
    <x v="698"/>
    <x v="2484"/>
  </r>
  <r>
    <x v="12"/>
    <x v="697"/>
    <x v="2485"/>
  </r>
  <r>
    <x v="12"/>
    <x v="698"/>
    <x v="2486"/>
  </r>
  <r>
    <x v="12"/>
    <x v="697"/>
    <x v="2487"/>
  </r>
  <r>
    <x v="12"/>
    <x v="697"/>
    <x v="2488"/>
  </r>
  <r>
    <x v="12"/>
    <x v="698"/>
    <x v="2489"/>
  </r>
  <r>
    <x v="12"/>
    <x v="698"/>
    <x v="2490"/>
  </r>
  <r>
    <x v="12"/>
    <x v="698"/>
    <x v="2491"/>
  </r>
  <r>
    <x v="12"/>
    <x v="691"/>
    <x v="2491"/>
  </r>
  <r>
    <x v="12"/>
    <x v="698"/>
    <x v="2492"/>
  </r>
  <r>
    <x v="12"/>
    <x v="697"/>
    <x v="2492"/>
  </r>
  <r>
    <x v="12"/>
    <x v="698"/>
    <x v="2493"/>
  </r>
  <r>
    <x v="12"/>
    <x v="698"/>
    <x v="2494"/>
  </r>
  <r>
    <x v="12"/>
    <x v="697"/>
    <x v="2495"/>
  </r>
  <r>
    <x v="12"/>
    <x v="691"/>
    <x v="2496"/>
  </r>
  <r>
    <x v="12"/>
    <x v="691"/>
    <x v="2497"/>
  </r>
  <r>
    <x v="12"/>
    <x v="691"/>
    <x v="2498"/>
  </r>
  <r>
    <x v="12"/>
    <x v="691"/>
    <x v="2499"/>
  </r>
  <r>
    <x v="12"/>
    <x v="691"/>
    <x v="2500"/>
  </r>
  <r>
    <x v="12"/>
    <x v="691"/>
    <x v="2501"/>
  </r>
  <r>
    <x v="12"/>
    <x v="691"/>
    <x v="2502"/>
  </r>
  <r>
    <x v="12"/>
    <x v="691"/>
    <x v="2503"/>
  </r>
  <r>
    <x v="12"/>
    <x v="691"/>
    <x v="2504"/>
  </r>
  <r>
    <x v="12"/>
    <x v="691"/>
    <x v="2505"/>
  </r>
  <r>
    <x v="12"/>
    <x v="691"/>
    <x v="2506"/>
  </r>
  <r>
    <x v="12"/>
    <x v="691"/>
    <x v="2507"/>
  </r>
  <r>
    <x v="12"/>
    <x v="691"/>
    <x v="2508"/>
  </r>
  <r>
    <x v="12"/>
    <x v="691"/>
    <x v="2509"/>
  </r>
  <r>
    <x v="12"/>
    <x v="691"/>
    <x v="2510"/>
  </r>
  <r>
    <x v="12"/>
    <x v="691"/>
    <x v="2511"/>
  </r>
  <r>
    <x v="12"/>
    <x v="691"/>
    <x v="2512"/>
  </r>
  <r>
    <x v="12"/>
    <x v="691"/>
    <x v="2513"/>
  </r>
  <r>
    <x v="12"/>
    <x v="691"/>
    <x v="2514"/>
  </r>
  <r>
    <x v="12"/>
    <x v="691"/>
    <x v="2515"/>
  </r>
  <r>
    <x v="12"/>
    <x v="691"/>
    <x v="2516"/>
  </r>
  <r>
    <x v="12"/>
    <x v="691"/>
    <x v="2517"/>
  </r>
  <r>
    <x v="12"/>
    <x v="691"/>
    <x v="2518"/>
  </r>
  <r>
    <x v="12"/>
    <x v="698"/>
    <x v="2519"/>
  </r>
  <r>
    <x v="12"/>
    <x v="691"/>
    <x v="2519"/>
  </r>
  <r>
    <x v="12"/>
    <x v="691"/>
    <x v="2520"/>
  </r>
  <r>
    <x v="12"/>
    <x v="691"/>
    <x v="2521"/>
  </r>
  <r>
    <x v="12"/>
    <x v="698"/>
    <x v="2522"/>
  </r>
  <r>
    <x v="12"/>
    <x v="691"/>
    <x v="2523"/>
  </r>
  <r>
    <x v="12"/>
    <x v="691"/>
    <x v="2524"/>
  </r>
  <r>
    <x v="12"/>
    <x v="691"/>
    <x v="2525"/>
  </r>
  <r>
    <x v="12"/>
    <x v="691"/>
    <x v="2526"/>
  </r>
  <r>
    <x v="12"/>
    <x v="691"/>
    <x v="2527"/>
  </r>
  <r>
    <x v="12"/>
    <x v="693"/>
    <x v="2528"/>
  </r>
  <r>
    <x v="12"/>
    <x v="693"/>
    <x v="2529"/>
  </r>
  <r>
    <x v="12"/>
    <x v="693"/>
    <x v="2530"/>
  </r>
  <r>
    <x v="12"/>
    <x v="693"/>
    <x v="2531"/>
  </r>
  <r>
    <x v="12"/>
    <x v="693"/>
    <x v="2532"/>
  </r>
  <r>
    <x v="12"/>
    <x v="693"/>
    <x v="2533"/>
  </r>
  <r>
    <x v="12"/>
    <x v="693"/>
    <x v="2534"/>
  </r>
  <r>
    <x v="12"/>
    <x v="693"/>
    <x v="2535"/>
  </r>
  <r>
    <x v="12"/>
    <x v="693"/>
    <x v="2536"/>
  </r>
  <r>
    <x v="12"/>
    <x v="693"/>
    <x v="2537"/>
  </r>
  <r>
    <x v="12"/>
    <x v="693"/>
    <x v="2538"/>
  </r>
  <r>
    <x v="12"/>
    <x v="693"/>
    <x v="2539"/>
  </r>
  <r>
    <x v="12"/>
    <x v="693"/>
    <x v="2540"/>
  </r>
  <r>
    <x v="12"/>
    <x v="693"/>
    <x v="2541"/>
  </r>
  <r>
    <x v="12"/>
    <x v="693"/>
    <x v="2542"/>
  </r>
  <r>
    <x v="12"/>
    <x v="693"/>
    <x v="2543"/>
  </r>
  <r>
    <x v="12"/>
    <x v="693"/>
    <x v="2544"/>
  </r>
  <r>
    <x v="12"/>
    <x v="698"/>
    <x v="2545"/>
  </r>
  <r>
    <x v="12"/>
    <x v="693"/>
    <x v="2545"/>
  </r>
  <r>
    <x v="12"/>
    <x v="698"/>
    <x v="2546"/>
  </r>
  <r>
    <x v="12"/>
    <x v="693"/>
    <x v="2547"/>
  </r>
  <r>
    <x v="12"/>
    <x v="693"/>
    <x v="2548"/>
  </r>
  <r>
    <x v="12"/>
    <x v="693"/>
    <x v="2549"/>
  </r>
  <r>
    <x v="12"/>
    <x v="693"/>
    <x v="2550"/>
  </r>
  <r>
    <x v="12"/>
    <x v="693"/>
    <x v="2551"/>
  </r>
  <r>
    <x v="12"/>
    <x v="693"/>
    <x v="2552"/>
  </r>
  <r>
    <x v="12"/>
    <x v="693"/>
    <x v="2553"/>
  </r>
  <r>
    <x v="12"/>
    <x v="693"/>
    <x v="2554"/>
  </r>
  <r>
    <x v="12"/>
    <x v="693"/>
    <x v="2555"/>
  </r>
  <r>
    <x v="12"/>
    <x v="693"/>
    <x v="2556"/>
  </r>
  <r>
    <x v="8"/>
    <x v="699"/>
    <x v="2557"/>
  </r>
  <r>
    <x v="8"/>
    <x v="699"/>
    <x v="2558"/>
  </r>
  <r>
    <x v="8"/>
    <x v="700"/>
    <x v="2559"/>
  </r>
  <r>
    <x v="8"/>
    <x v="700"/>
    <x v="2560"/>
  </r>
  <r>
    <x v="8"/>
    <x v="701"/>
    <x v="2561"/>
  </r>
  <r>
    <x v="8"/>
    <x v="702"/>
    <x v="2562"/>
  </r>
  <r>
    <x v="8"/>
    <x v="703"/>
    <x v="2563"/>
  </r>
  <r>
    <x v="8"/>
    <x v="704"/>
    <x v="2564"/>
  </r>
  <r>
    <x v="8"/>
    <x v="705"/>
    <x v="2565"/>
  </r>
  <r>
    <x v="8"/>
    <x v="706"/>
    <x v="2566"/>
  </r>
  <r>
    <x v="8"/>
    <x v="707"/>
    <x v="2567"/>
  </r>
  <r>
    <x v="8"/>
    <x v="708"/>
    <x v="2568"/>
  </r>
  <r>
    <x v="8"/>
    <x v="709"/>
    <x v="2569"/>
  </r>
  <r>
    <x v="8"/>
    <x v="709"/>
    <x v="2570"/>
  </r>
  <r>
    <x v="8"/>
    <x v="710"/>
    <x v="2571"/>
  </r>
  <r>
    <x v="8"/>
    <x v="709"/>
    <x v="2572"/>
  </r>
  <r>
    <x v="8"/>
    <x v="709"/>
    <x v="2573"/>
  </r>
  <r>
    <x v="8"/>
    <x v="709"/>
    <x v="2574"/>
  </r>
  <r>
    <x v="8"/>
    <x v="711"/>
    <x v="2575"/>
  </r>
  <r>
    <x v="8"/>
    <x v="712"/>
    <x v="2576"/>
  </r>
  <r>
    <x v="8"/>
    <x v="713"/>
    <x v="2577"/>
  </r>
  <r>
    <x v="8"/>
    <x v="714"/>
    <x v="2578"/>
  </r>
  <r>
    <x v="8"/>
    <x v="715"/>
    <x v="2579"/>
  </r>
  <r>
    <x v="8"/>
    <x v="716"/>
    <x v="2580"/>
  </r>
  <r>
    <x v="8"/>
    <x v="717"/>
    <x v="2581"/>
  </r>
  <r>
    <x v="8"/>
    <x v="718"/>
    <x v="2582"/>
  </r>
  <r>
    <x v="8"/>
    <x v="719"/>
    <x v="2583"/>
  </r>
  <r>
    <x v="8"/>
    <x v="428"/>
    <x v="2584"/>
  </r>
  <r>
    <x v="8"/>
    <x v="720"/>
    <x v="2585"/>
  </r>
  <r>
    <x v="8"/>
    <x v="720"/>
    <x v="2586"/>
  </r>
  <r>
    <x v="8"/>
    <x v="720"/>
    <x v="2587"/>
  </r>
  <r>
    <x v="8"/>
    <x v="721"/>
    <x v="2588"/>
  </r>
  <r>
    <x v="8"/>
    <x v="722"/>
    <x v="2589"/>
  </r>
  <r>
    <x v="8"/>
    <x v="694"/>
    <x v="2590"/>
  </r>
  <r>
    <x v="8"/>
    <x v="723"/>
    <x v="2591"/>
  </r>
  <r>
    <x v="8"/>
    <x v="724"/>
    <x v="2592"/>
  </r>
  <r>
    <x v="8"/>
    <x v="725"/>
    <x v="2593"/>
  </r>
  <r>
    <x v="8"/>
    <x v="726"/>
    <x v="2594"/>
  </r>
  <r>
    <x v="8"/>
    <x v="280"/>
    <x v="2595"/>
  </r>
  <r>
    <x v="8"/>
    <x v="727"/>
    <x v="2596"/>
  </r>
  <r>
    <x v="8"/>
    <x v="728"/>
    <x v="2597"/>
  </r>
  <r>
    <x v="8"/>
    <x v="729"/>
    <x v="2598"/>
  </r>
  <r>
    <x v="8"/>
    <x v="730"/>
    <x v="2599"/>
  </r>
  <r>
    <x v="8"/>
    <x v="731"/>
    <x v="2600"/>
  </r>
  <r>
    <x v="8"/>
    <x v="732"/>
    <x v="2601"/>
  </r>
  <r>
    <x v="8"/>
    <x v="733"/>
    <x v="2602"/>
  </r>
  <r>
    <x v="8"/>
    <x v="734"/>
    <x v="2603"/>
  </r>
  <r>
    <x v="8"/>
    <x v="735"/>
    <x v="2604"/>
  </r>
  <r>
    <x v="8"/>
    <x v="736"/>
    <x v="2605"/>
  </r>
  <r>
    <x v="8"/>
    <x v="737"/>
    <x v="2606"/>
  </r>
  <r>
    <x v="8"/>
    <x v="738"/>
    <x v="2607"/>
  </r>
  <r>
    <x v="8"/>
    <x v="739"/>
    <x v="2608"/>
  </r>
  <r>
    <x v="8"/>
    <x v="740"/>
    <x v="2609"/>
  </r>
  <r>
    <x v="8"/>
    <x v="741"/>
    <x v="2610"/>
  </r>
  <r>
    <x v="8"/>
    <x v="742"/>
    <x v="2611"/>
  </r>
  <r>
    <x v="8"/>
    <x v="743"/>
    <x v="2612"/>
  </r>
  <r>
    <x v="8"/>
    <x v="744"/>
    <x v="2613"/>
  </r>
  <r>
    <x v="8"/>
    <x v="745"/>
    <x v="2614"/>
  </r>
  <r>
    <x v="8"/>
    <x v="746"/>
    <x v="2615"/>
  </r>
  <r>
    <x v="8"/>
    <x v="747"/>
    <x v="2616"/>
  </r>
  <r>
    <x v="13"/>
    <x v="748"/>
    <x v="2617"/>
  </r>
  <r>
    <x v="13"/>
    <x v="749"/>
    <x v="2618"/>
  </r>
  <r>
    <x v="13"/>
    <x v="749"/>
    <x v="2619"/>
  </r>
  <r>
    <x v="13"/>
    <x v="750"/>
    <x v="2620"/>
  </r>
  <r>
    <x v="13"/>
    <x v="751"/>
    <x v="2621"/>
  </r>
  <r>
    <x v="13"/>
    <x v="410"/>
    <x v="2622"/>
  </r>
  <r>
    <x v="13"/>
    <x v="752"/>
    <x v="2623"/>
  </r>
  <r>
    <x v="13"/>
    <x v="753"/>
    <x v="2624"/>
  </r>
  <r>
    <x v="13"/>
    <x v="754"/>
    <x v="2625"/>
  </r>
  <r>
    <x v="13"/>
    <x v="755"/>
    <x v="2626"/>
  </r>
  <r>
    <x v="13"/>
    <x v="756"/>
    <x v="2627"/>
  </r>
  <r>
    <x v="13"/>
    <x v="757"/>
    <x v="2628"/>
  </r>
  <r>
    <x v="13"/>
    <x v="758"/>
    <x v="2629"/>
  </r>
  <r>
    <x v="13"/>
    <x v="759"/>
    <x v="2630"/>
  </r>
  <r>
    <x v="13"/>
    <x v="760"/>
    <x v="2631"/>
  </r>
  <r>
    <x v="13"/>
    <x v="761"/>
    <x v="2632"/>
  </r>
  <r>
    <x v="13"/>
    <x v="762"/>
    <x v="2633"/>
  </r>
  <r>
    <x v="13"/>
    <x v="763"/>
    <x v="2634"/>
  </r>
  <r>
    <x v="13"/>
    <x v="763"/>
    <x v="2635"/>
  </r>
  <r>
    <x v="13"/>
    <x v="764"/>
    <x v="2636"/>
  </r>
  <r>
    <x v="13"/>
    <x v="765"/>
    <x v="2637"/>
  </r>
  <r>
    <x v="13"/>
    <x v="766"/>
    <x v="2638"/>
  </r>
  <r>
    <x v="13"/>
    <x v="767"/>
    <x v="2639"/>
  </r>
  <r>
    <x v="13"/>
    <x v="768"/>
    <x v="2640"/>
  </r>
  <r>
    <x v="13"/>
    <x v="189"/>
    <x v="2641"/>
  </r>
  <r>
    <x v="13"/>
    <x v="769"/>
    <x v="2642"/>
  </r>
  <r>
    <x v="13"/>
    <x v="770"/>
    <x v="2643"/>
  </r>
  <r>
    <x v="13"/>
    <x v="771"/>
    <x v="2644"/>
  </r>
  <r>
    <x v="13"/>
    <x v="772"/>
    <x v="2645"/>
  </r>
  <r>
    <x v="13"/>
    <x v="773"/>
    <x v="2646"/>
  </r>
  <r>
    <x v="13"/>
    <x v="774"/>
    <x v="2647"/>
  </r>
  <r>
    <x v="13"/>
    <x v="775"/>
    <x v="2648"/>
  </r>
  <r>
    <x v="13"/>
    <x v="776"/>
    <x v="2649"/>
  </r>
  <r>
    <x v="13"/>
    <x v="777"/>
    <x v="2650"/>
  </r>
  <r>
    <x v="13"/>
    <x v="778"/>
    <x v="2651"/>
  </r>
  <r>
    <x v="3"/>
    <x v="779"/>
    <x v="292"/>
  </r>
  <r>
    <x v="3"/>
    <x v="779"/>
    <x v="262"/>
  </r>
  <r>
    <x v="3"/>
    <x v="779"/>
    <x v="310"/>
  </r>
  <r>
    <x v="3"/>
    <x v="779"/>
    <x v="311"/>
  </r>
  <r>
    <x v="3"/>
    <x v="779"/>
    <x v="308"/>
  </r>
  <r>
    <x v="3"/>
    <x v="779"/>
    <x v="312"/>
  </r>
  <r>
    <x v="3"/>
    <x v="779"/>
    <x v="284"/>
  </r>
  <r>
    <x v="3"/>
    <x v="779"/>
    <x v="313"/>
  </r>
  <r>
    <x v="3"/>
    <x v="780"/>
    <x v="206"/>
  </r>
  <r>
    <x v="3"/>
    <x v="780"/>
    <x v="207"/>
  </r>
  <r>
    <x v="3"/>
    <x v="780"/>
    <x v="208"/>
  </r>
  <r>
    <x v="3"/>
    <x v="780"/>
    <x v="209"/>
  </r>
  <r>
    <x v="3"/>
    <x v="780"/>
    <x v="210"/>
  </r>
  <r>
    <x v="3"/>
    <x v="780"/>
    <x v="211"/>
  </r>
  <r>
    <x v="3"/>
    <x v="781"/>
    <x v="237"/>
  </r>
  <r>
    <x v="3"/>
    <x v="781"/>
    <x v="257"/>
  </r>
  <r>
    <x v="3"/>
    <x v="781"/>
    <x v="258"/>
  </r>
  <r>
    <x v="3"/>
    <x v="781"/>
    <x v="259"/>
  </r>
  <r>
    <x v="3"/>
    <x v="781"/>
    <x v="260"/>
  </r>
  <r>
    <x v="3"/>
    <x v="781"/>
    <x v="207"/>
  </r>
  <r>
    <x v="3"/>
    <x v="781"/>
    <x v="261"/>
  </r>
  <r>
    <x v="3"/>
    <x v="781"/>
    <x v="262"/>
  </r>
  <r>
    <x v="3"/>
    <x v="782"/>
    <x v="186"/>
  </r>
  <r>
    <x v="3"/>
    <x v="782"/>
    <x v="236"/>
  </r>
  <r>
    <x v="3"/>
    <x v="782"/>
    <x v="237"/>
  </r>
  <r>
    <x v="3"/>
    <x v="782"/>
    <x v="188"/>
  </r>
  <r>
    <x v="3"/>
    <x v="782"/>
    <x v="238"/>
  </r>
  <r>
    <x v="3"/>
    <x v="782"/>
    <x v="189"/>
  </r>
  <r>
    <x v="3"/>
    <x v="782"/>
    <x v="239"/>
  </r>
  <r>
    <x v="3"/>
    <x v="782"/>
    <x v="240"/>
  </r>
  <r>
    <x v="3"/>
    <x v="782"/>
    <x v="241"/>
  </r>
  <r>
    <x v="3"/>
    <x v="782"/>
    <x v="242"/>
  </r>
  <r>
    <x v="3"/>
    <x v="782"/>
    <x v="243"/>
  </r>
  <r>
    <x v="3"/>
    <x v="783"/>
    <x v="202"/>
  </r>
  <r>
    <x v="3"/>
    <x v="783"/>
    <x v="203"/>
  </r>
  <r>
    <x v="3"/>
    <x v="783"/>
    <x v="188"/>
  </r>
  <r>
    <x v="3"/>
    <x v="783"/>
    <x v="190"/>
  </r>
  <r>
    <x v="3"/>
    <x v="783"/>
    <x v="270"/>
  </r>
  <r>
    <x v="3"/>
    <x v="783"/>
    <x v="271"/>
  </r>
  <r>
    <x v="3"/>
    <x v="783"/>
    <x v="272"/>
  </r>
  <r>
    <x v="3"/>
    <x v="783"/>
    <x v="243"/>
  </r>
  <r>
    <x v="3"/>
    <x v="783"/>
    <x v="273"/>
  </r>
  <r>
    <x v="3"/>
    <x v="783"/>
    <x v="274"/>
  </r>
  <r>
    <x v="3"/>
    <x v="783"/>
    <x v="275"/>
  </r>
  <r>
    <x v="3"/>
    <x v="783"/>
    <x v="276"/>
  </r>
  <r>
    <x v="3"/>
    <x v="784"/>
    <x v="184"/>
  </r>
  <r>
    <x v="3"/>
    <x v="784"/>
    <x v="185"/>
  </r>
  <r>
    <x v="3"/>
    <x v="784"/>
    <x v="186"/>
  </r>
  <r>
    <x v="3"/>
    <x v="784"/>
    <x v="187"/>
  </r>
  <r>
    <x v="3"/>
    <x v="784"/>
    <x v="188"/>
  </r>
  <r>
    <x v="3"/>
    <x v="784"/>
    <x v="189"/>
  </r>
  <r>
    <x v="3"/>
    <x v="784"/>
    <x v="190"/>
  </r>
  <r>
    <x v="3"/>
    <x v="784"/>
    <x v="191"/>
  </r>
  <r>
    <x v="3"/>
    <x v="784"/>
    <x v="192"/>
  </r>
  <r>
    <x v="3"/>
    <x v="784"/>
    <x v="193"/>
  </r>
  <r>
    <x v="3"/>
    <x v="182"/>
    <x v="314"/>
  </r>
  <r>
    <x v="3"/>
    <x v="182"/>
    <x v="175"/>
  </r>
  <r>
    <x v="3"/>
    <x v="182"/>
    <x v="315"/>
  </r>
  <r>
    <x v="3"/>
    <x v="182"/>
    <x v="316"/>
  </r>
  <r>
    <x v="3"/>
    <x v="182"/>
    <x v="317"/>
  </r>
  <r>
    <x v="3"/>
    <x v="182"/>
    <x v="318"/>
  </r>
  <r>
    <x v="3"/>
    <x v="182"/>
    <x v="245"/>
  </r>
  <r>
    <x v="3"/>
    <x v="182"/>
    <x v="319"/>
  </r>
  <r>
    <x v="3"/>
    <x v="182"/>
    <x v="320"/>
  </r>
  <r>
    <x v="3"/>
    <x v="182"/>
    <x v="176"/>
  </r>
  <r>
    <x v="3"/>
    <x v="182"/>
    <x v="177"/>
  </r>
  <r>
    <x v="3"/>
    <x v="182"/>
    <x v="246"/>
  </r>
  <r>
    <x v="3"/>
    <x v="182"/>
    <x v="253"/>
  </r>
  <r>
    <x v="3"/>
    <x v="785"/>
    <x v="244"/>
  </r>
  <r>
    <x v="3"/>
    <x v="785"/>
    <x v="245"/>
  </r>
  <r>
    <x v="3"/>
    <x v="785"/>
    <x v="246"/>
  </r>
  <r>
    <x v="3"/>
    <x v="785"/>
    <x v="247"/>
  </r>
  <r>
    <x v="3"/>
    <x v="785"/>
    <x v="248"/>
  </r>
  <r>
    <x v="3"/>
    <x v="785"/>
    <x v="249"/>
  </r>
  <r>
    <x v="3"/>
    <x v="785"/>
    <x v="250"/>
  </r>
  <r>
    <x v="3"/>
    <x v="785"/>
    <x v="251"/>
  </r>
  <r>
    <x v="3"/>
    <x v="785"/>
    <x v="252"/>
  </r>
  <r>
    <x v="3"/>
    <x v="785"/>
    <x v="253"/>
  </r>
  <r>
    <x v="3"/>
    <x v="785"/>
    <x v="254"/>
  </r>
  <r>
    <x v="3"/>
    <x v="785"/>
    <x v="255"/>
  </r>
  <r>
    <x v="3"/>
    <x v="785"/>
    <x v="256"/>
  </r>
  <r>
    <x v="3"/>
    <x v="786"/>
    <x v="263"/>
  </r>
  <r>
    <x v="3"/>
    <x v="786"/>
    <x v="264"/>
  </r>
  <r>
    <x v="3"/>
    <x v="786"/>
    <x v="265"/>
  </r>
  <r>
    <x v="3"/>
    <x v="786"/>
    <x v="266"/>
  </r>
  <r>
    <x v="3"/>
    <x v="786"/>
    <x v="162"/>
  </r>
  <r>
    <x v="3"/>
    <x v="786"/>
    <x v="248"/>
  </r>
  <r>
    <x v="3"/>
    <x v="786"/>
    <x v="163"/>
  </r>
  <r>
    <x v="3"/>
    <x v="786"/>
    <x v="267"/>
  </r>
  <r>
    <x v="3"/>
    <x v="786"/>
    <x v="268"/>
  </r>
  <r>
    <x v="3"/>
    <x v="786"/>
    <x v="269"/>
  </r>
  <r>
    <x v="3"/>
    <x v="786"/>
    <x v="256"/>
  </r>
  <r>
    <x v="3"/>
    <x v="787"/>
    <x v="158"/>
  </r>
  <r>
    <x v="3"/>
    <x v="787"/>
    <x v="159"/>
  </r>
  <r>
    <x v="3"/>
    <x v="787"/>
    <x v="160"/>
  </r>
  <r>
    <x v="3"/>
    <x v="787"/>
    <x v="161"/>
  </r>
  <r>
    <x v="3"/>
    <x v="787"/>
    <x v="162"/>
  </r>
  <r>
    <x v="3"/>
    <x v="787"/>
    <x v="163"/>
  </r>
  <r>
    <x v="3"/>
    <x v="787"/>
    <x v="164"/>
  </r>
  <r>
    <x v="3"/>
    <x v="787"/>
    <x v="165"/>
  </r>
  <r>
    <x v="3"/>
    <x v="787"/>
    <x v="166"/>
  </r>
  <r>
    <x v="3"/>
    <x v="787"/>
    <x v="167"/>
  </r>
  <r>
    <x v="3"/>
    <x v="787"/>
    <x v="168"/>
  </r>
  <r>
    <x v="3"/>
    <x v="788"/>
    <x v="171"/>
  </r>
  <r>
    <x v="3"/>
    <x v="788"/>
    <x v="178"/>
  </r>
  <r>
    <x v="3"/>
    <x v="788"/>
    <x v="179"/>
  </r>
  <r>
    <x v="3"/>
    <x v="788"/>
    <x v="180"/>
  </r>
  <r>
    <x v="3"/>
    <x v="788"/>
    <x v="181"/>
  </r>
  <r>
    <x v="3"/>
    <x v="788"/>
    <x v="182"/>
  </r>
  <r>
    <x v="3"/>
    <x v="788"/>
    <x v="176"/>
  </r>
  <r>
    <x v="3"/>
    <x v="788"/>
    <x v="183"/>
  </r>
  <r>
    <x v="3"/>
    <x v="789"/>
    <x v="169"/>
  </r>
  <r>
    <x v="3"/>
    <x v="789"/>
    <x v="170"/>
  </r>
  <r>
    <x v="3"/>
    <x v="789"/>
    <x v="171"/>
  </r>
  <r>
    <x v="3"/>
    <x v="789"/>
    <x v="172"/>
  </r>
  <r>
    <x v="3"/>
    <x v="789"/>
    <x v="173"/>
  </r>
  <r>
    <x v="3"/>
    <x v="789"/>
    <x v="174"/>
  </r>
  <r>
    <x v="3"/>
    <x v="789"/>
    <x v="175"/>
  </r>
  <r>
    <x v="3"/>
    <x v="789"/>
    <x v="176"/>
  </r>
  <r>
    <x v="3"/>
    <x v="789"/>
    <x v="177"/>
  </r>
  <r>
    <x v="3"/>
    <x v="169"/>
    <x v="277"/>
  </r>
  <r>
    <x v="3"/>
    <x v="169"/>
    <x v="173"/>
  </r>
  <r>
    <x v="3"/>
    <x v="169"/>
    <x v="246"/>
  </r>
  <r>
    <x v="3"/>
    <x v="169"/>
    <x v="279"/>
  </r>
  <r>
    <x v="3"/>
    <x v="169"/>
    <x v="285"/>
  </r>
  <r>
    <x v="3"/>
    <x v="169"/>
    <x v="283"/>
  </r>
  <r>
    <x v="3"/>
    <x v="169"/>
    <x v="286"/>
  </r>
  <r>
    <x v="3"/>
    <x v="169"/>
    <x v="287"/>
  </r>
  <r>
    <x v="3"/>
    <x v="169"/>
    <x v="209"/>
  </r>
  <r>
    <x v="3"/>
    <x v="169"/>
    <x v="288"/>
  </r>
  <r>
    <x v="3"/>
    <x v="169"/>
    <x v="210"/>
  </r>
  <r>
    <x v="3"/>
    <x v="790"/>
    <x v="277"/>
  </r>
  <r>
    <x v="3"/>
    <x v="790"/>
    <x v="278"/>
  </r>
  <r>
    <x v="3"/>
    <x v="790"/>
    <x v="279"/>
  </r>
  <r>
    <x v="3"/>
    <x v="790"/>
    <x v="280"/>
  </r>
  <r>
    <x v="3"/>
    <x v="790"/>
    <x v="281"/>
  </r>
  <r>
    <x v="3"/>
    <x v="790"/>
    <x v="216"/>
  </r>
  <r>
    <x v="3"/>
    <x v="790"/>
    <x v="282"/>
  </r>
  <r>
    <x v="3"/>
    <x v="790"/>
    <x v="283"/>
  </r>
  <r>
    <x v="3"/>
    <x v="790"/>
    <x v="209"/>
  </r>
  <r>
    <x v="3"/>
    <x v="790"/>
    <x v="220"/>
  </r>
  <r>
    <x v="3"/>
    <x v="790"/>
    <x v="252"/>
  </r>
  <r>
    <x v="3"/>
    <x v="790"/>
    <x v="221"/>
  </r>
  <r>
    <x v="3"/>
    <x v="790"/>
    <x v="284"/>
  </r>
  <r>
    <x v="3"/>
    <x v="791"/>
    <x v="212"/>
  </r>
  <r>
    <x v="3"/>
    <x v="791"/>
    <x v="213"/>
  </r>
  <r>
    <x v="3"/>
    <x v="791"/>
    <x v="214"/>
  </r>
  <r>
    <x v="3"/>
    <x v="791"/>
    <x v="162"/>
  </r>
  <r>
    <x v="3"/>
    <x v="791"/>
    <x v="215"/>
  </r>
  <r>
    <x v="3"/>
    <x v="791"/>
    <x v="216"/>
  </r>
  <r>
    <x v="3"/>
    <x v="791"/>
    <x v="165"/>
  </r>
  <r>
    <x v="3"/>
    <x v="791"/>
    <x v="217"/>
  </r>
  <r>
    <x v="3"/>
    <x v="791"/>
    <x v="218"/>
  </r>
  <r>
    <x v="3"/>
    <x v="791"/>
    <x v="219"/>
  </r>
  <r>
    <x v="3"/>
    <x v="791"/>
    <x v="166"/>
  </r>
  <r>
    <x v="3"/>
    <x v="791"/>
    <x v="220"/>
  </r>
  <r>
    <x v="3"/>
    <x v="791"/>
    <x v="221"/>
  </r>
  <r>
    <x v="3"/>
    <x v="791"/>
    <x v="222"/>
  </r>
  <r>
    <x v="3"/>
    <x v="791"/>
    <x v="223"/>
  </r>
  <r>
    <x v="3"/>
    <x v="791"/>
    <x v="224"/>
  </r>
  <r>
    <x v="3"/>
    <x v="792"/>
    <x v="225"/>
  </r>
  <r>
    <x v="3"/>
    <x v="792"/>
    <x v="226"/>
  </r>
  <r>
    <x v="3"/>
    <x v="792"/>
    <x v="227"/>
  </r>
  <r>
    <x v="3"/>
    <x v="792"/>
    <x v="228"/>
  </r>
  <r>
    <x v="3"/>
    <x v="792"/>
    <x v="229"/>
  </r>
  <r>
    <x v="3"/>
    <x v="792"/>
    <x v="217"/>
  </r>
  <r>
    <x v="3"/>
    <x v="792"/>
    <x v="230"/>
  </r>
  <r>
    <x v="3"/>
    <x v="792"/>
    <x v="222"/>
  </r>
  <r>
    <x v="3"/>
    <x v="792"/>
    <x v="231"/>
  </r>
  <r>
    <x v="3"/>
    <x v="792"/>
    <x v="232"/>
  </r>
  <r>
    <x v="3"/>
    <x v="792"/>
    <x v="233"/>
  </r>
  <r>
    <x v="3"/>
    <x v="792"/>
    <x v="234"/>
  </r>
  <r>
    <x v="3"/>
    <x v="792"/>
    <x v="235"/>
  </r>
  <r>
    <x v="3"/>
    <x v="792"/>
    <x v="204"/>
  </r>
  <r>
    <x v="3"/>
    <x v="793"/>
    <x v="289"/>
  </r>
  <r>
    <x v="3"/>
    <x v="793"/>
    <x v="290"/>
  </r>
  <r>
    <x v="3"/>
    <x v="793"/>
    <x v="291"/>
  </r>
  <r>
    <x v="3"/>
    <x v="793"/>
    <x v="292"/>
  </r>
  <r>
    <x v="3"/>
    <x v="793"/>
    <x v="202"/>
  </r>
  <r>
    <x v="3"/>
    <x v="793"/>
    <x v="203"/>
  </r>
  <r>
    <x v="3"/>
    <x v="793"/>
    <x v="293"/>
  </r>
  <r>
    <x v="3"/>
    <x v="793"/>
    <x v="229"/>
  </r>
  <r>
    <x v="3"/>
    <x v="793"/>
    <x v="294"/>
  </r>
  <r>
    <x v="3"/>
    <x v="793"/>
    <x v="295"/>
  </r>
  <r>
    <x v="3"/>
    <x v="793"/>
    <x v="296"/>
  </r>
  <r>
    <x v="3"/>
    <x v="793"/>
    <x v="297"/>
  </r>
  <r>
    <x v="3"/>
    <x v="793"/>
    <x v="298"/>
  </r>
  <r>
    <x v="3"/>
    <x v="793"/>
    <x v="299"/>
  </r>
  <r>
    <x v="3"/>
    <x v="793"/>
    <x v="300"/>
  </r>
  <r>
    <x v="3"/>
    <x v="793"/>
    <x v="301"/>
  </r>
  <r>
    <x v="3"/>
    <x v="793"/>
    <x v="302"/>
  </r>
  <r>
    <x v="3"/>
    <x v="793"/>
    <x v="303"/>
  </r>
  <r>
    <x v="3"/>
    <x v="793"/>
    <x v="304"/>
  </r>
  <r>
    <x v="3"/>
    <x v="793"/>
    <x v="305"/>
  </r>
  <r>
    <x v="3"/>
    <x v="793"/>
    <x v="306"/>
  </r>
  <r>
    <x v="3"/>
    <x v="793"/>
    <x v="216"/>
  </r>
  <r>
    <x v="3"/>
    <x v="793"/>
    <x v="307"/>
  </r>
  <r>
    <x v="3"/>
    <x v="793"/>
    <x v="217"/>
  </r>
  <r>
    <x v="3"/>
    <x v="793"/>
    <x v="308"/>
  </r>
  <r>
    <x v="3"/>
    <x v="793"/>
    <x v="275"/>
  </r>
  <r>
    <x v="3"/>
    <x v="793"/>
    <x v="309"/>
  </r>
  <r>
    <x v="4"/>
    <x v="794"/>
    <x v="358"/>
  </r>
  <r>
    <x v="4"/>
    <x v="794"/>
    <x v="359"/>
  </r>
  <r>
    <x v="4"/>
    <x v="795"/>
    <x v="555"/>
  </r>
  <r>
    <x v="4"/>
    <x v="795"/>
    <x v="556"/>
  </r>
  <r>
    <x v="4"/>
    <x v="795"/>
    <x v="557"/>
  </r>
  <r>
    <x v="4"/>
    <x v="795"/>
    <x v="558"/>
  </r>
  <r>
    <x v="4"/>
    <x v="796"/>
    <x v="378"/>
  </r>
  <r>
    <x v="4"/>
    <x v="796"/>
    <x v="379"/>
  </r>
  <r>
    <x v="4"/>
    <x v="796"/>
    <x v="380"/>
  </r>
  <r>
    <x v="4"/>
    <x v="796"/>
    <x v="381"/>
  </r>
  <r>
    <x v="4"/>
    <x v="796"/>
    <x v="382"/>
  </r>
  <r>
    <x v="4"/>
    <x v="399"/>
    <x v="531"/>
  </r>
  <r>
    <x v="4"/>
    <x v="399"/>
    <x v="532"/>
  </r>
  <r>
    <x v="4"/>
    <x v="399"/>
    <x v="535"/>
  </r>
  <r>
    <x v="4"/>
    <x v="399"/>
    <x v="534"/>
  </r>
  <r>
    <x v="4"/>
    <x v="797"/>
    <x v="640"/>
  </r>
  <r>
    <x v="4"/>
    <x v="797"/>
    <x v="641"/>
  </r>
  <r>
    <x v="4"/>
    <x v="797"/>
    <x v="642"/>
  </r>
  <r>
    <x v="4"/>
    <x v="797"/>
    <x v="643"/>
  </r>
  <r>
    <x v="4"/>
    <x v="798"/>
    <x v="494"/>
  </r>
  <r>
    <x v="4"/>
    <x v="798"/>
    <x v="658"/>
  </r>
  <r>
    <x v="4"/>
    <x v="798"/>
    <x v="496"/>
  </r>
  <r>
    <x v="4"/>
    <x v="798"/>
    <x v="660"/>
  </r>
  <r>
    <x v="4"/>
    <x v="798"/>
    <x v="643"/>
  </r>
  <r>
    <x v="4"/>
    <x v="798"/>
    <x v="661"/>
  </r>
  <r>
    <x v="4"/>
    <x v="799"/>
    <x v="379"/>
  </r>
  <r>
    <x v="4"/>
    <x v="799"/>
    <x v="639"/>
  </r>
  <r>
    <x v="4"/>
    <x v="694"/>
    <x v="440"/>
  </r>
  <r>
    <x v="4"/>
    <x v="694"/>
    <x v="441"/>
  </r>
  <r>
    <x v="4"/>
    <x v="694"/>
    <x v="442"/>
  </r>
  <r>
    <x v="4"/>
    <x v="694"/>
    <x v="443"/>
  </r>
  <r>
    <x v="4"/>
    <x v="800"/>
    <x v="576"/>
  </r>
  <r>
    <x v="4"/>
    <x v="800"/>
    <x v="577"/>
  </r>
  <r>
    <x v="4"/>
    <x v="800"/>
    <x v="406"/>
  </r>
  <r>
    <x v="4"/>
    <x v="800"/>
    <x v="578"/>
  </r>
  <r>
    <x v="4"/>
    <x v="800"/>
    <x v="408"/>
  </r>
  <r>
    <x v="4"/>
    <x v="800"/>
    <x v="579"/>
  </r>
  <r>
    <x v="4"/>
    <x v="404"/>
    <x v="408"/>
  </r>
  <r>
    <x v="4"/>
    <x v="404"/>
    <x v="535"/>
  </r>
  <r>
    <x v="4"/>
    <x v="404"/>
    <x v="515"/>
  </r>
  <r>
    <x v="4"/>
    <x v="404"/>
    <x v="536"/>
  </r>
  <r>
    <x v="4"/>
    <x v="404"/>
    <x v="537"/>
  </r>
  <r>
    <x v="4"/>
    <x v="404"/>
    <x v="538"/>
  </r>
  <r>
    <x v="4"/>
    <x v="801"/>
    <x v="515"/>
  </r>
  <r>
    <x v="4"/>
    <x v="801"/>
    <x v="516"/>
  </r>
  <r>
    <x v="4"/>
    <x v="801"/>
    <x v="517"/>
  </r>
  <r>
    <x v="4"/>
    <x v="801"/>
    <x v="518"/>
  </r>
  <r>
    <x v="4"/>
    <x v="801"/>
    <x v="519"/>
  </r>
  <r>
    <x v="4"/>
    <x v="801"/>
    <x v="520"/>
  </r>
  <r>
    <x v="4"/>
    <x v="362"/>
    <x v="665"/>
  </r>
  <r>
    <x v="4"/>
    <x v="362"/>
    <x v="495"/>
  </r>
  <r>
    <x v="4"/>
    <x v="362"/>
    <x v="666"/>
  </r>
  <r>
    <x v="4"/>
    <x v="802"/>
    <x v="494"/>
  </r>
  <r>
    <x v="4"/>
    <x v="802"/>
    <x v="495"/>
  </r>
  <r>
    <x v="4"/>
    <x v="802"/>
    <x v="496"/>
  </r>
  <r>
    <x v="4"/>
    <x v="802"/>
    <x v="497"/>
  </r>
  <r>
    <x v="4"/>
    <x v="307"/>
    <x v="435"/>
  </r>
  <r>
    <x v="4"/>
    <x v="307"/>
    <x v="436"/>
  </r>
  <r>
    <x v="4"/>
    <x v="307"/>
    <x v="437"/>
  </r>
  <r>
    <x v="4"/>
    <x v="307"/>
    <x v="438"/>
  </r>
  <r>
    <x v="4"/>
    <x v="307"/>
    <x v="439"/>
  </r>
  <r>
    <x v="4"/>
    <x v="803"/>
    <x v="435"/>
  </r>
  <r>
    <x v="4"/>
    <x v="803"/>
    <x v="662"/>
  </r>
  <r>
    <x v="4"/>
    <x v="803"/>
    <x v="663"/>
  </r>
  <r>
    <x v="4"/>
    <x v="803"/>
    <x v="664"/>
  </r>
  <r>
    <x v="4"/>
    <x v="278"/>
    <x v="404"/>
  </r>
  <r>
    <x v="4"/>
    <x v="278"/>
    <x v="405"/>
  </r>
  <r>
    <x v="4"/>
    <x v="278"/>
    <x v="406"/>
  </r>
  <r>
    <x v="4"/>
    <x v="278"/>
    <x v="407"/>
  </r>
  <r>
    <x v="4"/>
    <x v="278"/>
    <x v="408"/>
  </r>
  <r>
    <x v="4"/>
    <x v="278"/>
    <x v="409"/>
  </r>
  <r>
    <x v="4"/>
    <x v="278"/>
    <x v="410"/>
  </r>
  <r>
    <x v="4"/>
    <x v="278"/>
    <x v="411"/>
  </r>
  <r>
    <x v="4"/>
    <x v="454"/>
    <x v="587"/>
  </r>
  <r>
    <x v="4"/>
    <x v="454"/>
    <x v="588"/>
  </r>
  <r>
    <x v="4"/>
    <x v="454"/>
    <x v="589"/>
  </r>
  <r>
    <x v="4"/>
    <x v="454"/>
    <x v="590"/>
  </r>
  <r>
    <x v="4"/>
    <x v="454"/>
    <x v="591"/>
  </r>
  <r>
    <x v="4"/>
    <x v="454"/>
    <x v="409"/>
  </r>
  <r>
    <x v="4"/>
    <x v="454"/>
    <x v="592"/>
  </r>
  <r>
    <x v="4"/>
    <x v="454"/>
    <x v="593"/>
  </r>
  <r>
    <x v="4"/>
    <x v="454"/>
    <x v="412"/>
  </r>
  <r>
    <x v="4"/>
    <x v="35"/>
    <x v="490"/>
  </r>
  <r>
    <x v="4"/>
    <x v="35"/>
    <x v="491"/>
  </r>
  <r>
    <x v="4"/>
    <x v="35"/>
    <x v="492"/>
  </r>
  <r>
    <x v="4"/>
    <x v="35"/>
    <x v="493"/>
  </r>
  <r>
    <x v="4"/>
    <x v="286"/>
    <x v="412"/>
  </r>
  <r>
    <x v="4"/>
    <x v="286"/>
    <x v="413"/>
  </r>
  <r>
    <x v="4"/>
    <x v="286"/>
    <x v="414"/>
  </r>
  <r>
    <x v="4"/>
    <x v="286"/>
    <x v="415"/>
  </r>
  <r>
    <x v="4"/>
    <x v="286"/>
    <x v="416"/>
  </r>
  <r>
    <x v="4"/>
    <x v="286"/>
    <x v="417"/>
  </r>
  <r>
    <x v="4"/>
    <x v="286"/>
    <x v="418"/>
  </r>
  <r>
    <x v="4"/>
    <x v="286"/>
    <x v="419"/>
  </r>
  <r>
    <x v="4"/>
    <x v="286"/>
    <x v="420"/>
  </r>
  <r>
    <x v="4"/>
    <x v="804"/>
    <x v="539"/>
  </r>
  <r>
    <x v="4"/>
    <x v="804"/>
    <x v="540"/>
  </r>
  <r>
    <x v="4"/>
    <x v="804"/>
    <x v="385"/>
  </r>
  <r>
    <x v="4"/>
    <x v="804"/>
    <x v="541"/>
  </r>
  <r>
    <x v="4"/>
    <x v="804"/>
    <x v="542"/>
  </r>
  <r>
    <x v="4"/>
    <x v="804"/>
    <x v="171"/>
  </r>
  <r>
    <x v="4"/>
    <x v="804"/>
    <x v="178"/>
  </r>
  <r>
    <x v="4"/>
    <x v="804"/>
    <x v="179"/>
  </r>
  <r>
    <x v="4"/>
    <x v="804"/>
    <x v="174"/>
  </r>
  <r>
    <x v="4"/>
    <x v="804"/>
    <x v="543"/>
  </r>
  <r>
    <x v="4"/>
    <x v="805"/>
    <x v="539"/>
  </r>
  <r>
    <x v="4"/>
    <x v="805"/>
    <x v="540"/>
  </r>
  <r>
    <x v="4"/>
    <x v="805"/>
    <x v="385"/>
  </r>
  <r>
    <x v="4"/>
    <x v="805"/>
    <x v="541"/>
  </r>
  <r>
    <x v="4"/>
    <x v="805"/>
    <x v="510"/>
  </r>
  <r>
    <x v="4"/>
    <x v="805"/>
    <x v="388"/>
  </r>
  <r>
    <x v="4"/>
    <x v="805"/>
    <x v="594"/>
  </r>
  <r>
    <x v="4"/>
    <x v="805"/>
    <x v="420"/>
  </r>
  <r>
    <x v="4"/>
    <x v="805"/>
    <x v="512"/>
  </r>
  <r>
    <x v="4"/>
    <x v="806"/>
    <x v="383"/>
  </r>
  <r>
    <x v="4"/>
    <x v="806"/>
    <x v="169"/>
  </r>
  <r>
    <x v="4"/>
    <x v="806"/>
    <x v="384"/>
  </r>
  <r>
    <x v="4"/>
    <x v="806"/>
    <x v="385"/>
  </r>
  <r>
    <x v="4"/>
    <x v="806"/>
    <x v="386"/>
  </r>
  <r>
    <x v="4"/>
    <x v="806"/>
    <x v="387"/>
  </r>
  <r>
    <x v="4"/>
    <x v="806"/>
    <x v="257"/>
  </r>
  <r>
    <x v="4"/>
    <x v="806"/>
    <x v="388"/>
  </r>
  <r>
    <x v="4"/>
    <x v="806"/>
    <x v="389"/>
  </r>
  <r>
    <x v="4"/>
    <x v="806"/>
    <x v="206"/>
  </r>
  <r>
    <x v="4"/>
    <x v="806"/>
    <x v="390"/>
  </r>
  <r>
    <x v="4"/>
    <x v="806"/>
    <x v="211"/>
  </r>
  <r>
    <x v="4"/>
    <x v="807"/>
    <x v="447"/>
  </r>
  <r>
    <x v="4"/>
    <x v="462"/>
    <x v="667"/>
  </r>
  <r>
    <x v="4"/>
    <x v="462"/>
    <x v="595"/>
  </r>
  <r>
    <x v="4"/>
    <x v="808"/>
    <x v="421"/>
  </r>
  <r>
    <x v="4"/>
    <x v="808"/>
    <x v="595"/>
  </r>
  <r>
    <x v="4"/>
    <x v="808"/>
    <x v="489"/>
  </r>
  <r>
    <x v="4"/>
    <x v="809"/>
    <x v="488"/>
  </r>
  <r>
    <x v="4"/>
    <x v="809"/>
    <x v="489"/>
  </r>
  <r>
    <x v="4"/>
    <x v="810"/>
    <x v="524"/>
  </r>
  <r>
    <x v="4"/>
    <x v="810"/>
    <x v="525"/>
  </r>
  <r>
    <x v="4"/>
    <x v="810"/>
    <x v="526"/>
  </r>
  <r>
    <x v="4"/>
    <x v="810"/>
    <x v="527"/>
  </r>
  <r>
    <x v="4"/>
    <x v="810"/>
    <x v="528"/>
  </r>
  <r>
    <x v="4"/>
    <x v="810"/>
    <x v="529"/>
  </r>
  <r>
    <x v="4"/>
    <x v="810"/>
    <x v="530"/>
  </r>
  <r>
    <x v="4"/>
    <x v="811"/>
    <x v="580"/>
  </r>
  <r>
    <x v="4"/>
    <x v="811"/>
    <x v="330"/>
  </r>
  <r>
    <x v="4"/>
    <x v="811"/>
    <x v="581"/>
  </r>
  <r>
    <x v="4"/>
    <x v="811"/>
    <x v="582"/>
  </r>
  <r>
    <x v="4"/>
    <x v="811"/>
    <x v="583"/>
  </r>
  <r>
    <x v="4"/>
    <x v="811"/>
    <x v="584"/>
  </r>
  <r>
    <x v="4"/>
    <x v="811"/>
    <x v="585"/>
  </r>
  <r>
    <x v="4"/>
    <x v="811"/>
    <x v="586"/>
  </r>
  <r>
    <x v="4"/>
    <x v="811"/>
    <x v="336"/>
  </r>
  <r>
    <x v="4"/>
    <x v="812"/>
    <x v="329"/>
  </r>
  <r>
    <x v="4"/>
    <x v="812"/>
    <x v="330"/>
  </r>
  <r>
    <x v="4"/>
    <x v="812"/>
    <x v="331"/>
  </r>
  <r>
    <x v="4"/>
    <x v="812"/>
    <x v="332"/>
  </r>
  <r>
    <x v="4"/>
    <x v="812"/>
    <x v="333"/>
  </r>
  <r>
    <x v="4"/>
    <x v="812"/>
    <x v="334"/>
  </r>
  <r>
    <x v="4"/>
    <x v="812"/>
    <x v="335"/>
  </r>
  <r>
    <x v="4"/>
    <x v="812"/>
    <x v="336"/>
  </r>
  <r>
    <x v="4"/>
    <x v="813"/>
    <x v="559"/>
  </r>
  <r>
    <x v="4"/>
    <x v="813"/>
    <x v="562"/>
  </r>
  <r>
    <x v="4"/>
    <x v="813"/>
    <x v="563"/>
  </r>
  <r>
    <x v="4"/>
    <x v="813"/>
    <x v="572"/>
  </r>
  <r>
    <x v="4"/>
    <x v="813"/>
    <x v="464"/>
  </r>
  <r>
    <x v="4"/>
    <x v="813"/>
    <x v="334"/>
  </r>
  <r>
    <x v="4"/>
    <x v="813"/>
    <x v="573"/>
  </r>
  <r>
    <x v="4"/>
    <x v="813"/>
    <x v="574"/>
  </r>
  <r>
    <x v="4"/>
    <x v="813"/>
    <x v="507"/>
  </r>
  <r>
    <x v="4"/>
    <x v="813"/>
    <x v="575"/>
  </r>
  <r>
    <x v="4"/>
    <x v="813"/>
    <x v="417"/>
  </r>
  <r>
    <x v="4"/>
    <x v="813"/>
    <x v="419"/>
  </r>
  <r>
    <x v="4"/>
    <x v="376"/>
    <x v="463"/>
  </r>
  <r>
    <x v="4"/>
    <x v="376"/>
    <x v="464"/>
  </r>
  <r>
    <x v="4"/>
    <x v="376"/>
    <x v="507"/>
  </r>
  <r>
    <x v="4"/>
    <x v="376"/>
    <x v="508"/>
  </r>
  <r>
    <x v="4"/>
    <x v="376"/>
    <x v="413"/>
  </r>
  <r>
    <x v="4"/>
    <x v="376"/>
    <x v="509"/>
  </r>
  <r>
    <x v="4"/>
    <x v="376"/>
    <x v="510"/>
  </r>
  <r>
    <x v="4"/>
    <x v="376"/>
    <x v="388"/>
  </r>
  <r>
    <x v="4"/>
    <x v="376"/>
    <x v="511"/>
  </r>
  <r>
    <x v="4"/>
    <x v="376"/>
    <x v="500"/>
  </r>
  <r>
    <x v="4"/>
    <x v="376"/>
    <x v="512"/>
  </r>
  <r>
    <x v="4"/>
    <x v="376"/>
    <x v="468"/>
  </r>
  <r>
    <x v="4"/>
    <x v="371"/>
    <x v="344"/>
  </r>
  <r>
    <x v="4"/>
    <x v="371"/>
    <x v="346"/>
  </r>
  <r>
    <x v="4"/>
    <x v="371"/>
    <x v="498"/>
  </r>
  <r>
    <x v="4"/>
    <x v="371"/>
    <x v="386"/>
  </r>
  <r>
    <x v="4"/>
    <x v="371"/>
    <x v="387"/>
  </r>
  <r>
    <x v="4"/>
    <x v="371"/>
    <x v="499"/>
  </r>
  <r>
    <x v="4"/>
    <x v="371"/>
    <x v="500"/>
  </r>
  <r>
    <x v="4"/>
    <x v="371"/>
    <x v="466"/>
  </r>
  <r>
    <x v="4"/>
    <x v="371"/>
    <x v="501"/>
  </r>
  <r>
    <x v="4"/>
    <x v="371"/>
    <x v="502"/>
  </r>
  <r>
    <x v="4"/>
    <x v="371"/>
    <x v="503"/>
  </r>
  <r>
    <x v="4"/>
    <x v="371"/>
    <x v="471"/>
  </r>
  <r>
    <x v="4"/>
    <x v="371"/>
    <x v="504"/>
  </r>
  <r>
    <x v="4"/>
    <x v="371"/>
    <x v="260"/>
  </r>
  <r>
    <x v="4"/>
    <x v="371"/>
    <x v="505"/>
  </r>
  <r>
    <x v="4"/>
    <x v="371"/>
    <x v="506"/>
  </r>
  <r>
    <x v="4"/>
    <x v="814"/>
    <x v="346"/>
  </r>
  <r>
    <x v="4"/>
    <x v="814"/>
    <x v="353"/>
  </r>
  <r>
    <x v="4"/>
    <x v="814"/>
    <x v="354"/>
  </r>
  <r>
    <x v="4"/>
    <x v="814"/>
    <x v="355"/>
  </r>
  <r>
    <x v="4"/>
    <x v="814"/>
    <x v="356"/>
  </r>
  <r>
    <x v="4"/>
    <x v="814"/>
    <x v="357"/>
  </r>
  <r>
    <x v="4"/>
    <x v="316"/>
    <x v="452"/>
  </r>
  <r>
    <x v="4"/>
    <x v="316"/>
    <x v="453"/>
  </r>
  <r>
    <x v="4"/>
    <x v="815"/>
    <x v="476"/>
  </r>
  <r>
    <x v="4"/>
    <x v="815"/>
    <x v="426"/>
  </r>
  <r>
    <x v="4"/>
    <x v="816"/>
    <x v="421"/>
  </r>
  <r>
    <x v="4"/>
    <x v="816"/>
    <x v="422"/>
  </r>
  <r>
    <x v="4"/>
    <x v="816"/>
    <x v="423"/>
  </r>
  <r>
    <x v="4"/>
    <x v="816"/>
    <x v="424"/>
  </r>
  <r>
    <x v="4"/>
    <x v="816"/>
    <x v="425"/>
  </r>
  <r>
    <x v="4"/>
    <x v="816"/>
    <x v="426"/>
  </r>
  <r>
    <x v="4"/>
    <x v="816"/>
    <x v="427"/>
  </r>
  <r>
    <x v="4"/>
    <x v="817"/>
    <x v="474"/>
  </r>
  <r>
    <x v="4"/>
    <x v="817"/>
    <x v="475"/>
  </r>
  <r>
    <x v="4"/>
    <x v="818"/>
    <x v="544"/>
  </r>
  <r>
    <x v="4"/>
    <x v="818"/>
    <x v="545"/>
  </r>
  <r>
    <x v="4"/>
    <x v="818"/>
    <x v="546"/>
  </r>
  <r>
    <x v="4"/>
    <x v="818"/>
    <x v="547"/>
  </r>
  <r>
    <x v="4"/>
    <x v="819"/>
    <x v="391"/>
  </r>
  <r>
    <x v="4"/>
    <x v="819"/>
    <x v="392"/>
  </r>
  <r>
    <x v="4"/>
    <x v="819"/>
    <x v="393"/>
  </r>
  <r>
    <x v="4"/>
    <x v="819"/>
    <x v="394"/>
  </r>
  <r>
    <x v="4"/>
    <x v="819"/>
    <x v="395"/>
  </r>
  <r>
    <x v="4"/>
    <x v="485"/>
    <x v="644"/>
  </r>
  <r>
    <x v="4"/>
    <x v="485"/>
    <x v="645"/>
  </r>
  <r>
    <x v="4"/>
    <x v="485"/>
    <x v="551"/>
  </r>
  <r>
    <x v="4"/>
    <x v="485"/>
    <x v="646"/>
  </r>
  <r>
    <x v="4"/>
    <x v="485"/>
    <x v="333"/>
  </r>
  <r>
    <x v="4"/>
    <x v="820"/>
    <x v="477"/>
  </r>
  <r>
    <x v="4"/>
    <x v="820"/>
    <x v="559"/>
  </r>
  <r>
    <x v="4"/>
    <x v="820"/>
    <x v="548"/>
  </r>
  <r>
    <x v="4"/>
    <x v="820"/>
    <x v="560"/>
  </r>
  <r>
    <x v="4"/>
    <x v="820"/>
    <x v="561"/>
  </r>
  <r>
    <x v="4"/>
    <x v="820"/>
    <x v="562"/>
  </r>
  <r>
    <x v="4"/>
    <x v="820"/>
    <x v="563"/>
  </r>
  <r>
    <x v="4"/>
    <x v="820"/>
    <x v="478"/>
  </r>
  <r>
    <x v="4"/>
    <x v="820"/>
    <x v="564"/>
  </r>
  <r>
    <x v="4"/>
    <x v="820"/>
    <x v="565"/>
  </r>
  <r>
    <x v="4"/>
    <x v="820"/>
    <x v="566"/>
  </r>
  <r>
    <x v="4"/>
    <x v="820"/>
    <x v="464"/>
  </r>
  <r>
    <x v="4"/>
    <x v="820"/>
    <x v="567"/>
  </r>
  <r>
    <x v="4"/>
    <x v="820"/>
    <x v="465"/>
  </r>
  <r>
    <x v="4"/>
    <x v="820"/>
    <x v="568"/>
  </r>
  <r>
    <x v="4"/>
    <x v="820"/>
    <x v="569"/>
  </r>
  <r>
    <x v="4"/>
    <x v="820"/>
    <x v="570"/>
  </r>
  <r>
    <x v="4"/>
    <x v="820"/>
    <x v="571"/>
  </r>
  <r>
    <x v="4"/>
    <x v="820"/>
    <x v="484"/>
  </r>
  <r>
    <x v="4"/>
    <x v="820"/>
    <x v="485"/>
  </r>
  <r>
    <x v="4"/>
    <x v="820"/>
    <x v="470"/>
  </r>
  <r>
    <x v="4"/>
    <x v="522"/>
    <x v="461"/>
  </r>
  <r>
    <x v="4"/>
    <x v="522"/>
    <x v="344"/>
  </r>
  <r>
    <x v="4"/>
    <x v="522"/>
    <x v="462"/>
  </r>
  <r>
    <x v="4"/>
    <x v="522"/>
    <x v="463"/>
  </r>
  <r>
    <x v="4"/>
    <x v="522"/>
    <x v="347"/>
  </r>
  <r>
    <x v="4"/>
    <x v="522"/>
    <x v="464"/>
  </r>
  <r>
    <x v="4"/>
    <x v="522"/>
    <x v="465"/>
  </r>
  <r>
    <x v="4"/>
    <x v="522"/>
    <x v="466"/>
  </r>
  <r>
    <x v="4"/>
    <x v="522"/>
    <x v="467"/>
  </r>
  <r>
    <x v="4"/>
    <x v="522"/>
    <x v="468"/>
  </r>
  <r>
    <x v="4"/>
    <x v="522"/>
    <x v="469"/>
  </r>
  <r>
    <x v="4"/>
    <x v="522"/>
    <x v="470"/>
  </r>
  <r>
    <x v="4"/>
    <x v="522"/>
    <x v="471"/>
  </r>
  <r>
    <x v="4"/>
    <x v="330"/>
    <x v="596"/>
  </r>
  <r>
    <x v="4"/>
    <x v="330"/>
    <x v="597"/>
  </r>
  <r>
    <x v="4"/>
    <x v="330"/>
    <x v="598"/>
  </r>
  <r>
    <x v="4"/>
    <x v="330"/>
    <x v="599"/>
  </r>
  <r>
    <x v="4"/>
    <x v="330"/>
    <x v="600"/>
  </r>
  <r>
    <x v="4"/>
    <x v="330"/>
    <x v="461"/>
  </r>
  <r>
    <x v="4"/>
    <x v="330"/>
    <x v="601"/>
  </r>
  <r>
    <x v="4"/>
    <x v="330"/>
    <x v="602"/>
  </r>
  <r>
    <x v="4"/>
    <x v="330"/>
    <x v="603"/>
  </r>
  <r>
    <x v="4"/>
    <x v="330"/>
    <x v="604"/>
  </r>
  <r>
    <x v="4"/>
    <x v="330"/>
    <x v="605"/>
  </r>
  <r>
    <x v="4"/>
    <x v="330"/>
    <x v="606"/>
  </r>
  <r>
    <x v="4"/>
    <x v="330"/>
    <x v="607"/>
  </r>
  <r>
    <x v="4"/>
    <x v="330"/>
    <x v="477"/>
  </r>
  <r>
    <x v="4"/>
    <x v="330"/>
    <x v="608"/>
  </r>
  <r>
    <x v="4"/>
    <x v="330"/>
    <x v="609"/>
  </r>
  <r>
    <x v="4"/>
    <x v="330"/>
    <x v="610"/>
  </r>
  <r>
    <x v="4"/>
    <x v="330"/>
    <x v="462"/>
  </r>
  <r>
    <x v="4"/>
    <x v="330"/>
    <x v="611"/>
  </r>
  <r>
    <x v="4"/>
    <x v="330"/>
    <x v="612"/>
  </r>
  <r>
    <x v="4"/>
    <x v="330"/>
    <x v="613"/>
  </r>
  <r>
    <x v="4"/>
    <x v="330"/>
    <x v="366"/>
  </r>
  <r>
    <x v="4"/>
    <x v="330"/>
    <x v="614"/>
  </r>
  <r>
    <x v="4"/>
    <x v="330"/>
    <x v="615"/>
  </r>
  <r>
    <x v="4"/>
    <x v="330"/>
    <x v="616"/>
  </r>
  <r>
    <x v="4"/>
    <x v="330"/>
    <x v="617"/>
  </r>
  <r>
    <x v="4"/>
    <x v="330"/>
    <x v="618"/>
  </r>
  <r>
    <x v="4"/>
    <x v="330"/>
    <x v="619"/>
  </r>
  <r>
    <x v="4"/>
    <x v="330"/>
    <x v="620"/>
  </r>
  <r>
    <x v="4"/>
    <x v="330"/>
    <x v="621"/>
  </r>
  <r>
    <x v="4"/>
    <x v="330"/>
    <x v="622"/>
  </r>
  <r>
    <x v="4"/>
    <x v="330"/>
    <x v="623"/>
  </r>
  <r>
    <x v="4"/>
    <x v="330"/>
    <x v="624"/>
  </r>
  <r>
    <x v="4"/>
    <x v="330"/>
    <x v="625"/>
  </r>
  <r>
    <x v="4"/>
    <x v="330"/>
    <x v="626"/>
  </r>
  <r>
    <x v="4"/>
    <x v="330"/>
    <x v="627"/>
  </r>
  <r>
    <x v="4"/>
    <x v="330"/>
    <x v="628"/>
  </r>
  <r>
    <x v="4"/>
    <x v="330"/>
    <x v="629"/>
  </r>
  <r>
    <x v="4"/>
    <x v="330"/>
    <x v="630"/>
  </r>
  <r>
    <x v="4"/>
    <x v="330"/>
    <x v="571"/>
  </r>
  <r>
    <x v="4"/>
    <x v="330"/>
    <x v="631"/>
  </r>
  <r>
    <x v="4"/>
    <x v="330"/>
    <x v="632"/>
  </r>
  <r>
    <x v="4"/>
    <x v="330"/>
    <x v="633"/>
  </r>
  <r>
    <x v="4"/>
    <x v="330"/>
    <x v="350"/>
  </r>
  <r>
    <x v="4"/>
    <x v="330"/>
    <x v="634"/>
  </r>
  <r>
    <x v="4"/>
    <x v="330"/>
    <x v="470"/>
  </r>
  <r>
    <x v="4"/>
    <x v="330"/>
    <x v="351"/>
  </r>
  <r>
    <x v="4"/>
    <x v="330"/>
    <x v="635"/>
  </r>
  <r>
    <x v="4"/>
    <x v="821"/>
    <x v="337"/>
  </r>
  <r>
    <x v="4"/>
    <x v="821"/>
    <x v="338"/>
  </r>
  <r>
    <x v="4"/>
    <x v="821"/>
    <x v="339"/>
  </r>
  <r>
    <x v="4"/>
    <x v="821"/>
    <x v="340"/>
  </r>
  <r>
    <x v="4"/>
    <x v="821"/>
    <x v="341"/>
  </r>
  <r>
    <x v="4"/>
    <x v="821"/>
    <x v="342"/>
  </r>
  <r>
    <x v="4"/>
    <x v="821"/>
    <x v="343"/>
  </r>
  <r>
    <x v="4"/>
    <x v="821"/>
    <x v="344"/>
  </r>
  <r>
    <x v="4"/>
    <x v="821"/>
    <x v="345"/>
  </r>
  <r>
    <x v="4"/>
    <x v="821"/>
    <x v="346"/>
  </r>
  <r>
    <x v="4"/>
    <x v="821"/>
    <x v="347"/>
  </r>
  <r>
    <x v="4"/>
    <x v="821"/>
    <x v="348"/>
  </r>
  <r>
    <x v="4"/>
    <x v="821"/>
    <x v="349"/>
  </r>
  <r>
    <x v="4"/>
    <x v="821"/>
    <x v="350"/>
  </r>
  <r>
    <x v="4"/>
    <x v="821"/>
    <x v="351"/>
  </r>
  <r>
    <x v="4"/>
    <x v="821"/>
    <x v="352"/>
  </r>
  <r>
    <x v="4"/>
    <x v="822"/>
    <x v="448"/>
  </r>
  <r>
    <x v="4"/>
    <x v="822"/>
    <x v="449"/>
  </r>
  <r>
    <x v="4"/>
    <x v="822"/>
    <x v="450"/>
  </r>
  <r>
    <x v="4"/>
    <x v="822"/>
    <x v="236"/>
  </r>
  <r>
    <x v="4"/>
    <x v="822"/>
    <x v="451"/>
  </r>
  <r>
    <x v="4"/>
    <x v="822"/>
    <x v="402"/>
  </r>
  <r>
    <x v="4"/>
    <x v="822"/>
    <x v="403"/>
  </r>
  <r>
    <x v="4"/>
    <x v="823"/>
    <x v="647"/>
  </r>
  <r>
    <x v="4"/>
    <x v="823"/>
    <x v="648"/>
  </r>
  <r>
    <x v="4"/>
    <x v="824"/>
    <x v="444"/>
  </r>
  <r>
    <x v="4"/>
    <x v="825"/>
    <x v="472"/>
  </r>
  <r>
    <x v="4"/>
    <x v="825"/>
    <x v="473"/>
  </r>
  <r>
    <x v="4"/>
    <x v="597"/>
    <x v="445"/>
  </r>
  <r>
    <x v="4"/>
    <x v="597"/>
    <x v="423"/>
  </r>
  <r>
    <x v="4"/>
    <x v="597"/>
    <x v="432"/>
  </r>
  <r>
    <x v="4"/>
    <x v="597"/>
    <x v="446"/>
  </r>
  <r>
    <x v="4"/>
    <x v="597"/>
    <x v="427"/>
  </r>
  <r>
    <x v="4"/>
    <x v="299"/>
    <x v="428"/>
  </r>
  <r>
    <x v="4"/>
    <x v="299"/>
    <x v="429"/>
  </r>
  <r>
    <x v="4"/>
    <x v="299"/>
    <x v="360"/>
  </r>
  <r>
    <x v="4"/>
    <x v="299"/>
    <x v="430"/>
  </r>
  <r>
    <x v="4"/>
    <x v="299"/>
    <x v="431"/>
  </r>
  <r>
    <x v="4"/>
    <x v="299"/>
    <x v="432"/>
  </r>
  <r>
    <x v="4"/>
    <x v="299"/>
    <x v="433"/>
  </r>
  <r>
    <x v="4"/>
    <x v="299"/>
    <x v="434"/>
  </r>
  <r>
    <x v="4"/>
    <x v="299"/>
    <x v="392"/>
  </r>
  <r>
    <x v="4"/>
    <x v="189"/>
    <x v="486"/>
  </r>
  <r>
    <x v="4"/>
    <x v="189"/>
    <x v="391"/>
  </r>
  <r>
    <x v="4"/>
    <x v="189"/>
    <x v="487"/>
  </r>
  <r>
    <x v="4"/>
    <x v="416"/>
    <x v="548"/>
  </r>
  <r>
    <x v="4"/>
    <x v="416"/>
    <x v="549"/>
  </r>
  <r>
    <x v="4"/>
    <x v="416"/>
    <x v="550"/>
  </r>
  <r>
    <x v="4"/>
    <x v="416"/>
    <x v="391"/>
  </r>
  <r>
    <x v="4"/>
    <x v="416"/>
    <x v="551"/>
  </r>
  <r>
    <x v="4"/>
    <x v="416"/>
    <x v="552"/>
  </r>
  <r>
    <x v="4"/>
    <x v="416"/>
    <x v="326"/>
  </r>
  <r>
    <x v="4"/>
    <x v="416"/>
    <x v="485"/>
  </r>
  <r>
    <x v="4"/>
    <x v="416"/>
    <x v="553"/>
  </r>
  <r>
    <x v="4"/>
    <x v="416"/>
    <x v="554"/>
  </r>
  <r>
    <x v="4"/>
    <x v="352"/>
    <x v="477"/>
  </r>
  <r>
    <x v="4"/>
    <x v="352"/>
    <x v="478"/>
  </r>
  <r>
    <x v="4"/>
    <x v="352"/>
    <x v="479"/>
  </r>
  <r>
    <x v="4"/>
    <x v="352"/>
    <x v="480"/>
  </r>
  <r>
    <x v="4"/>
    <x v="352"/>
    <x v="481"/>
  </r>
  <r>
    <x v="4"/>
    <x v="352"/>
    <x v="482"/>
  </r>
  <r>
    <x v="4"/>
    <x v="352"/>
    <x v="483"/>
  </r>
  <r>
    <x v="4"/>
    <x v="352"/>
    <x v="484"/>
  </r>
  <r>
    <x v="4"/>
    <x v="352"/>
    <x v="485"/>
  </r>
  <r>
    <x v="4"/>
    <x v="826"/>
    <x v="521"/>
  </r>
  <r>
    <x v="4"/>
    <x v="826"/>
    <x v="522"/>
  </r>
  <r>
    <x v="4"/>
    <x v="826"/>
    <x v="523"/>
  </r>
  <r>
    <x v="4"/>
    <x v="827"/>
    <x v="649"/>
  </r>
  <r>
    <x v="4"/>
    <x v="827"/>
    <x v="636"/>
  </r>
  <r>
    <x v="4"/>
    <x v="828"/>
    <x v="636"/>
  </r>
  <r>
    <x v="4"/>
    <x v="828"/>
    <x v="637"/>
  </r>
  <r>
    <x v="4"/>
    <x v="828"/>
    <x v="473"/>
  </r>
  <r>
    <x v="4"/>
    <x v="828"/>
    <x v="638"/>
  </r>
  <r>
    <x v="4"/>
    <x v="381"/>
    <x v="513"/>
  </r>
  <r>
    <x v="4"/>
    <x v="381"/>
    <x v="514"/>
  </r>
  <r>
    <x v="4"/>
    <x v="381"/>
    <x v="430"/>
  </r>
  <r>
    <x v="4"/>
    <x v="829"/>
    <x v="360"/>
  </r>
  <r>
    <x v="4"/>
    <x v="829"/>
    <x v="361"/>
  </r>
  <r>
    <x v="4"/>
    <x v="829"/>
    <x v="362"/>
  </r>
  <r>
    <x v="4"/>
    <x v="830"/>
    <x v="363"/>
  </r>
  <r>
    <x v="4"/>
    <x v="830"/>
    <x v="364"/>
  </r>
  <r>
    <x v="4"/>
    <x v="830"/>
    <x v="365"/>
  </r>
  <r>
    <x v="4"/>
    <x v="831"/>
    <x v="321"/>
  </r>
  <r>
    <x v="4"/>
    <x v="831"/>
    <x v="322"/>
  </r>
  <r>
    <x v="4"/>
    <x v="831"/>
    <x v="323"/>
  </r>
  <r>
    <x v="4"/>
    <x v="831"/>
    <x v="324"/>
  </r>
  <r>
    <x v="4"/>
    <x v="831"/>
    <x v="325"/>
  </r>
  <r>
    <x v="4"/>
    <x v="831"/>
    <x v="326"/>
  </r>
  <r>
    <x v="4"/>
    <x v="831"/>
    <x v="327"/>
  </r>
  <r>
    <x v="4"/>
    <x v="831"/>
    <x v="328"/>
  </r>
  <r>
    <x v="4"/>
    <x v="323"/>
    <x v="454"/>
  </r>
  <r>
    <x v="4"/>
    <x v="323"/>
    <x v="327"/>
  </r>
  <r>
    <x v="4"/>
    <x v="323"/>
    <x v="455"/>
  </r>
  <r>
    <x v="4"/>
    <x v="323"/>
    <x v="456"/>
  </r>
  <r>
    <x v="4"/>
    <x v="323"/>
    <x v="457"/>
  </r>
  <r>
    <x v="4"/>
    <x v="323"/>
    <x v="458"/>
  </r>
  <r>
    <x v="4"/>
    <x v="323"/>
    <x v="459"/>
  </r>
  <r>
    <x v="4"/>
    <x v="323"/>
    <x v="460"/>
  </r>
  <r>
    <x v="4"/>
    <x v="832"/>
    <x v="366"/>
  </r>
  <r>
    <x v="4"/>
    <x v="832"/>
    <x v="650"/>
  </r>
  <r>
    <x v="4"/>
    <x v="832"/>
    <x v="368"/>
  </r>
  <r>
    <x v="4"/>
    <x v="832"/>
    <x v="651"/>
  </r>
  <r>
    <x v="4"/>
    <x v="832"/>
    <x v="630"/>
  </r>
  <r>
    <x v="4"/>
    <x v="832"/>
    <x v="370"/>
  </r>
  <r>
    <x v="4"/>
    <x v="832"/>
    <x v="631"/>
  </r>
  <r>
    <x v="4"/>
    <x v="832"/>
    <x v="652"/>
  </r>
  <r>
    <x v="4"/>
    <x v="832"/>
    <x v="653"/>
  </r>
  <r>
    <x v="4"/>
    <x v="832"/>
    <x v="372"/>
  </r>
  <r>
    <x v="4"/>
    <x v="832"/>
    <x v="456"/>
  </r>
  <r>
    <x v="4"/>
    <x v="832"/>
    <x v="654"/>
  </r>
  <r>
    <x v="4"/>
    <x v="832"/>
    <x v="634"/>
  </r>
  <r>
    <x v="4"/>
    <x v="832"/>
    <x v="655"/>
  </r>
  <r>
    <x v="4"/>
    <x v="832"/>
    <x v="656"/>
  </r>
  <r>
    <x v="4"/>
    <x v="832"/>
    <x v="657"/>
  </r>
  <r>
    <x v="4"/>
    <x v="833"/>
    <x v="345"/>
  </r>
  <r>
    <x v="4"/>
    <x v="833"/>
    <x v="366"/>
  </r>
  <r>
    <x v="4"/>
    <x v="833"/>
    <x v="367"/>
  </r>
  <r>
    <x v="4"/>
    <x v="833"/>
    <x v="368"/>
  </r>
  <r>
    <x v="4"/>
    <x v="833"/>
    <x v="369"/>
  </r>
  <r>
    <x v="4"/>
    <x v="833"/>
    <x v="370"/>
  </r>
  <r>
    <x v="4"/>
    <x v="833"/>
    <x v="371"/>
  </r>
  <r>
    <x v="4"/>
    <x v="833"/>
    <x v="372"/>
  </r>
  <r>
    <x v="4"/>
    <x v="833"/>
    <x v="350"/>
  </r>
  <r>
    <x v="4"/>
    <x v="833"/>
    <x v="373"/>
  </r>
  <r>
    <x v="4"/>
    <x v="833"/>
    <x v="374"/>
  </r>
  <r>
    <x v="4"/>
    <x v="833"/>
    <x v="375"/>
  </r>
  <r>
    <x v="4"/>
    <x v="833"/>
    <x v="376"/>
  </r>
  <r>
    <x v="4"/>
    <x v="833"/>
    <x v="352"/>
  </r>
  <r>
    <x v="4"/>
    <x v="833"/>
    <x v="377"/>
  </r>
  <r>
    <x v="4"/>
    <x v="834"/>
    <x v="396"/>
  </r>
  <r>
    <x v="4"/>
    <x v="834"/>
    <x v="397"/>
  </r>
  <r>
    <x v="4"/>
    <x v="834"/>
    <x v="398"/>
  </r>
  <r>
    <x v="4"/>
    <x v="834"/>
    <x v="399"/>
  </r>
  <r>
    <x v="4"/>
    <x v="834"/>
    <x v="400"/>
  </r>
  <r>
    <x v="4"/>
    <x v="834"/>
    <x v="401"/>
  </r>
  <r>
    <x v="4"/>
    <x v="834"/>
    <x v="402"/>
  </r>
  <r>
    <x v="4"/>
    <x v="834"/>
    <x v="403"/>
  </r>
  <r>
    <x v="4"/>
    <x v="835"/>
    <x v="194"/>
  </r>
  <r>
    <x v="4"/>
    <x v="835"/>
    <x v="195"/>
  </r>
  <r>
    <x v="4"/>
    <x v="835"/>
    <x v="196"/>
  </r>
  <r>
    <x v="4"/>
    <x v="835"/>
    <x v="197"/>
  </r>
  <r>
    <x v="4"/>
    <x v="835"/>
    <x v="198"/>
  </r>
  <r>
    <x v="4"/>
    <x v="835"/>
    <x v="199"/>
  </r>
  <r>
    <x v="4"/>
    <x v="835"/>
    <x v="200"/>
  </r>
  <r>
    <x v="4"/>
    <x v="835"/>
    <x v="201"/>
  </r>
  <r>
    <x v="4"/>
    <x v="835"/>
    <x v="202"/>
  </r>
  <r>
    <x v="4"/>
    <x v="835"/>
    <x v="203"/>
  </r>
  <r>
    <x v="4"/>
    <x v="835"/>
    <x v="204"/>
  </r>
  <r>
    <x v="4"/>
    <x v="835"/>
    <x v="205"/>
  </r>
  <r>
    <x v="2"/>
    <x v="836"/>
    <x v="2652"/>
  </r>
  <r>
    <x v="2"/>
    <x v="836"/>
    <x v="2653"/>
  </r>
  <r>
    <x v="2"/>
    <x v="836"/>
    <x v="140"/>
  </r>
  <r>
    <x v="2"/>
    <x v="836"/>
    <x v="2654"/>
  </r>
  <r>
    <x v="2"/>
    <x v="836"/>
    <x v="142"/>
  </r>
  <r>
    <x v="2"/>
    <x v="836"/>
    <x v="2655"/>
  </r>
  <r>
    <x v="2"/>
    <x v="836"/>
    <x v="2656"/>
  </r>
  <r>
    <x v="2"/>
    <x v="836"/>
    <x v="2657"/>
  </r>
  <r>
    <x v="2"/>
    <x v="836"/>
    <x v="143"/>
  </r>
  <r>
    <x v="2"/>
    <x v="836"/>
    <x v="2658"/>
  </r>
  <r>
    <x v="2"/>
    <x v="836"/>
    <x v="2659"/>
  </r>
  <r>
    <x v="2"/>
    <x v="836"/>
    <x v="2660"/>
  </r>
  <r>
    <x v="2"/>
    <x v="836"/>
    <x v="2661"/>
  </r>
  <r>
    <x v="2"/>
    <x v="836"/>
    <x v="2662"/>
  </r>
  <r>
    <x v="2"/>
    <x v="836"/>
    <x v="2663"/>
  </r>
  <r>
    <x v="2"/>
    <x v="836"/>
    <x v="151"/>
  </r>
  <r>
    <x v="2"/>
    <x v="836"/>
    <x v="152"/>
  </r>
  <r>
    <x v="2"/>
    <x v="836"/>
    <x v="2664"/>
  </r>
  <r>
    <x v="2"/>
    <x v="836"/>
    <x v="2665"/>
  </r>
  <r>
    <x v="2"/>
    <x v="836"/>
    <x v="2666"/>
  </r>
  <r>
    <x v="2"/>
    <x v="836"/>
    <x v="2667"/>
  </r>
  <r>
    <x v="2"/>
    <x v="837"/>
    <x v="2668"/>
  </r>
  <r>
    <x v="2"/>
    <x v="837"/>
    <x v="2652"/>
  </r>
  <r>
    <x v="2"/>
    <x v="837"/>
    <x v="140"/>
  </r>
  <r>
    <x v="2"/>
    <x v="837"/>
    <x v="141"/>
  </r>
  <r>
    <x v="2"/>
    <x v="837"/>
    <x v="142"/>
  </r>
  <r>
    <x v="2"/>
    <x v="837"/>
    <x v="143"/>
  </r>
  <r>
    <x v="2"/>
    <x v="837"/>
    <x v="144"/>
  </r>
  <r>
    <x v="2"/>
    <x v="837"/>
    <x v="145"/>
  </r>
  <r>
    <x v="2"/>
    <x v="837"/>
    <x v="146"/>
  </r>
  <r>
    <x v="2"/>
    <x v="837"/>
    <x v="147"/>
  </r>
  <r>
    <x v="2"/>
    <x v="837"/>
    <x v="148"/>
  </r>
  <r>
    <x v="2"/>
    <x v="837"/>
    <x v="149"/>
  </r>
  <r>
    <x v="2"/>
    <x v="837"/>
    <x v="150"/>
  </r>
  <r>
    <x v="2"/>
    <x v="837"/>
    <x v="151"/>
  </r>
  <r>
    <x v="2"/>
    <x v="837"/>
    <x v="152"/>
  </r>
  <r>
    <x v="2"/>
    <x v="837"/>
    <x v="153"/>
  </r>
  <r>
    <x v="2"/>
    <x v="837"/>
    <x v="154"/>
  </r>
  <r>
    <x v="2"/>
    <x v="837"/>
    <x v="155"/>
  </r>
  <r>
    <x v="2"/>
    <x v="837"/>
    <x v="156"/>
  </r>
  <r>
    <x v="2"/>
    <x v="837"/>
    <x v="157"/>
  </r>
  <r>
    <x v="2"/>
    <x v="838"/>
    <x v="141"/>
  </r>
  <r>
    <x v="2"/>
    <x v="838"/>
    <x v="148"/>
  </r>
  <r>
    <x v="2"/>
    <x v="838"/>
    <x v="2669"/>
  </r>
  <r>
    <x v="2"/>
    <x v="838"/>
    <x v="151"/>
  </r>
  <r>
    <x v="2"/>
    <x v="838"/>
    <x v="2670"/>
  </r>
  <r>
    <x v="2"/>
    <x v="838"/>
    <x v="2671"/>
  </r>
  <r>
    <x v="2"/>
    <x v="838"/>
    <x v="156"/>
  </r>
  <r>
    <x v="2"/>
    <x v="838"/>
    <x v="2672"/>
  </r>
  <r>
    <x v="2"/>
    <x v="838"/>
    <x v="2673"/>
  </r>
  <r>
    <x v="2"/>
    <x v="838"/>
    <x v="2674"/>
  </r>
  <r>
    <x v="2"/>
    <x v="838"/>
    <x v="2675"/>
  </r>
  <r>
    <x v="2"/>
    <x v="839"/>
    <x v="2676"/>
  </r>
  <r>
    <x v="2"/>
    <x v="839"/>
    <x v="2677"/>
  </r>
  <r>
    <x v="2"/>
    <x v="839"/>
    <x v="2678"/>
  </r>
  <r>
    <x v="2"/>
    <x v="839"/>
    <x v="154"/>
  </r>
  <r>
    <x v="2"/>
    <x v="839"/>
    <x v="2679"/>
  </r>
  <r>
    <x v="2"/>
    <x v="839"/>
    <x v="2680"/>
  </r>
  <r>
    <x v="2"/>
    <x v="839"/>
    <x v="155"/>
  </r>
  <r>
    <x v="2"/>
    <x v="839"/>
    <x v="2681"/>
  </r>
  <r>
    <x v="2"/>
    <x v="839"/>
    <x v="2682"/>
  </r>
  <r>
    <x v="2"/>
    <x v="839"/>
    <x v="2683"/>
  </r>
  <r>
    <x v="2"/>
    <x v="840"/>
    <x v="2684"/>
  </r>
  <r>
    <x v="2"/>
    <x v="840"/>
    <x v="2685"/>
  </r>
  <r>
    <x v="2"/>
    <x v="840"/>
    <x v="2686"/>
  </r>
  <r>
    <x v="2"/>
    <x v="840"/>
    <x v="2687"/>
  </r>
  <r>
    <x v="2"/>
    <x v="840"/>
    <x v="2688"/>
  </r>
  <r>
    <x v="2"/>
    <x v="840"/>
    <x v="2689"/>
  </r>
  <r>
    <x v="2"/>
    <x v="840"/>
    <x v="2690"/>
  </r>
  <r>
    <x v="2"/>
    <x v="840"/>
    <x v="2691"/>
  </r>
  <r>
    <x v="2"/>
    <x v="840"/>
    <x v="2678"/>
  </r>
  <r>
    <x v="2"/>
    <x v="840"/>
    <x v="2692"/>
  </r>
  <r>
    <x v="2"/>
    <x v="840"/>
    <x v="2693"/>
  </r>
  <r>
    <x v="2"/>
    <x v="840"/>
    <x v="2694"/>
  </r>
  <r>
    <x v="2"/>
    <x v="840"/>
    <x v="2695"/>
  </r>
  <r>
    <x v="2"/>
    <x v="840"/>
    <x v="2696"/>
  </r>
  <r>
    <x v="2"/>
    <x v="840"/>
    <x v="2697"/>
  </r>
  <r>
    <x v="2"/>
    <x v="840"/>
    <x v="2698"/>
  </r>
  <r>
    <x v="2"/>
    <x v="841"/>
    <x v="2677"/>
  </r>
  <r>
    <x v="2"/>
    <x v="841"/>
    <x v="2699"/>
  </r>
  <r>
    <x v="2"/>
    <x v="841"/>
    <x v="2700"/>
  </r>
  <r>
    <x v="2"/>
    <x v="841"/>
    <x v="2687"/>
  </r>
  <r>
    <x v="2"/>
    <x v="841"/>
    <x v="2701"/>
  </r>
  <r>
    <x v="2"/>
    <x v="841"/>
    <x v="2693"/>
  </r>
  <r>
    <x v="2"/>
    <x v="841"/>
    <x v="2695"/>
  </r>
  <r>
    <x v="2"/>
    <x v="841"/>
    <x v="2702"/>
  </r>
  <r>
    <x v="2"/>
    <x v="841"/>
    <x v="2703"/>
  </r>
  <r>
    <x v="2"/>
    <x v="841"/>
    <x v="2697"/>
  </r>
  <r>
    <x v="2"/>
    <x v="841"/>
    <x v="2704"/>
  </r>
  <r>
    <x v="2"/>
    <x v="841"/>
    <x v="2705"/>
  </r>
  <r>
    <x v="2"/>
    <x v="842"/>
    <x v="2706"/>
  </r>
  <r>
    <x v="2"/>
    <x v="842"/>
    <x v="2707"/>
  </r>
  <r>
    <x v="2"/>
    <x v="842"/>
    <x v="2708"/>
  </r>
  <r>
    <x v="2"/>
    <x v="842"/>
    <x v="2709"/>
  </r>
  <r>
    <x v="2"/>
    <x v="842"/>
    <x v="2710"/>
  </r>
  <r>
    <x v="2"/>
    <x v="842"/>
    <x v="2711"/>
  </r>
  <r>
    <x v="2"/>
    <x v="842"/>
    <x v="2712"/>
  </r>
  <r>
    <x v="2"/>
    <x v="842"/>
    <x v="2713"/>
  </r>
  <r>
    <x v="2"/>
    <x v="842"/>
    <x v="2714"/>
  </r>
  <r>
    <x v="2"/>
    <x v="843"/>
    <x v="2700"/>
  </r>
  <r>
    <x v="2"/>
    <x v="843"/>
    <x v="2687"/>
  </r>
  <r>
    <x v="2"/>
    <x v="843"/>
    <x v="2715"/>
  </r>
  <r>
    <x v="2"/>
    <x v="843"/>
    <x v="2693"/>
  </r>
  <r>
    <x v="2"/>
    <x v="843"/>
    <x v="2703"/>
  </r>
  <r>
    <x v="2"/>
    <x v="843"/>
    <x v="2716"/>
  </r>
  <r>
    <x v="2"/>
    <x v="843"/>
    <x v="2717"/>
  </r>
  <r>
    <x v="2"/>
    <x v="843"/>
    <x v="2705"/>
  </r>
  <r>
    <x v="2"/>
    <x v="843"/>
    <x v="2718"/>
  </r>
  <r>
    <x v="2"/>
    <x v="843"/>
    <x v="2719"/>
  </r>
  <r>
    <x v="2"/>
    <x v="843"/>
    <x v="2720"/>
  </r>
  <r>
    <x v="2"/>
    <x v="843"/>
    <x v="2721"/>
  </r>
  <r>
    <x v="2"/>
    <x v="843"/>
    <x v="2722"/>
  </r>
  <r>
    <x v="2"/>
    <x v="844"/>
    <x v="2688"/>
  </r>
  <r>
    <x v="2"/>
    <x v="844"/>
    <x v="2723"/>
  </r>
  <r>
    <x v="2"/>
    <x v="844"/>
    <x v="2724"/>
  </r>
  <r>
    <x v="2"/>
    <x v="844"/>
    <x v="2725"/>
  </r>
  <r>
    <x v="2"/>
    <x v="844"/>
    <x v="2726"/>
  </r>
  <r>
    <x v="2"/>
    <x v="844"/>
    <x v="2727"/>
  </r>
  <r>
    <x v="2"/>
    <x v="845"/>
    <x v="2728"/>
  </r>
  <r>
    <x v="2"/>
    <x v="845"/>
    <x v="2729"/>
  </r>
  <r>
    <x v="2"/>
    <x v="845"/>
    <x v="2730"/>
  </r>
  <r>
    <x v="2"/>
    <x v="845"/>
    <x v="2731"/>
  </r>
  <r>
    <x v="2"/>
    <x v="845"/>
    <x v="2732"/>
  </r>
  <r>
    <x v="2"/>
    <x v="846"/>
    <x v="2733"/>
  </r>
  <r>
    <x v="2"/>
    <x v="846"/>
    <x v="2734"/>
  </r>
  <r>
    <x v="2"/>
    <x v="846"/>
    <x v="2735"/>
  </r>
  <r>
    <x v="2"/>
    <x v="846"/>
    <x v="2736"/>
  </r>
  <r>
    <x v="2"/>
    <x v="846"/>
    <x v="2737"/>
  </r>
  <r>
    <x v="2"/>
    <x v="846"/>
    <x v="2738"/>
  </r>
  <r>
    <x v="2"/>
    <x v="846"/>
    <x v="2739"/>
  </r>
  <r>
    <x v="2"/>
    <x v="846"/>
    <x v="2740"/>
  </r>
  <r>
    <x v="2"/>
    <x v="846"/>
    <x v="2741"/>
  </r>
  <r>
    <x v="2"/>
    <x v="846"/>
    <x v="2742"/>
  </r>
  <r>
    <x v="2"/>
    <x v="846"/>
    <x v="2743"/>
  </r>
  <r>
    <x v="2"/>
    <x v="846"/>
    <x v="2744"/>
  </r>
  <r>
    <x v="2"/>
    <x v="846"/>
    <x v="2745"/>
  </r>
  <r>
    <x v="2"/>
    <x v="846"/>
    <x v="2746"/>
  </r>
  <r>
    <x v="2"/>
    <x v="846"/>
    <x v="2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3:J1053" firstHeaderRow="1" firstDataRow="1" firstDataCol="1"/>
  <pivotFields count="7">
    <pivotField showAll="0">
      <items count="10">
        <item x="7"/>
        <item x="8"/>
        <item x="0"/>
        <item x="2"/>
        <item x="5"/>
        <item x="1"/>
        <item x="3"/>
        <item x="6"/>
        <item x="4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>
      <items count="62">
        <item x="51"/>
        <item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t="default"/>
      </items>
    </pivotField>
    <pivotField showAll="0" defaultSubtotal="0">
      <items count="62">
        <item x="6"/>
        <item x="5"/>
        <item x="0"/>
        <item x="57"/>
        <item x="30"/>
        <item x="52"/>
        <item x="59"/>
        <item x="13"/>
        <item x="7"/>
        <item x="21"/>
        <item x="23"/>
        <item x="56"/>
        <item x="26"/>
        <item x="42"/>
        <item x="50"/>
        <item x="12"/>
        <item x="2"/>
        <item x="8"/>
        <item x="4"/>
        <item x="15"/>
        <item x="14"/>
        <item x="3"/>
        <item x="10"/>
        <item x="25"/>
        <item x="27"/>
        <item x="33"/>
        <item x="19"/>
        <item x="11"/>
        <item x="47"/>
        <item x="35"/>
        <item x="20"/>
        <item x="39"/>
        <item x="51"/>
        <item x="29"/>
        <item x="9"/>
        <item x="36"/>
        <item x="37"/>
        <item x="16"/>
        <item x="40"/>
        <item x="43"/>
        <item x="49"/>
        <item x="24"/>
        <item x="53"/>
        <item x="41"/>
        <item x="55"/>
        <item x="44"/>
        <item x="31"/>
        <item x="17"/>
        <item x="32"/>
        <item x="18"/>
        <item x="54"/>
        <item x="58"/>
        <item x="34"/>
        <item x="48"/>
        <item x="1"/>
        <item x="28"/>
        <item x="38"/>
        <item x="45"/>
        <item x="22"/>
        <item x="46"/>
        <item x="60"/>
        <item x="61"/>
      </items>
    </pivotField>
    <pivotField axis="axisRow" showAll="0">
      <items count="989">
        <item x="446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showAll="0"/>
  </pivotFields>
  <rowFields count="2">
    <field x="3"/>
    <field x="5"/>
  </rowFields>
  <rowItems count="1050">
    <i>
      <x/>
    </i>
    <i r="1">
      <x v="841"/>
    </i>
    <i r="1">
      <x v="842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25"/>
    </i>
    <i r="1">
      <x v="26"/>
    </i>
    <i r="1">
      <x v="27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>
      <x v="3"/>
    </i>
    <i r="1">
      <x v="26"/>
    </i>
    <i r="1">
      <x v="28"/>
    </i>
    <i r="1">
      <x v="29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6"/>
    </i>
    <i r="1">
      <x v="84"/>
    </i>
    <i r="1">
      <x v="85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7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8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9"/>
    </i>
    <i r="1">
      <x v="128"/>
    </i>
    <i r="1">
      <x v="129"/>
    </i>
    <i r="1">
      <x v="130"/>
    </i>
    <i>
      <x v="1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11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>
      <x v="12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>
      <x v="13"/>
    </i>
    <i r="1">
      <x v="162"/>
    </i>
    <i r="1">
      <x v="163"/>
    </i>
    <i r="1">
      <x v="164"/>
    </i>
    <i r="1">
      <x v="165"/>
    </i>
    <i r="1">
      <x v="166"/>
    </i>
    <i>
      <x v="14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>
      <x v="15"/>
    </i>
    <i r="1">
      <x v="181"/>
    </i>
    <i r="1">
      <x v="182"/>
    </i>
    <i>
      <x v="16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>
      <x v="17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>
      <x v="18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>
      <x v="1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>
      <x v="2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>
      <x v="21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22"/>
    </i>
    <i r="1">
      <x v="306"/>
    </i>
    <i r="1">
      <x v="311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>
      <x v="23"/>
    </i>
    <i r="1">
      <x v="307"/>
    </i>
    <i r="1">
      <x v="308"/>
    </i>
    <i r="1">
      <x v="310"/>
    </i>
    <i r="1">
      <x v="358"/>
    </i>
    <i r="1">
      <x v="359"/>
    </i>
    <i>
      <x v="24"/>
    </i>
    <i r="1">
      <x v="309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>
      <x v="25"/>
    </i>
    <i r="1">
      <x v="339"/>
    </i>
    <i r="1">
      <x v="340"/>
    </i>
    <i>
      <x v="26"/>
    </i>
    <i r="1">
      <x v="341"/>
    </i>
    <i r="1">
      <x v="342"/>
    </i>
    <i r="1">
      <x v="343"/>
    </i>
    <i>
      <x v="27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>
      <x v="28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>
      <x v="29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>
      <x v="3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31"/>
    </i>
    <i r="1">
      <x v="397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>
      <x v="32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>
      <x v="33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>
      <x v="34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>
      <x v="35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>
      <x v="36"/>
    </i>
    <i r="1">
      <x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37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>
      <x v="38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>
      <x v="39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>
      <x v="40"/>
    </i>
    <i r="1">
      <x v="628"/>
    </i>
    <i r="1">
      <x v="629"/>
    </i>
    <i r="1">
      <x v="630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>
      <x v="41"/>
    </i>
    <i r="1">
      <x v="63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>
      <x v="42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>
      <x v="43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>
      <x v="44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>
      <x v="45"/>
    </i>
    <i r="1">
      <x v="726"/>
    </i>
    <i r="1">
      <x v="727"/>
    </i>
    <i>
      <x v="46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>
      <x v="47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>
      <x v="48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>
      <x v="49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>
      <x v="5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>
      <x v="51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>
      <x v="52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3"/>
    </i>
    <i r="1">
      <x v="844"/>
    </i>
    <i r="1">
      <x v="845"/>
    </i>
    <i r="1">
      <x v="846"/>
    </i>
    <i>
      <x v="53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>
      <x v="54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>
      <x v="55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>
      <x v="56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>
      <x v="57"/>
    </i>
    <i r="1">
      <x v="939"/>
    </i>
    <i r="1">
      <x v="940"/>
    </i>
    <i>
      <x v="58"/>
    </i>
    <i r="1">
      <x v="941"/>
    </i>
    <i>
      <x v="59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>
      <x v="60"/>
    </i>
    <i r="1">
      <x v="985"/>
    </i>
    <i r="1">
      <x v="986"/>
    </i>
    <i r="1">
      <x v="98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rowHeaderCaption="Zips">
  <location ref="G3:I3546" firstHeaderRow="1" firstDataRow="1" firstDataCol="3"/>
  <pivotFields count="3">
    <pivotField axis="axisRow" compact="0" outline="0" showAll="0" sortType="ascending">
      <items count="18">
        <item x="6"/>
        <item m="1" x="16"/>
        <item x="2"/>
        <item x="9"/>
        <item x="7"/>
        <item x="10"/>
        <item x="5"/>
        <item x="8"/>
        <item m="1" x="14"/>
        <item m="1" x="15"/>
        <item x="11"/>
        <item x="12"/>
        <item x="0"/>
        <item x="3"/>
        <item x="1"/>
        <item x="1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47">
        <item x="435"/>
        <item x="258"/>
        <item x="580"/>
        <item x="126"/>
        <item x="592"/>
        <item x="611"/>
        <item x="204"/>
        <item x="440"/>
        <item x="452"/>
        <item x="125"/>
        <item x="181"/>
        <item x="401"/>
        <item x="147"/>
        <item x="402"/>
        <item x="558"/>
        <item x="621"/>
        <item x="124"/>
        <item x="590"/>
        <item x="469"/>
        <item x="205"/>
        <item x="606"/>
        <item x="328"/>
        <item x="550"/>
        <item x="498"/>
        <item x="245"/>
        <item x="434"/>
        <item x="397"/>
        <item x="230"/>
        <item x="379"/>
        <item x="110"/>
        <item x="673"/>
        <item x="220"/>
        <item x="327"/>
        <item x="422"/>
        <item x="177"/>
        <item x="208"/>
        <item x="69"/>
        <item x="141"/>
        <item x="149"/>
        <item x="85"/>
        <item x="524"/>
        <item x="360"/>
        <item x="131"/>
        <item x="516"/>
        <item x="396"/>
        <item x="140"/>
        <item x="623"/>
        <item x="395"/>
        <item x="545"/>
        <item x="497"/>
        <item x="387"/>
        <item x="263"/>
        <item x="168"/>
        <item x="410"/>
        <item x="476"/>
        <item x="219"/>
        <item x="151"/>
        <item x="90"/>
        <item x="359"/>
        <item x="227"/>
        <item x="451"/>
        <item x="639"/>
        <item x="139"/>
        <item x="326"/>
        <item x="605"/>
        <item x="311"/>
        <item x="625"/>
        <item x="601"/>
        <item x="557"/>
        <item x="544"/>
        <item x="138"/>
        <item x="484"/>
        <item x="662"/>
        <item x="288"/>
        <item x="394"/>
        <item x="301"/>
        <item x="333"/>
        <item x="459"/>
        <item x="624"/>
        <item x="543"/>
        <item x="244"/>
        <item x="414"/>
        <item x="146"/>
        <item x="161"/>
        <item x="73"/>
        <item x="214"/>
        <item x="338"/>
        <item x="675"/>
        <item x="579"/>
        <item x="287"/>
        <item x="421"/>
        <item x="634"/>
        <item x="496"/>
        <item x="610"/>
        <item x="243"/>
        <item x="38"/>
        <item x="367"/>
        <item x="160"/>
        <item x="0"/>
        <item x="1"/>
        <item x="24"/>
        <item x="539"/>
        <item x="668"/>
        <item x="683"/>
        <item x="210"/>
        <item x="279"/>
        <item x="386"/>
        <item x="225"/>
        <item x="242"/>
        <item x="608"/>
        <item x="154"/>
        <item x="549"/>
        <item x="91"/>
        <item x="439"/>
        <item x="600"/>
        <item x="345"/>
        <item x="651"/>
        <item x="295"/>
        <item x="109"/>
        <item x="203"/>
        <item x="15"/>
        <item x="63"/>
        <item x="400"/>
        <item x="475"/>
        <item x="66"/>
        <item x="65"/>
        <item x="420"/>
        <item x="28"/>
        <item x="502"/>
        <item x="233"/>
        <item x="677"/>
        <item x="505"/>
        <item x="467"/>
        <item x="72"/>
        <item x="562"/>
        <item x="495"/>
        <item x="314"/>
        <item x="153"/>
        <item x="16"/>
        <item x="224"/>
        <item x="122"/>
        <item x="578"/>
        <item x="664"/>
        <item x="674"/>
        <item x="353"/>
        <item x="534"/>
        <item x="445"/>
        <item x="325"/>
        <item x="294"/>
        <item x="2"/>
        <item x="108"/>
        <item x="68"/>
        <item x="107"/>
        <item x="465"/>
        <item x="559"/>
        <item x="556"/>
        <item x="241"/>
        <item x="515"/>
        <item x="356"/>
        <item x="678"/>
        <item x="302"/>
        <item x="458"/>
        <item x="681"/>
        <item x="218"/>
        <item x="405"/>
        <item x="250"/>
        <item x="627"/>
        <item x="599"/>
        <item x="366"/>
        <item x="92"/>
        <item x="571"/>
        <item x="87"/>
        <item x="482"/>
        <item x="207"/>
        <item x="269"/>
        <item x="268"/>
        <item x="390"/>
        <item x="37"/>
        <item x="202"/>
        <item x="278"/>
        <item x="286"/>
        <item x="223"/>
        <item x="106"/>
        <item x="127"/>
        <item x="3"/>
        <item x="655"/>
        <item x="229"/>
        <item x="300"/>
        <item x="257"/>
        <item x="180"/>
        <item x="84"/>
        <item x="317"/>
        <item x="42"/>
        <item x="56"/>
        <item x="50"/>
        <item x="271"/>
        <item x="663"/>
        <item x="4"/>
        <item x="460"/>
        <item x="36"/>
        <item x="31"/>
        <item x="373"/>
        <item x="589"/>
        <item x="577"/>
        <item x="299"/>
        <item x="95"/>
        <item x="298"/>
        <item x="137"/>
        <item x="604"/>
        <item x="324"/>
        <item x="671"/>
        <item x="533"/>
        <item x="378"/>
        <item x="293"/>
        <item x="464"/>
        <item x="413"/>
        <item x="570"/>
        <item x="501"/>
        <item x="285"/>
        <item x="41"/>
        <item x="240"/>
        <item x="532"/>
        <item x="598"/>
        <item x="67"/>
        <item x="385"/>
        <item x="642"/>
        <item x="463"/>
        <item x="370"/>
        <item x="152"/>
        <item x="531"/>
        <item x="481"/>
        <item x="277"/>
        <item x="307"/>
        <item x="306"/>
        <item x="566"/>
        <item x="517"/>
        <item x="115"/>
        <item x="597"/>
        <item x="201"/>
        <item x="62"/>
        <item x="188"/>
        <item x="355"/>
        <item x="267"/>
        <item x="523"/>
        <item x="80"/>
        <item x="305"/>
        <item x="607"/>
        <item x="256"/>
        <item x="187"/>
        <item x="555"/>
        <item x="337"/>
        <item x="316"/>
        <item x="591"/>
        <item x="648"/>
        <item x="130"/>
        <item x="343"/>
        <item x="196"/>
        <item x="323"/>
        <item x="665"/>
        <item x="75"/>
        <item x="522"/>
        <item x="176"/>
        <item x="433"/>
        <item x="105"/>
        <item x="259"/>
        <item x="272"/>
        <item x="474"/>
        <item x="195"/>
        <item x="357"/>
        <item x="633"/>
        <item x="142"/>
        <item x="425"/>
        <item x="331"/>
        <item x="48"/>
        <item x="620"/>
        <item x="310"/>
        <item x="369"/>
        <item x="40"/>
        <item x="200"/>
        <item x="292"/>
        <item x="186"/>
        <item x="98"/>
        <item x="284"/>
        <item x="136"/>
        <item x="255"/>
        <item x="55"/>
        <item x="596"/>
        <item x="266"/>
        <item x="480"/>
        <item x="104"/>
        <item x="487"/>
        <item x="477"/>
        <item x="384"/>
        <item x="588"/>
        <item x="426"/>
        <item x="587"/>
        <item x="636"/>
        <item x="291"/>
        <item x="332"/>
        <item x="194"/>
        <item x="417"/>
        <item x="645"/>
        <item x="71"/>
        <item x="637"/>
        <item x="249"/>
        <item x="342"/>
        <item x="489"/>
        <item x="685"/>
        <item x="96"/>
        <item x="283"/>
        <item x="483"/>
        <item x="473"/>
        <item x="321"/>
        <item x="521"/>
        <item x="586"/>
        <item x="513"/>
        <item x="644"/>
        <item x="352"/>
        <item x="262"/>
        <item x="189"/>
        <item x="479"/>
        <item x="450"/>
        <item x="9"/>
        <item x="576"/>
        <item x="520"/>
        <item x="193"/>
        <item x="344"/>
        <item x="569"/>
        <item x="412"/>
        <item x="530"/>
        <item x="615"/>
        <item x="213"/>
        <item x="629"/>
        <item x="83"/>
        <item x="74"/>
        <item x="79"/>
        <item x="88"/>
        <item x="368"/>
        <item x="398"/>
        <item x="206"/>
        <item x="171"/>
        <item x="508"/>
        <item x="500"/>
        <item x="261"/>
        <item x="478"/>
        <item x="449"/>
        <item x="35"/>
        <item x="372"/>
        <item x="14"/>
        <item x="377"/>
        <item x="185"/>
        <item x="441"/>
        <item x="529"/>
        <item x="632"/>
        <item x="61"/>
        <item x="265"/>
        <item x="585"/>
        <item x="282"/>
        <item x="145"/>
        <item x="457"/>
        <item x="424"/>
        <item x="554"/>
        <item x="538"/>
        <item x="630"/>
        <item x="456"/>
        <item x="565"/>
        <item x="159"/>
        <item x="438"/>
        <item x="13"/>
        <item x="418"/>
        <item x="121"/>
        <item x="575"/>
        <item x="184"/>
        <item x="468"/>
        <item x="572"/>
        <item x="94"/>
        <item x="622"/>
        <item x="488"/>
        <item x="239"/>
        <item x="179"/>
        <item x="461"/>
        <item x="371"/>
        <item x="281"/>
        <item x="519"/>
        <item x="129"/>
        <item x="222"/>
        <item x="528"/>
        <item x="103"/>
        <item x="494"/>
        <item x="448"/>
        <item x="423"/>
        <item x="113"/>
        <item x="26"/>
        <item x="470"/>
        <item x="376"/>
        <item x="381"/>
        <item x="192"/>
        <item x="158"/>
        <item x="548"/>
        <item x="102"/>
        <item x="631"/>
        <item x="525"/>
        <item x="656"/>
        <item x="609"/>
        <item x="493"/>
        <item x="93"/>
        <item x="669"/>
        <item x="472"/>
        <item x="60"/>
        <item x="409"/>
        <item x="228"/>
        <item x="21"/>
        <item x="11"/>
        <item x="617"/>
        <item x="264"/>
        <item x="595"/>
        <item x="313"/>
        <item x="670"/>
        <item x="364"/>
        <item x="59"/>
        <item x="309"/>
        <item x="49"/>
        <item x="46"/>
        <item x="183"/>
        <item x="490"/>
        <item x="336"/>
        <item x="568"/>
        <item x="603"/>
        <item x="437"/>
        <item x="354"/>
        <item x="234"/>
        <item x="351"/>
        <item x="99"/>
        <item x="660"/>
        <item x="350"/>
        <item x="276"/>
        <item x="44"/>
        <item x="447"/>
        <item x="635"/>
        <item x="686"/>
        <item x="81"/>
        <item x="78"/>
        <item x="393"/>
        <item x="54"/>
        <item x="408"/>
        <item x="643"/>
        <item x="526"/>
        <item x="647"/>
        <item x="212"/>
        <item x="432"/>
        <item x="248"/>
        <item x="553"/>
        <item x="653"/>
        <item x="638"/>
        <item x="335"/>
        <item x="399"/>
        <item x="112"/>
        <item x="349"/>
        <item x="363"/>
        <item x="246"/>
        <item x="260"/>
        <item x="504"/>
        <item x="170"/>
        <item x="135"/>
        <item x="641"/>
        <item x="199"/>
        <item x="123"/>
        <item x="167"/>
        <item x="166"/>
        <item x="150"/>
        <item x="128"/>
        <item x="404"/>
        <item x="120"/>
        <item x="198"/>
        <item x="684"/>
        <item x="89"/>
        <item x="618"/>
        <item x="238"/>
        <item x="119"/>
        <item x="12"/>
        <item x="672"/>
        <item x="619"/>
        <item x="444"/>
        <item x="64"/>
        <item x="628"/>
        <item x="552"/>
        <item x="455"/>
        <item x="304"/>
        <item x="431"/>
        <item x="512"/>
        <item x="561"/>
        <item x="197"/>
        <item x="178"/>
        <item x="339"/>
        <item x="574"/>
        <item x="511"/>
        <item x="471"/>
        <item x="308"/>
        <item x="510"/>
        <item x="118"/>
        <item x="275"/>
        <item x="537"/>
        <item x="270"/>
        <item x="290"/>
        <item x="542"/>
        <item x="27"/>
        <item x="612"/>
        <item x="380"/>
        <item x="274"/>
        <item x="676"/>
        <item x="430"/>
        <item x="584"/>
        <item x="536"/>
        <item x="649"/>
        <item x="541"/>
        <item x="403"/>
        <item x="654"/>
        <item x="667"/>
        <item x="217"/>
        <item x="10"/>
        <item x="53"/>
        <item x="33"/>
        <item x="416"/>
        <item x="346"/>
        <item x="232"/>
        <item x="658"/>
        <item x="157"/>
        <item x="303"/>
        <item x="527"/>
        <item x="254"/>
        <item x="22"/>
        <item x="23"/>
        <item x="8"/>
        <item x="163"/>
        <item x="392"/>
        <item x="429"/>
        <item x="77"/>
        <item x="567"/>
        <item x="499"/>
        <item x="687"/>
        <item x="389"/>
        <item x="169"/>
        <item x="583"/>
        <item x="47"/>
        <item x="237"/>
        <item x="388"/>
        <item x="209"/>
        <item x="211"/>
        <item x="582"/>
        <item x="175"/>
        <item x="614"/>
        <item x="375"/>
        <item x="411"/>
        <item x="446"/>
        <item x="454"/>
        <item x="52"/>
        <item x="547"/>
        <item x="226"/>
        <item x="162"/>
        <item x="564"/>
        <item x="486"/>
        <item x="101"/>
        <item x="551"/>
        <item x="406"/>
        <item x="5"/>
        <item x="29"/>
        <item x="682"/>
        <item x="341"/>
        <item x="680"/>
        <item x="419"/>
        <item x="70"/>
        <item x="594"/>
        <item x="289"/>
        <item x="156"/>
        <item x="25"/>
        <item x="616"/>
        <item x="330"/>
        <item x="247"/>
        <item x="148"/>
        <item x="19"/>
        <item x="319"/>
        <item x="191"/>
        <item x="507"/>
        <item x="666"/>
        <item x="32"/>
        <item x="174"/>
        <item x="383"/>
        <item x="573"/>
        <item x="626"/>
        <item x="6"/>
        <item x="100"/>
        <item x="253"/>
        <item x="17"/>
        <item x="492"/>
        <item x="436"/>
        <item x="297"/>
        <item x="348"/>
        <item x="30"/>
        <item x="485"/>
        <item x="514"/>
        <item x="428"/>
        <item x="443"/>
        <item x="221"/>
        <item x="340"/>
        <item x="134"/>
        <item x="39"/>
        <item x="190"/>
        <item x="358"/>
        <item x="427"/>
        <item x="320"/>
        <item x="252"/>
        <item x="365"/>
        <item x="173"/>
        <item x="407"/>
        <item x="593"/>
        <item x="535"/>
        <item x="581"/>
        <item x="20"/>
        <item x="382"/>
        <item x="111"/>
        <item x="613"/>
        <item x="114"/>
        <item x="216"/>
        <item x="315"/>
        <item x="640"/>
        <item x="415"/>
        <item x="236"/>
        <item x="312"/>
        <item x="560"/>
        <item x="18"/>
        <item x="391"/>
        <item x="563"/>
        <item x="329"/>
        <item x="117"/>
        <item x="602"/>
        <item x="155"/>
        <item x="540"/>
        <item x="133"/>
        <item x="273"/>
        <item x="466"/>
        <item x="546"/>
        <item x="318"/>
        <item x="652"/>
        <item x="7"/>
        <item x="172"/>
        <item x="503"/>
        <item x="58"/>
        <item x="453"/>
        <item x="322"/>
        <item x="362"/>
        <item x="334"/>
        <item x="165"/>
        <item x="659"/>
        <item x="182"/>
        <item x="679"/>
        <item x="132"/>
        <item x="509"/>
        <item x="76"/>
        <item x="491"/>
        <item x="86"/>
        <item x="506"/>
        <item x="45"/>
        <item x="34"/>
        <item x="661"/>
        <item x="164"/>
        <item x="82"/>
        <item x="518"/>
        <item x="51"/>
        <item x="144"/>
        <item x="57"/>
        <item x="215"/>
        <item x="97"/>
        <item x="462"/>
        <item x="646"/>
        <item x="231"/>
        <item x="143"/>
        <item x="280"/>
        <item x="116"/>
        <item x="374"/>
        <item x="235"/>
        <item x="361"/>
        <item x="43"/>
        <item x="251"/>
        <item x="442"/>
        <item x="657"/>
        <item x="296"/>
        <item x="650"/>
        <item x="34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49">
        <item x="1918"/>
        <item x="1919"/>
        <item x="1920"/>
        <item x="1926"/>
        <item x="1927"/>
        <item x="1928"/>
        <item x="1921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22"/>
        <item x="1923"/>
        <item x="1924"/>
        <item x="1945"/>
        <item x="1946"/>
        <item x="1947"/>
        <item x="1925"/>
        <item x="1884"/>
        <item x="1828"/>
        <item x="1905"/>
        <item x="1845"/>
        <item x="1906"/>
        <item x="1885"/>
        <item x="1907"/>
        <item x="1908"/>
        <item x="1829"/>
        <item x="1866"/>
        <item x="1867"/>
        <item x="1868"/>
        <item x="1869"/>
        <item x="1886"/>
        <item x="1870"/>
        <item x="1830"/>
        <item x="1871"/>
        <item x="1831"/>
        <item x="1872"/>
        <item x="1832"/>
        <item x="1833"/>
        <item x="1834"/>
        <item x="1873"/>
        <item x="1909"/>
        <item x="1910"/>
        <item x="1887"/>
        <item x="1911"/>
        <item x="1888"/>
        <item x="1835"/>
        <item x="1836"/>
        <item x="1889"/>
        <item x="1890"/>
        <item x="1891"/>
        <item x="1892"/>
        <item x="1893"/>
        <item x="1874"/>
        <item x="1837"/>
        <item x="1838"/>
        <item x="1846"/>
        <item x="1847"/>
        <item x="1848"/>
        <item x="1849"/>
        <item x="1839"/>
        <item x="1840"/>
        <item x="1894"/>
        <item x="1895"/>
        <item x="1912"/>
        <item x="1896"/>
        <item x="1913"/>
        <item x="1841"/>
        <item x="1897"/>
        <item x="1898"/>
        <item x="1899"/>
        <item x="1900"/>
        <item x="1901"/>
        <item x="1902"/>
        <item x="1903"/>
        <item x="1904"/>
        <item x="1875"/>
        <item x="1876"/>
        <item x="1877"/>
        <item x="1878"/>
        <item x="1914"/>
        <item x="1917"/>
        <item x="1879"/>
        <item x="1842"/>
        <item x="1843"/>
        <item x="1916"/>
        <item x="1850"/>
        <item x="1851"/>
        <item x="1852"/>
        <item x="1853"/>
        <item x="1854"/>
        <item x="1855"/>
        <item x="1856"/>
        <item x="1857"/>
        <item x="1858"/>
        <item x="1880"/>
        <item x="1859"/>
        <item x="1860"/>
        <item x="1861"/>
        <item x="1862"/>
        <item x="1863"/>
        <item x="1844"/>
        <item x="1864"/>
        <item x="1881"/>
        <item x="1882"/>
        <item x="1883"/>
        <item x="1865"/>
        <item x="1915"/>
        <item x="1768"/>
        <item x="1769"/>
        <item x="1770"/>
        <item x="1789"/>
        <item x="1774"/>
        <item x="1790"/>
        <item x="1775"/>
        <item x="1776"/>
        <item x="1793"/>
        <item x="1777"/>
        <item x="1778"/>
        <item x="1794"/>
        <item x="1795"/>
        <item x="1780"/>
        <item x="1779"/>
        <item x="1781"/>
        <item x="1782"/>
        <item x="1783"/>
        <item x="1772"/>
        <item x="1773"/>
        <item x="1771"/>
        <item x="1784"/>
        <item x="1785"/>
        <item x="1786"/>
        <item x="1787"/>
        <item x="1796"/>
        <item x="1791"/>
        <item x="1792"/>
        <item x="1797"/>
        <item x="1809"/>
        <item x="1810"/>
        <item x="1811"/>
        <item x="1821"/>
        <item x="1823"/>
        <item x="1816"/>
        <item x="1812"/>
        <item x="1814"/>
        <item x="1815"/>
        <item x="1817"/>
        <item x="1818"/>
        <item x="1819"/>
        <item x="1820"/>
        <item x="1822"/>
        <item x="1824"/>
        <item x="1825"/>
        <item x="1813"/>
        <item x="1826"/>
        <item x="1827"/>
        <item x="1799"/>
        <item x="1800"/>
        <item x="1801"/>
        <item x="1802"/>
        <item x="1803"/>
        <item x="1804"/>
        <item x="1805"/>
        <item x="1806"/>
        <item x="1807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60"/>
        <item x="1761"/>
        <item x="1762"/>
        <item x="1763"/>
        <item x="1764"/>
        <item x="1765"/>
        <item x="1766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730"/>
        <item x="729"/>
        <item x="728"/>
        <item x="727"/>
        <item x="675"/>
        <item x="674"/>
        <item x="673"/>
        <item x="672"/>
        <item x="671"/>
        <item x="670"/>
        <item x="669"/>
        <item x="668"/>
        <item x="225"/>
        <item x="197"/>
        <item x="200"/>
        <item x="196"/>
        <item x="204"/>
        <item x="205"/>
        <item x="199"/>
        <item x="194"/>
        <item x="195"/>
        <item x="201"/>
        <item x="228"/>
        <item x="214"/>
        <item x="227"/>
        <item x="235"/>
        <item x="234"/>
        <item x="233"/>
        <item x="226"/>
        <item x="232"/>
        <item x="198"/>
        <item x="193"/>
        <item x="168"/>
        <item x="231"/>
        <item x="313"/>
        <item x="309"/>
        <item x="256"/>
        <item x="264"/>
        <item x="255"/>
        <item x="284"/>
        <item x="266"/>
        <item x="203"/>
        <item x="254"/>
        <item x="253"/>
        <item x="276"/>
        <item x="275"/>
        <item x="269"/>
        <item x="224"/>
        <item x="268"/>
        <item x="223"/>
        <item x="222"/>
        <item x="221"/>
        <item x="312"/>
        <item x="167"/>
        <item x="161"/>
        <item x="252"/>
        <item x="267"/>
        <item x="230"/>
        <item x="308"/>
        <item x="220"/>
        <item x="159"/>
        <item x="213"/>
        <item x="251"/>
        <item x="166"/>
        <item x="219"/>
        <item x="211"/>
        <item x="210"/>
        <item x="288"/>
        <item x="274"/>
        <item x="209"/>
        <item x="277"/>
        <item x="287"/>
        <item x="311"/>
        <item x="244"/>
        <item x="218"/>
        <item x="273"/>
        <item x="217"/>
        <item x="208"/>
        <item x="160"/>
        <item x="165"/>
        <item x="286"/>
        <item x="250"/>
        <item x="283"/>
        <item x="282"/>
        <item x="265"/>
        <item x="243"/>
        <item x="202"/>
        <item x="310"/>
        <item x="164"/>
        <item x="272"/>
        <item x="285"/>
        <item x="158"/>
        <item x="307"/>
        <item x="163"/>
        <item x="278"/>
        <item x="216"/>
        <item x="271"/>
        <item x="263"/>
        <item x="306"/>
        <item x="215"/>
        <item x="249"/>
        <item x="305"/>
        <item x="270"/>
        <item x="248"/>
        <item x="304"/>
        <item x="281"/>
        <item x="247"/>
        <item x="280"/>
        <item x="162"/>
        <item x="212"/>
        <item x="279"/>
        <item x="303"/>
        <item x="302"/>
        <item x="301"/>
        <item x="300"/>
        <item x="299"/>
        <item x="298"/>
        <item x="297"/>
        <item x="291"/>
        <item x="296"/>
        <item x="295"/>
        <item x="289"/>
        <item x="292"/>
        <item x="294"/>
        <item x="229"/>
        <item x="290"/>
        <item x="293"/>
        <item x="192"/>
        <item x="242"/>
        <item x="241"/>
        <item x="240"/>
        <item x="262"/>
        <item x="239"/>
        <item x="261"/>
        <item x="184"/>
        <item x="346"/>
        <item x="342"/>
        <item x="357"/>
        <item x="356"/>
        <item x="237"/>
        <item x="207"/>
        <item x="355"/>
        <item x="506"/>
        <item x="191"/>
        <item x="448"/>
        <item x="186"/>
        <item x="190"/>
        <item x="185"/>
        <item x="505"/>
        <item x="260"/>
        <item x="236"/>
        <item x="504"/>
        <item x="354"/>
        <item x="189"/>
        <item x="238"/>
        <item x="471"/>
        <item x="188"/>
        <item x="353"/>
        <item x="450"/>
        <item x="187"/>
        <item x="259"/>
        <item x="258"/>
        <item x="183"/>
        <item x="246"/>
        <item x="177"/>
        <item x="176"/>
        <item x="320"/>
        <item x="319"/>
        <item x="245"/>
        <item x="318"/>
        <item x="182"/>
        <item x="317"/>
        <item x="316"/>
        <item x="315"/>
        <item x="175"/>
        <item x="181"/>
        <item x="314"/>
        <item x="614"/>
        <item x="337"/>
        <item x="460"/>
        <item x="657"/>
        <item x="377"/>
        <item x="352"/>
        <item x="459"/>
        <item x="340"/>
        <item x="656"/>
        <item x="635"/>
        <item x="351"/>
        <item x="458"/>
        <item x="376"/>
        <item x="470"/>
        <item x="554"/>
        <item x="655"/>
        <item x="375"/>
        <item x="374"/>
        <item x="477"/>
        <item x="634"/>
        <item x="553"/>
        <item x="365"/>
        <item x="608"/>
        <item x="654"/>
        <item x="485"/>
        <item x="457"/>
        <item x="603"/>
        <item x="373"/>
        <item x="350"/>
        <item x="339"/>
        <item x="449"/>
        <item x="403"/>
        <item x="456"/>
        <item x="602"/>
        <item x="372"/>
        <item x="599"/>
        <item x="503"/>
        <item x="487"/>
        <item x="469"/>
        <item x="328"/>
        <item x="455"/>
        <item x="391"/>
        <item x="633"/>
        <item x="327"/>
        <item x="463"/>
        <item x="502"/>
        <item x="326"/>
        <item x="550"/>
        <item x="632"/>
        <item x="484"/>
        <item x="321"/>
        <item x="325"/>
        <item x="345"/>
        <item x="501"/>
        <item x="338"/>
        <item x="610"/>
        <item x="371"/>
        <item x="653"/>
        <item x="324"/>
        <item x="652"/>
        <item x="631"/>
        <item x="468"/>
        <item x="571"/>
        <item x="486"/>
        <item x="366"/>
        <item x="483"/>
        <item x="482"/>
        <item x="344"/>
        <item x="467"/>
        <item x="481"/>
        <item x="370"/>
        <item x="630"/>
        <item x="402"/>
        <item x="349"/>
        <item x="549"/>
        <item x="364"/>
        <item x="369"/>
        <item x="341"/>
        <item x="343"/>
        <item x="552"/>
        <item x="462"/>
        <item x="451"/>
        <item x="323"/>
        <item x="651"/>
        <item x="480"/>
        <item x="322"/>
        <item x="348"/>
        <item x="368"/>
        <item x="461"/>
        <item x="607"/>
        <item x="454"/>
        <item x="466"/>
        <item x="650"/>
        <item x="347"/>
        <item x="363"/>
        <item x="367"/>
        <item x="479"/>
        <item x="629"/>
        <item x="628"/>
        <item x="598"/>
        <item x="597"/>
        <item x="596"/>
        <item x="604"/>
        <item x="601"/>
        <item x="613"/>
        <item x="627"/>
        <item x="626"/>
        <item x="606"/>
        <item x="625"/>
        <item x="624"/>
        <item x="623"/>
        <item x="622"/>
        <item x="621"/>
        <item x="620"/>
        <item x="612"/>
        <item x="619"/>
        <item x="618"/>
        <item x="609"/>
        <item x="611"/>
        <item x="617"/>
        <item x="616"/>
        <item x="605"/>
        <item x="615"/>
        <item x="600"/>
        <item x="401"/>
        <item x="400"/>
        <item x="399"/>
        <item x="398"/>
        <item x="397"/>
        <item x="396"/>
        <item x="539"/>
        <item x="390"/>
        <item x="512"/>
        <item x="180"/>
        <item x="493"/>
        <item x="520"/>
        <item x="543"/>
        <item x="492"/>
        <item x="420"/>
        <item x="419"/>
        <item x="500"/>
        <item x="519"/>
        <item x="206"/>
        <item x="174"/>
        <item x="179"/>
        <item x="538"/>
        <item x="499"/>
        <item x="418"/>
        <item x="389"/>
        <item x="594"/>
        <item x="511"/>
        <item x="417"/>
        <item x="178"/>
        <item x="518"/>
        <item x="173"/>
        <item x="388"/>
        <item x="257"/>
        <item x="416"/>
        <item x="387"/>
        <item x="517"/>
        <item x="415"/>
        <item x="491"/>
        <item x="510"/>
        <item x="575"/>
        <item x="172"/>
        <item x="414"/>
        <item x="509"/>
        <item x="413"/>
        <item x="171"/>
        <item x="542"/>
        <item x="170"/>
        <item x="541"/>
        <item x="537"/>
        <item x="536"/>
        <item x="386"/>
        <item x="508"/>
        <item x="516"/>
        <item x="385"/>
        <item x="490"/>
        <item x="384"/>
        <item x="498"/>
        <item x="540"/>
        <item x="515"/>
        <item x="169"/>
        <item x="412"/>
        <item x="507"/>
        <item x="383"/>
        <item x="560"/>
        <item x="559"/>
        <item x="570"/>
        <item x="569"/>
        <item x="336"/>
        <item x="574"/>
        <item x="586"/>
        <item x="568"/>
        <item x="530"/>
        <item x="529"/>
        <item x="528"/>
        <item x="395"/>
        <item x="585"/>
        <item x="527"/>
        <item x="465"/>
        <item x="547"/>
        <item x="573"/>
        <item x="335"/>
        <item x="334"/>
        <item x="546"/>
        <item x="333"/>
        <item x="567"/>
        <item x="332"/>
        <item x="646"/>
        <item x="464"/>
        <item x="394"/>
        <item x="584"/>
        <item x="545"/>
        <item x="393"/>
        <item x="583"/>
        <item x="572"/>
        <item x="582"/>
        <item x="551"/>
        <item x="581"/>
        <item x="526"/>
        <item x="566"/>
        <item x="392"/>
        <item x="331"/>
        <item x="330"/>
        <item x="565"/>
        <item x="329"/>
        <item x="564"/>
        <item x="478"/>
        <item x="525"/>
        <item x="563"/>
        <item x="544"/>
        <item x="580"/>
        <item x="645"/>
        <item x="644"/>
        <item x="562"/>
        <item x="561"/>
        <item x="548"/>
        <item x="524"/>
        <item x="404"/>
        <item x="534"/>
        <item x="535"/>
        <item x="443"/>
        <item x="593"/>
        <item x="411"/>
        <item x="533"/>
        <item x="664"/>
        <item x="579"/>
        <item x="592"/>
        <item x="382"/>
        <item x="410"/>
        <item x="409"/>
        <item x="442"/>
        <item x="381"/>
        <item x="531"/>
        <item x="591"/>
        <item x="590"/>
        <item x="441"/>
        <item x="408"/>
        <item x="380"/>
        <item x="532"/>
        <item x="663"/>
        <item x="578"/>
        <item x="589"/>
        <item x="440"/>
        <item x="407"/>
        <item x="406"/>
        <item x="588"/>
        <item x="577"/>
        <item x="405"/>
        <item x="662"/>
        <item x="587"/>
        <item x="576"/>
        <item x="661"/>
        <item x="555"/>
        <item x="359"/>
        <item x="643"/>
        <item x="641"/>
        <item x="660"/>
        <item x="640"/>
        <item x="439"/>
        <item x="438"/>
        <item x="437"/>
        <item x="558"/>
        <item x="639"/>
        <item x="642"/>
        <item x="659"/>
        <item x="557"/>
        <item x="556"/>
        <item x="497"/>
        <item x="496"/>
        <item x="378"/>
        <item x="436"/>
        <item x="435"/>
        <item x="658"/>
        <item x="358"/>
        <item x="379"/>
        <item x="666"/>
        <item x="495"/>
        <item x="665"/>
        <item x="494"/>
        <item x="434"/>
        <item x="362"/>
        <item x="433"/>
        <item x="427"/>
        <item x="446"/>
        <item x="426"/>
        <item x="488"/>
        <item x="361"/>
        <item x="432"/>
        <item x="431"/>
        <item x="430"/>
        <item x="425"/>
        <item x="475"/>
        <item x="489"/>
        <item x="424"/>
        <item x="423"/>
        <item x="474"/>
        <item x="648"/>
        <item x="453"/>
        <item x="638"/>
        <item x="476"/>
        <item x="667"/>
        <item x="647"/>
        <item x="595"/>
        <item x="514"/>
        <item x="360"/>
        <item x="445"/>
        <item x="422"/>
        <item x="513"/>
        <item x="473"/>
        <item x="421"/>
        <item x="429"/>
        <item x="472"/>
        <item x="452"/>
        <item x="447"/>
        <item x="444"/>
        <item x="428"/>
        <item x="637"/>
        <item x="523"/>
        <item x="636"/>
        <item x="649"/>
        <item x="522"/>
        <item x="521"/>
        <item x="690"/>
        <item x="689"/>
        <item x="688"/>
        <item x="687"/>
        <item x="686"/>
        <item x="751"/>
        <item x="750"/>
        <item x="742"/>
        <item x="685"/>
        <item x="736"/>
        <item x="749"/>
        <item x="735"/>
        <item x="734"/>
        <item x="741"/>
        <item x="748"/>
        <item x="763"/>
        <item x="762"/>
        <item x="758"/>
        <item x="684"/>
        <item x="683"/>
        <item x="747"/>
        <item x="682"/>
        <item x="681"/>
        <item x="680"/>
        <item x="679"/>
        <item x="761"/>
        <item x="746"/>
        <item x="757"/>
        <item x="678"/>
        <item x="740"/>
        <item x="760"/>
        <item x="745"/>
        <item x="744"/>
        <item x="733"/>
        <item x="732"/>
        <item x="759"/>
        <item x="739"/>
        <item x="756"/>
        <item x="743"/>
        <item x="755"/>
        <item x="731"/>
        <item x="738"/>
        <item x="737"/>
        <item x="677"/>
        <item x="719"/>
        <item x="718"/>
        <item x="717"/>
        <item x="716"/>
        <item x="715"/>
        <item x="714"/>
        <item x="713"/>
        <item x="712"/>
        <item x="692"/>
        <item x="711"/>
        <item x="691"/>
        <item x="710"/>
        <item x="709"/>
        <item x="708"/>
        <item x="707"/>
        <item x="706"/>
        <item x="705"/>
        <item x="704"/>
        <item x="703"/>
        <item x="726"/>
        <item x="725"/>
        <item x="724"/>
        <item x="723"/>
        <item x="702"/>
        <item x="722"/>
        <item x="721"/>
        <item x="720"/>
        <item x="701"/>
        <item x="801"/>
        <item x="800"/>
        <item x="700"/>
        <item x="799"/>
        <item x="699"/>
        <item x="698"/>
        <item x="798"/>
        <item x="697"/>
        <item x="676"/>
        <item x="797"/>
        <item x="796"/>
        <item x="795"/>
        <item x="794"/>
        <item x="696"/>
        <item x="695"/>
        <item x="694"/>
        <item x="793"/>
        <item x="693"/>
        <item x="792"/>
        <item x="791"/>
        <item x="789"/>
        <item x="788"/>
        <item x="787"/>
        <item x="776"/>
        <item x="790"/>
        <item x="786"/>
        <item x="806"/>
        <item x="805"/>
        <item x="775"/>
        <item x="774"/>
        <item x="773"/>
        <item x="785"/>
        <item x="772"/>
        <item x="804"/>
        <item x="784"/>
        <item x="783"/>
        <item x="782"/>
        <item x="771"/>
        <item x="781"/>
        <item x="770"/>
        <item x="769"/>
        <item x="803"/>
        <item x="768"/>
        <item x="780"/>
        <item x="779"/>
        <item x="778"/>
        <item x="767"/>
        <item x="766"/>
        <item x="765"/>
        <item x="777"/>
        <item x="802"/>
        <item x="764"/>
        <item x="754"/>
        <item x="753"/>
        <item x="752"/>
        <item x="141"/>
        <item x="142"/>
        <item x="149"/>
        <item x="148"/>
        <item x="153"/>
        <item x="147"/>
        <item x="152"/>
        <item x="151"/>
        <item x="146"/>
        <item x="157"/>
        <item x="144"/>
        <item x="143"/>
        <item x="140"/>
        <item x="150"/>
        <item x="156"/>
        <item x="145"/>
        <item x="155"/>
        <item x="154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197"/>
        <item x="1236"/>
        <item x="1210"/>
        <item x="1306"/>
        <item x="1212"/>
        <item x="1314"/>
        <item x="1211"/>
        <item x="1196"/>
        <item x="1289"/>
        <item x="1233"/>
        <item x="1249"/>
        <item x="1265"/>
        <item x="1228"/>
        <item x="1290"/>
        <item x="1206"/>
        <item x="1234"/>
        <item x="1207"/>
        <item x="1220"/>
        <item x="1209"/>
        <item x="1305"/>
        <item x="1203"/>
        <item x="1238"/>
        <item x="1219"/>
        <item x="1237"/>
        <item x="1217"/>
        <item x="1255"/>
        <item x="1256"/>
        <item x="1254"/>
        <item x="1286"/>
        <item x="1225"/>
        <item x="1311"/>
        <item x="1227"/>
        <item x="1204"/>
        <item x="1296"/>
        <item x="1216"/>
        <item x="1198"/>
        <item x="1223"/>
        <item x="1200"/>
        <item x="1202"/>
        <item x="1221"/>
        <item x="1199"/>
        <item x="1226"/>
        <item x="1303"/>
        <item x="1214"/>
        <item x="1205"/>
        <item x="1222"/>
        <item x="1262"/>
        <item x="1307"/>
        <item x="1264"/>
        <item x="1257"/>
        <item x="1285"/>
        <item x="1240"/>
        <item x="1274"/>
        <item x="1276"/>
        <item x="1271"/>
        <item x="1273"/>
        <item x="1313"/>
        <item x="1277"/>
        <item x="1275"/>
        <item x="1261"/>
        <item x="1281"/>
        <item x="1244"/>
        <item x="1284"/>
        <item x="1252"/>
        <item x="1235"/>
        <item x="1295"/>
        <item x="1259"/>
        <item x="1247"/>
        <item x="1250"/>
        <item x="1270"/>
        <item x="1260"/>
        <item x="1263"/>
        <item x="1253"/>
        <item x="1201"/>
        <item x="1316"/>
        <item x="1287"/>
        <item x="1304"/>
        <item x="1272"/>
        <item x="1251"/>
        <item x="1267"/>
        <item x="1224"/>
        <item x="1315"/>
        <item x="1292"/>
        <item x="1268"/>
        <item x="1258"/>
        <item x="1293"/>
        <item x="1299"/>
        <item x="1243"/>
        <item x="1246"/>
        <item x="1310"/>
        <item x="1248"/>
        <item x="1239"/>
        <item x="1282"/>
        <item x="1280"/>
        <item x="1279"/>
        <item x="1278"/>
        <item x="1266"/>
        <item x="1245"/>
        <item x="1242"/>
        <item x="1302"/>
        <item x="1294"/>
        <item x="1298"/>
        <item x="1288"/>
        <item x="1229"/>
        <item x="1308"/>
        <item x="1291"/>
        <item x="1208"/>
        <item x="1301"/>
        <item x="1230"/>
        <item x="1213"/>
        <item x="1283"/>
        <item x="1309"/>
        <item x="1300"/>
        <item x="1241"/>
        <item x="1232"/>
        <item x="1312"/>
        <item x="1269"/>
        <item x="1231"/>
        <item x="1297"/>
        <item x="1215"/>
        <item x="1218"/>
        <item x="0"/>
        <item x="1"/>
        <item x="2"/>
        <item x="3"/>
        <item x="4"/>
        <item x="5"/>
        <item x="6"/>
        <item x="7"/>
        <item x="14"/>
        <item x="15"/>
        <item x="16"/>
        <item x="8"/>
        <item x="9"/>
        <item x="10"/>
        <item x="11"/>
        <item x="12"/>
        <item x="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1767"/>
        <item x="1788"/>
        <item x="1808"/>
        <item x="1798"/>
        <item x="2017"/>
        <item x="1980"/>
        <item x="2016"/>
        <item x="1991"/>
        <item x="2015"/>
        <item x="2013"/>
        <item x="2011"/>
        <item x="2028"/>
        <item x="2014"/>
        <item x="2027"/>
        <item x="2012"/>
        <item x="1965"/>
        <item x="1964"/>
        <item x="1963"/>
        <item x="1962"/>
        <item x="1961"/>
        <item x="1949"/>
        <item x="1960"/>
        <item x="1953"/>
        <item x="1990"/>
        <item x="1989"/>
        <item x="1959"/>
        <item x="1958"/>
        <item x="1957"/>
        <item x="1948"/>
        <item x="1952"/>
        <item x="1951"/>
        <item x="1993"/>
        <item x="1992"/>
        <item x="2010"/>
        <item x="1956"/>
        <item x="1988"/>
        <item x="1979"/>
        <item x="2009"/>
        <item x="1994"/>
        <item x="1955"/>
        <item x="1954"/>
        <item x="1950"/>
        <item x="1987"/>
        <item x="1986"/>
        <item x="2008"/>
        <item x="2024"/>
        <item x="2023"/>
        <item x="1997"/>
        <item x="2007"/>
        <item x="1981"/>
        <item x="2022"/>
        <item x="2006"/>
        <item x="1995"/>
        <item x="1985"/>
        <item x="2005"/>
        <item x="1966"/>
        <item x="1967"/>
        <item x="2004"/>
        <item x="2003"/>
        <item x="1978"/>
        <item x="2021"/>
        <item x="1984"/>
        <item x="2002"/>
        <item x="1969"/>
        <item x="1970"/>
        <item x="1977"/>
        <item x="1976"/>
        <item x="1975"/>
        <item x="2001"/>
        <item x="2020"/>
        <item x="1983"/>
        <item x="1974"/>
        <item x="1968"/>
        <item x="1973"/>
        <item x="2000"/>
        <item x="1972"/>
        <item x="1999"/>
        <item x="2026"/>
        <item x="1998"/>
        <item x="1996"/>
        <item x="1982"/>
        <item x="1971"/>
        <item x="2029"/>
        <item x="2040"/>
        <item x="2044"/>
        <item x="2038"/>
        <item x="2039"/>
        <item x="2043"/>
        <item x="2025"/>
        <item x="2030"/>
        <item x="2034"/>
        <item x="2018"/>
        <item x="2042"/>
        <item x="2032"/>
        <item x="2037"/>
        <item x="2033"/>
        <item x="2031"/>
        <item x="2036"/>
        <item x="2019"/>
        <item x="2035"/>
        <item x="2041"/>
        <item x="2047"/>
        <item x="2049"/>
        <item x="2046"/>
        <item x="2048"/>
        <item x="2045"/>
        <item x="2080"/>
        <item x="2092"/>
        <item x="2059"/>
        <item x="2138"/>
        <item x="2084"/>
        <item x="2083"/>
        <item x="2134"/>
        <item x="2100"/>
        <item x="2096"/>
        <item x="2098"/>
        <item x="2064"/>
        <item x="2061"/>
        <item x="2109"/>
        <item x="2085"/>
        <item x="2078"/>
        <item x="2136"/>
        <item x="2062"/>
        <item x="2060"/>
        <item x="2097"/>
        <item x="2091"/>
        <item x="2106"/>
        <item x="2154"/>
        <item x="2051"/>
        <item x="2105"/>
        <item x="2094"/>
        <item x="2104"/>
        <item x="2079"/>
        <item x="2058"/>
        <item x="2139"/>
        <item x="2057"/>
        <item x="2149"/>
        <item x="2103"/>
        <item x="2077"/>
        <item x="2151"/>
        <item x="2137"/>
        <item x="2063"/>
        <item x="2087"/>
        <item x="2093"/>
        <item x="2099"/>
        <item x="2117"/>
        <item x="2102"/>
        <item x="2095"/>
        <item x="2133"/>
        <item x="2132"/>
        <item x="2131"/>
        <item x="2130"/>
        <item x="2129"/>
        <item x="2128"/>
        <item x="2127"/>
        <item x="2126"/>
        <item x="2090"/>
        <item x="2146"/>
        <item x="2107"/>
        <item x="2116"/>
        <item x="2125"/>
        <item x="2112"/>
        <item x="2086"/>
        <item x="2145"/>
        <item x="2110"/>
        <item x="2124"/>
        <item x="2144"/>
        <item x="2111"/>
        <item x="2123"/>
        <item x="2122"/>
        <item x="2141"/>
        <item x="2121"/>
        <item x="2113"/>
        <item x="2135"/>
        <item x="2118"/>
        <item x="2140"/>
        <item x="2088"/>
        <item x="2115"/>
        <item x="2143"/>
        <item x="2089"/>
        <item x="2108"/>
        <item x="2142"/>
        <item x="2114"/>
        <item x="2120"/>
        <item x="2119"/>
        <item x="2173"/>
        <item x="2153"/>
        <item x="2182"/>
        <item x="2160"/>
        <item x="2172"/>
        <item x="2181"/>
        <item x="2171"/>
        <item x="2170"/>
        <item x="2176"/>
        <item x="2190"/>
        <item x="2169"/>
        <item x="2168"/>
        <item x="2159"/>
        <item x="2175"/>
        <item x="2158"/>
        <item x="2189"/>
        <item x="2148"/>
        <item x="2188"/>
        <item x="2180"/>
        <item x="2179"/>
        <item x="2150"/>
        <item x="2157"/>
        <item x="2167"/>
        <item x="2156"/>
        <item x="2178"/>
        <item x="2166"/>
        <item x="2165"/>
        <item x="2177"/>
        <item x="2187"/>
        <item x="2186"/>
        <item x="2185"/>
        <item x="2184"/>
        <item x="2164"/>
        <item x="2163"/>
        <item x="2162"/>
        <item x="2174"/>
        <item x="2161"/>
        <item x="2155"/>
        <item x="2183"/>
        <item x="2147"/>
        <item x="2152"/>
        <item x="2065"/>
        <item x="2082"/>
        <item x="2076"/>
        <item x="2073"/>
        <item x="2053"/>
        <item x="2072"/>
        <item x="2055"/>
        <item x="2071"/>
        <item x="2070"/>
        <item x="2069"/>
        <item x="2068"/>
        <item x="2101"/>
        <item x="2081"/>
        <item x="2067"/>
        <item x="2075"/>
        <item x="2074"/>
        <item x="2054"/>
        <item x="2066"/>
        <item x="2056"/>
        <item x="2050"/>
        <item x="2052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625"/>
        <item x="1626"/>
        <item x="1332"/>
        <item x="1333"/>
        <item x="1334"/>
        <item x="1627"/>
        <item x="1628"/>
        <item x="1335"/>
        <item x="1336"/>
        <item x="1337"/>
        <item x="1338"/>
        <item x="1629"/>
        <item x="1339"/>
        <item x="1340"/>
        <item x="1341"/>
        <item x="1342"/>
        <item x="1630"/>
        <item x="1343"/>
        <item x="1344"/>
        <item x="1345"/>
        <item x="1346"/>
        <item x="1347"/>
        <item x="1348"/>
        <item x="1349"/>
        <item x="1350"/>
        <item x="1631"/>
        <item x="1351"/>
        <item x="1352"/>
        <item x="1632"/>
        <item x="1353"/>
        <item x="1354"/>
        <item x="1355"/>
        <item x="1356"/>
        <item x="1357"/>
        <item x="1633"/>
        <item x="1634"/>
        <item x="1635"/>
        <item x="1636"/>
        <item x="1637"/>
        <item x="1358"/>
        <item x="1359"/>
        <item x="1360"/>
        <item x="1361"/>
        <item x="1638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639"/>
        <item x="1640"/>
        <item x="1641"/>
        <item x="1642"/>
        <item x="1447"/>
        <item x="1643"/>
        <item x="1644"/>
        <item x="1448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449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450"/>
        <item x="1451"/>
        <item x="1452"/>
        <item x="1453"/>
        <item x="1454"/>
        <item x="1455"/>
        <item x="1456"/>
        <item x="1457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3543">
    <i>
      <x/>
      <x v="109"/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1">
      <x v="246"/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1">
      <x v="403"/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t="default">
      <x/>
    </i>
    <i>
      <x v="2"/>
      <x v="95"/>
      <x v="1310"/>
    </i>
    <i r="1">
      <x v="177"/>
      <x v="1311"/>
    </i>
    <i r="1">
      <x v="192"/>
      <x v="1312"/>
    </i>
    <i r="1">
      <x v="199"/>
      <x v="1313"/>
    </i>
    <i r="1">
      <x v="200"/>
      <x v="1308"/>
    </i>
    <i r="2">
      <x v="1309"/>
    </i>
    <i r="1">
      <x v="219"/>
      <x v="1314"/>
    </i>
    <i r="1">
      <x v="277"/>
      <x v="1315"/>
    </i>
    <i r="1">
      <x v="346"/>
      <x v="1316"/>
    </i>
    <i r="1">
      <x v="422"/>
      <x v="1317"/>
    </i>
    <i r="1">
      <x v="436"/>
      <x v="1324"/>
    </i>
    <i r="1">
      <x v="521"/>
      <x v="1318"/>
    </i>
    <i r="1">
      <x v="584"/>
      <x v="1319"/>
    </i>
    <i r="1">
      <x v="597"/>
      <x v="1320"/>
    </i>
    <i r="1">
      <x v="605"/>
      <x v="1321"/>
    </i>
    <i r="1">
      <x v="661"/>
      <x v="1322"/>
    </i>
    <i r="1">
      <x v="662"/>
      <x v="1323"/>
    </i>
    <i r="1">
      <x v="681"/>
      <x v="1325"/>
    </i>
    <i r="1">
      <x v="836"/>
      <x v="1309"/>
    </i>
    <i r="2">
      <x v="1314"/>
    </i>
    <i r="2">
      <x v="1315"/>
    </i>
    <i r="2">
      <x v="1319"/>
    </i>
    <i r="2">
      <x v="1320"/>
    </i>
    <i r="2">
      <x v="2652"/>
    </i>
    <i r="2">
      <x v="2653"/>
    </i>
    <i r="2">
      <x v="2654"/>
    </i>
    <i r="2">
      <x v="2655"/>
    </i>
    <i r="2">
      <x v="2656"/>
    </i>
    <i r="2">
      <x v="2657"/>
    </i>
    <i r="2">
      <x v="2658"/>
    </i>
    <i r="2">
      <x v="2659"/>
    </i>
    <i r="2">
      <x v="2660"/>
    </i>
    <i r="2">
      <x v="2661"/>
    </i>
    <i r="2">
      <x v="2662"/>
    </i>
    <i r="2">
      <x v="2663"/>
    </i>
    <i r="2">
      <x v="2664"/>
    </i>
    <i r="2">
      <x v="2665"/>
    </i>
    <i r="2">
      <x v="2666"/>
    </i>
    <i r="2">
      <x v="2667"/>
    </i>
    <i r="1">
      <x v="837"/>
      <x v="1308"/>
    </i>
    <i r="2">
      <x v="1309"/>
    </i>
    <i r="2">
      <x v="1310"/>
    </i>
    <i r="2">
      <x v="1311"/>
    </i>
    <i r="2">
      <x v="1312"/>
    </i>
    <i r="2">
      <x v="1313"/>
    </i>
    <i r="2">
      <x v="1314"/>
    </i>
    <i r="2">
      <x v="1315"/>
    </i>
    <i r="2">
      <x v="1316"/>
    </i>
    <i r="2">
      <x v="1317"/>
    </i>
    <i r="2">
      <x v="1318"/>
    </i>
    <i r="2">
      <x v="1319"/>
    </i>
    <i r="2">
      <x v="1320"/>
    </i>
    <i r="2">
      <x v="1321"/>
    </i>
    <i r="2">
      <x v="1322"/>
    </i>
    <i r="2">
      <x v="1323"/>
    </i>
    <i r="2">
      <x v="1324"/>
    </i>
    <i r="2">
      <x v="1325"/>
    </i>
    <i r="2">
      <x v="2652"/>
    </i>
    <i r="2">
      <x v="2668"/>
    </i>
    <i r="1">
      <x v="838"/>
      <x v="1308"/>
    </i>
    <i r="2">
      <x v="1311"/>
    </i>
    <i r="2">
      <x v="1315"/>
    </i>
    <i r="2">
      <x v="1322"/>
    </i>
    <i r="2">
      <x v="2669"/>
    </i>
    <i r="2">
      <x v="2670"/>
    </i>
    <i r="2">
      <x v="2671"/>
    </i>
    <i r="2">
      <x v="2672"/>
    </i>
    <i r="2">
      <x v="2673"/>
    </i>
    <i r="2">
      <x v="2674"/>
    </i>
    <i r="2">
      <x v="2675"/>
    </i>
    <i r="1">
      <x v="839"/>
      <x v="1324"/>
    </i>
    <i r="2">
      <x v="1325"/>
    </i>
    <i r="2">
      <x v="2676"/>
    </i>
    <i r="2">
      <x v="2677"/>
    </i>
    <i r="2">
      <x v="2678"/>
    </i>
    <i r="2">
      <x v="2679"/>
    </i>
    <i r="2">
      <x v="2680"/>
    </i>
    <i r="2">
      <x v="2681"/>
    </i>
    <i r="2">
      <x v="2682"/>
    </i>
    <i r="2">
      <x v="2683"/>
    </i>
    <i r="1">
      <x v="840"/>
      <x v="2678"/>
    </i>
    <i r="2">
      <x v="2684"/>
    </i>
    <i r="2">
      <x v="2685"/>
    </i>
    <i r="2">
      <x v="2686"/>
    </i>
    <i r="2">
      <x v="2687"/>
    </i>
    <i r="2">
      <x v="2688"/>
    </i>
    <i r="2">
      <x v="2689"/>
    </i>
    <i r="2">
      <x v="2690"/>
    </i>
    <i r="2">
      <x v="2691"/>
    </i>
    <i r="2">
      <x v="2692"/>
    </i>
    <i r="2">
      <x v="2693"/>
    </i>
    <i r="2">
      <x v="2694"/>
    </i>
    <i r="2">
      <x v="2695"/>
    </i>
    <i r="2">
      <x v="2696"/>
    </i>
    <i r="2">
      <x v="2697"/>
    </i>
    <i r="2">
      <x v="2698"/>
    </i>
    <i r="1">
      <x v="841"/>
      <x v="2677"/>
    </i>
    <i r="2">
      <x v="2687"/>
    </i>
    <i r="2">
      <x v="2693"/>
    </i>
    <i r="2">
      <x v="2695"/>
    </i>
    <i r="2">
      <x v="2697"/>
    </i>
    <i r="2">
      <x v="2699"/>
    </i>
    <i r="2">
      <x v="2700"/>
    </i>
    <i r="2">
      <x v="2701"/>
    </i>
    <i r="2">
      <x v="2702"/>
    </i>
    <i r="2">
      <x v="2703"/>
    </i>
    <i r="2">
      <x v="2704"/>
    </i>
    <i r="2">
      <x v="2705"/>
    </i>
    <i r="1">
      <x v="842"/>
      <x v="2706"/>
    </i>
    <i r="2">
      <x v="2707"/>
    </i>
    <i r="2">
      <x v="2708"/>
    </i>
    <i r="2">
      <x v="2709"/>
    </i>
    <i r="2">
      <x v="2710"/>
    </i>
    <i r="2">
      <x v="2711"/>
    </i>
    <i r="2">
      <x v="2712"/>
    </i>
    <i r="2">
      <x v="2713"/>
    </i>
    <i r="2">
      <x v="2714"/>
    </i>
    <i r="1">
      <x v="843"/>
      <x v="2687"/>
    </i>
    <i r="2">
      <x v="2693"/>
    </i>
    <i r="2">
      <x v="2700"/>
    </i>
    <i r="2">
      <x v="2703"/>
    </i>
    <i r="2">
      <x v="2705"/>
    </i>
    <i r="2">
      <x v="2715"/>
    </i>
    <i r="2">
      <x v="2716"/>
    </i>
    <i r="2">
      <x v="2717"/>
    </i>
    <i r="2">
      <x v="2718"/>
    </i>
    <i r="2">
      <x v="2719"/>
    </i>
    <i r="2">
      <x v="2720"/>
    </i>
    <i r="2">
      <x v="2721"/>
    </i>
    <i r="2">
      <x v="2722"/>
    </i>
    <i r="1">
      <x v="844"/>
      <x v="2688"/>
    </i>
    <i r="2">
      <x v="2723"/>
    </i>
    <i r="2">
      <x v="2724"/>
    </i>
    <i r="2">
      <x v="2725"/>
    </i>
    <i r="2">
      <x v="2726"/>
    </i>
    <i r="2">
      <x v="2727"/>
    </i>
    <i r="1">
      <x v="845"/>
      <x v="2728"/>
    </i>
    <i r="2">
      <x v="2729"/>
    </i>
    <i r="2">
      <x v="2730"/>
    </i>
    <i r="2">
      <x v="2731"/>
    </i>
    <i r="2">
      <x v="2732"/>
    </i>
    <i r="1">
      <x v="846"/>
      <x v="2733"/>
    </i>
    <i r="2">
      <x v="2734"/>
    </i>
    <i r="2">
      <x v="2735"/>
    </i>
    <i r="2">
      <x v="2736"/>
    </i>
    <i r="2">
      <x v="2737"/>
    </i>
    <i r="2">
      <x v="2738"/>
    </i>
    <i r="2">
      <x v="2739"/>
    </i>
    <i r="2">
      <x v="2740"/>
    </i>
    <i r="2">
      <x v="2741"/>
    </i>
    <i r="2">
      <x v="2742"/>
    </i>
    <i r="2">
      <x v="2743"/>
    </i>
    <i r="2">
      <x v="2744"/>
    </i>
    <i r="2">
      <x v="2745"/>
    </i>
    <i r="2">
      <x v="2746"/>
    </i>
    <i r="2">
      <x v="2747"/>
    </i>
    <i t="default">
      <x v="2"/>
    </i>
    <i>
      <x v="3"/>
      <x v="116"/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1">
      <x v="225"/>
      <x v="177"/>
    </i>
    <i r="2">
      <x v="179"/>
    </i>
    <i r="2">
      <x v="180"/>
    </i>
    <i r="2">
      <x v="181"/>
    </i>
    <i r="1">
      <x v="253"/>
      <x v="246"/>
    </i>
    <i r="2">
      <x v="247"/>
    </i>
    <i r="2">
      <x v="248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1">
      <x v="301"/>
      <x v="188"/>
    </i>
    <i r="1">
      <x v="316"/>
      <x v="183"/>
    </i>
    <i r="2">
      <x v="187"/>
    </i>
    <i r="1">
      <x v="445"/>
      <x v="178"/>
    </i>
    <i r="2">
      <x v="182"/>
    </i>
    <i r="2">
      <x v="184"/>
    </i>
    <i r="2">
      <x v="185"/>
    </i>
    <i r="2">
      <x v="186"/>
    </i>
    <i r="2">
      <x v="189"/>
    </i>
    <i r="1">
      <x v="447"/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1">
      <x v="452"/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1">
      <x v="513"/>
      <x v="249"/>
    </i>
    <i r="1">
      <x v="516"/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1">
      <x v="642"/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1">
      <x v="673"/>
      <x v="190"/>
    </i>
    <i r="2">
      <x v="191"/>
    </i>
    <i r="2">
      <x v="192"/>
    </i>
    <i r="1">
      <x v="686"/>
      <x v="258"/>
    </i>
    <i r="2">
      <x v="259"/>
    </i>
    <i r="2">
      <x v="260"/>
    </i>
    <i r="2">
      <x v="261"/>
    </i>
    <i r="2">
      <x v="262"/>
    </i>
    <i t="default">
      <x v="3"/>
    </i>
    <i>
      <x v="4"/>
      <x v="5"/>
      <x v="1432"/>
    </i>
    <i r="1">
      <x v="15"/>
      <x v="1448"/>
    </i>
    <i r="1">
      <x v="46"/>
      <x v="1434"/>
    </i>
    <i r="1">
      <x v="61"/>
      <x v="1435"/>
    </i>
    <i r="1">
      <x v="66"/>
      <x v="1436"/>
    </i>
    <i r="2">
      <x v="1437"/>
    </i>
    <i r="1">
      <x v="78"/>
      <x v="1438"/>
    </i>
    <i r="1">
      <x v="91"/>
      <x v="1463"/>
    </i>
    <i r="1">
      <x v="93"/>
      <x v="1439"/>
    </i>
    <i r="1">
      <x v="166"/>
      <x v="1551"/>
    </i>
    <i r="1">
      <x v="269"/>
      <x v="1433"/>
    </i>
    <i r="2">
      <x v="1440"/>
    </i>
    <i r="2">
      <x v="1441"/>
    </i>
    <i r="2">
      <x v="1442"/>
    </i>
    <i r="2">
      <x v="1443"/>
    </i>
    <i r="2">
      <x v="1444"/>
    </i>
    <i r="2">
      <x v="1445"/>
    </i>
    <i r="2">
      <x v="1468"/>
    </i>
    <i r="2">
      <x v="1473"/>
    </i>
    <i r="2">
      <x v="1474"/>
    </i>
    <i r="2">
      <x v="1478"/>
    </i>
    <i r="2">
      <x v="1479"/>
    </i>
    <i r="1">
      <x v="274"/>
      <x v="1446"/>
    </i>
    <i r="1">
      <x v="296"/>
      <x v="1447"/>
    </i>
    <i r="1">
      <x v="303"/>
      <x v="1453"/>
    </i>
    <i r="1">
      <x v="330"/>
      <x v="1484"/>
    </i>
    <i r="2">
      <x v="1485"/>
    </i>
    <i r="2">
      <x v="1486"/>
    </i>
    <i r="2">
      <x v="1487"/>
    </i>
    <i r="2">
      <x v="1488"/>
    </i>
    <i r="2">
      <x v="1489"/>
    </i>
    <i r="2">
      <x v="1490"/>
    </i>
    <i r="2">
      <x v="1491"/>
    </i>
    <i r="2">
      <x v="1492"/>
    </i>
    <i r="2">
      <x v="1493"/>
    </i>
    <i r="2">
      <x v="1494"/>
    </i>
    <i r="2">
      <x v="1495"/>
    </i>
    <i r="2">
      <x v="1496"/>
    </i>
    <i r="2">
      <x v="1497"/>
    </i>
    <i r="2">
      <x v="1498"/>
    </i>
    <i r="2">
      <x v="1499"/>
    </i>
    <i r="2">
      <x v="1500"/>
    </i>
    <i r="2">
      <x v="1501"/>
    </i>
    <i r="2">
      <x v="1502"/>
    </i>
    <i r="2">
      <x v="1503"/>
    </i>
    <i r="2">
      <x v="1504"/>
    </i>
    <i r="2">
      <x v="1505"/>
    </i>
    <i r="2">
      <x v="1506"/>
    </i>
    <i r="2">
      <x v="1507"/>
    </i>
    <i r="2">
      <x v="1508"/>
    </i>
    <i r="2">
      <x v="1509"/>
    </i>
    <i r="2">
      <x v="1510"/>
    </i>
    <i r="2">
      <x v="1511"/>
    </i>
    <i r="2">
      <x v="1512"/>
    </i>
    <i r="2">
      <x v="1513"/>
    </i>
    <i r="2">
      <x v="1514"/>
    </i>
    <i r="2">
      <x v="1515"/>
    </i>
    <i r="2">
      <x v="1516"/>
    </i>
    <i r="2">
      <x v="1517"/>
    </i>
    <i r="2">
      <x v="1518"/>
    </i>
    <i r="2">
      <x v="1519"/>
    </i>
    <i r="2">
      <x v="1520"/>
    </i>
    <i r="2">
      <x v="1521"/>
    </i>
    <i r="2">
      <x v="1522"/>
    </i>
    <i r="2">
      <x v="1523"/>
    </i>
    <i r="2">
      <x v="1524"/>
    </i>
    <i r="2">
      <x v="1525"/>
    </i>
    <i r="2">
      <x v="1526"/>
    </i>
    <i r="2">
      <x v="1527"/>
    </i>
    <i r="2">
      <x v="1528"/>
    </i>
    <i r="2">
      <x v="1529"/>
    </i>
    <i r="2">
      <x v="1530"/>
    </i>
    <i r="2">
      <x v="1531"/>
    </i>
    <i r="2">
      <x v="1532"/>
    </i>
    <i r="2">
      <x v="1533"/>
    </i>
    <i r="2">
      <x v="1534"/>
    </i>
    <i r="2">
      <x v="1535"/>
    </i>
    <i r="2">
      <x v="1536"/>
    </i>
    <i r="2">
      <x v="1537"/>
    </i>
    <i r="2">
      <x v="1538"/>
    </i>
    <i r="2">
      <x v="1539"/>
    </i>
    <i r="2">
      <x v="1540"/>
    </i>
    <i r="2">
      <x v="1541"/>
    </i>
    <i r="2">
      <x v="1542"/>
    </i>
    <i r="2">
      <x v="1543"/>
    </i>
    <i r="2">
      <x v="1544"/>
    </i>
    <i r="2">
      <x v="1545"/>
    </i>
    <i r="2">
      <x v="1546"/>
    </i>
    <i r="2">
      <x v="1547"/>
    </i>
    <i r="2">
      <x v="1548"/>
    </i>
    <i r="2">
      <x v="1550"/>
    </i>
    <i r="1">
      <x v="332"/>
      <x v="1455"/>
    </i>
    <i r="2">
      <x v="1456"/>
    </i>
    <i r="1">
      <x v="353"/>
      <x v="1449"/>
    </i>
    <i r="1">
      <x v="363"/>
      <x v="1552"/>
    </i>
    <i r="1">
      <x v="376"/>
      <x v="1450"/>
    </i>
    <i r="1">
      <x v="400"/>
      <x v="1451"/>
    </i>
    <i r="2">
      <x v="1454"/>
    </i>
    <i r="2">
      <x v="1461"/>
    </i>
    <i r="1">
      <x v="413"/>
      <x v="1452"/>
    </i>
    <i r="1">
      <x v="438"/>
      <x v="1549"/>
    </i>
    <i r="1">
      <x v="453"/>
      <x v="1457"/>
    </i>
    <i r="2">
      <x v="1458"/>
    </i>
    <i r="2">
      <x v="1459"/>
    </i>
    <i r="2">
      <x v="1460"/>
    </i>
    <i r="2">
      <x v="1462"/>
    </i>
    <i r="2">
      <x v="1480"/>
    </i>
    <i r="2">
      <x v="1481"/>
    </i>
    <i r="2">
      <x v="1482"/>
    </i>
    <i r="2">
      <x v="1483"/>
    </i>
    <i r="1">
      <x v="476"/>
      <x v="1464"/>
    </i>
    <i r="1">
      <x v="481"/>
      <x v="1465"/>
    </i>
    <i r="2">
      <x v="1471"/>
    </i>
    <i r="2">
      <x v="1476"/>
    </i>
    <i r="2">
      <x v="1477"/>
    </i>
    <i r="1">
      <x v="484"/>
      <x v="1466"/>
    </i>
    <i r="1">
      <x v="506"/>
      <x v="1467"/>
    </i>
    <i r="1">
      <x v="550"/>
      <x v="1469"/>
    </i>
    <i r="1">
      <x v="575"/>
      <x v="1470"/>
    </i>
    <i r="1">
      <x v="588"/>
      <x v="1475"/>
    </i>
    <i r="1">
      <x v="620"/>
      <x v="1472"/>
    </i>
    <i t="default">
      <x v="4"/>
    </i>
    <i>
      <x v="5"/>
      <x v="72"/>
      <x/>
    </i>
    <i r="2">
      <x v="1"/>
    </i>
    <i r="2">
      <x v="2"/>
    </i>
    <i r="2">
      <x v="6"/>
    </i>
    <i r="2">
      <x v="23"/>
    </i>
    <i r="2">
      <x v="24"/>
    </i>
    <i r="2">
      <x v="25"/>
    </i>
    <i r="2">
      <x v="29"/>
    </i>
    <i r="1">
      <x v="185"/>
      <x v="120"/>
    </i>
    <i r="2">
      <x v="121"/>
    </i>
    <i r="2">
      <x v="122"/>
    </i>
    <i r="2">
      <x v="124"/>
    </i>
    <i r="2">
      <x v="126"/>
    </i>
    <i r="2">
      <x v="127"/>
    </i>
    <i r="2">
      <x v="129"/>
    </i>
    <i r="2">
      <x v="130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587"/>
    </i>
    <i r="1">
      <x v="196"/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1">
      <x v="259"/>
      <x v="123"/>
    </i>
    <i r="2">
      <x v="125"/>
    </i>
    <i r="2">
      <x v="128"/>
    </i>
    <i r="2">
      <x v="131"/>
    </i>
    <i r="2">
      <x v="132"/>
    </i>
    <i r="2">
      <x v="145"/>
    </i>
    <i r="2">
      <x v="146"/>
    </i>
    <i r="2">
      <x v="147"/>
    </i>
    <i r="2">
      <x v="148"/>
    </i>
    <i r="2">
      <x v="1588"/>
    </i>
    <i r="1">
      <x v="399"/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590"/>
    </i>
    <i r="1">
      <x v="402"/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589"/>
    </i>
    <i r="1">
      <x v="433"/>
      <x v="30"/>
    </i>
    <i r="2">
      <x v="35"/>
    </i>
    <i r="2">
      <x v="43"/>
    </i>
    <i r="2">
      <x v="55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74"/>
    </i>
    <i r="2">
      <x v="75"/>
    </i>
    <i r="2">
      <x v="77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1">
      <x v="525"/>
      <x v="33"/>
    </i>
    <i r="2">
      <x v="68"/>
    </i>
    <i r="2">
      <x v="69"/>
    </i>
    <i r="2">
      <x v="70"/>
    </i>
    <i r="2">
      <x v="71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8"/>
    </i>
    <i r="1">
      <x v="652"/>
      <x v="39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52"/>
    </i>
    <i r="2">
      <x v="65"/>
    </i>
    <i r="2">
      <x v="88"/>
    </i>
    <i r="2">
      <x v="89"/>
    </i>
    <i r="2">
      <x v="90"/>
    </i>
    <i r="2">
      <x v="91"/>
    </i>
    <i r="2">
      <x v="94"/>
    </i>
    <i r="2">
      <x v="107"/>
    </i>
    <i r="2">
      <x v="115"/>
    </i>
    <i r="2">
      <x v="116"/>
    </i>
    <i r="2">
      <x v="117"/>
    </i>
    <i r="1">
      <x v="663"/>
      <x v="32"/>
    </i>
    <i r="2">
      <x v="34"/>
    </i>
    <i r="2">
      <x v="36"/>
    </i>
    <i r="2">
      <x v="37"/>
    </i>
    <i r="2">
      <x v="53"/>
    </i>
    <i r="2">
      <x v="54"/>
    </i>
    <i r="2">
      <x v="56"/>
    </i>
    <i r="2">
      <x v="76"/>
    </i>
    <i r="2">
      <x v="78"/>
    </i>
    <i r="2">
      <x v="92"/>
    </i>
    <i r="2">
      <x v="97"/>
    </i>
    <i r="2">
      <x v="119"/>
    </i>
    <i r="1">
      <x v="684"/>
      <x v="31"/>
    </i>
    <i r="2">
      <x v="38"/>
    </i>
    <i r="2">
      <x v="45"/>
    </i>
    <i r="2">
      <x v="47"/>
    </i>
    <i r="2">
      <x v="49"/>
    </i>
    <i r="2">
      <x v="50"/>
    </i>
    <i r="2">
      <x v="51"/>
    </i>
    <i r="2">
      <x v="58"/>
    </i>
    <i r="2">
      <x v="59"/>
    </i>
    <i r="2">
      <x v="66"/>
    </i>
    <i r="2">
      <x v="67"/>
    </i>
    <i r="2">
      <x v="72"/>
    </i>
    <i r="2">
      <x v="73"/>
    </i>
    <i r="2">
      <x v="79"/>
    </i>
    <i r="2">
      <x v="95"/>
    </i>
    <i r="2">
      <x v="96"/>
    </i>
    <i r="2">
      <x v="113"/>
    </i>
    <i t="default">
      <x v="5"/>
    </i>
    <i>
      <x v="6"/>
      <x v="2"/>
      <x v="1276"/>
    </i>
    <i r="1">
      <x v="4"/>
      <x v="1277"/>
    </i>
    <i r="1">
      <x v="14"/>
      <x v="1187"/>
    </i>
    <i r="1">
      <x v="17"/>
      <x v="1278"/>
    </i>
    <i r="1">
      <x v="20"/>
      <x v="1279"/>
    </i>
    <i r="1">
      <x v="22"/>
      <x v="1188"/>
    </i>
    <i r="1">
      <x v="40"/>
      <x v="1189"/>
    </i>
    <i r="1">
      <x v="43"/>
      <x v="663"/>
    </i>
    <i r="1">
      <x v="48"/>
      <x v="1190"/>
    </i>
    <i r="2">
      <x v="1223"/>
    </i>
    <i r="1">
      <x v="64"/>
      <x v="1280"/>
    </i>
    <i r="1">
      <x v="67"/>
      <x v="1253"/>
    </i>
    <i r="1">
      <x v="68"/>
      <x v="1191"/>
    </i>
    <i r="1">
      <x v="69"/>
      <x v="1192"/>
    </i>
    <i r="1">
      <x v="79"/>
      <x v="1193"/>
    </i>
    <i r="1">
      <x v="88"/>
      <x v="1281"/>
    </i>
    <i r="1">
      <x v="101"/>
      <x v="659"/>
    </i>
    <i r="1">
      <x v="111"/>
      <x v="1194"/>
    </i>
    <i r="1">
      <x v="114"/>
      <x v="1254"/>
    </i>
    <i r="1">
      <x v="134"/>
      <x v="1305"/>
    </i>
    <i r="1">
      <x v="141"/>
      <x v="1282"/>
    </i>
    <i r="2">
      <x v="1283"/>
    </i>
    <i r="1">
      <x v="145"/>
      <x v="1255"/>
    </i>
    <i r="1">
      <x v="154"/>
      <x v="1186"/>
    </i>
    <i r="1">
      <x v="155"/>
      <x v="1195"/>
    </i>
    <i r="1">
      <x v="157"/>
      <x v="664"/>
    </i>
    <i r="1">
      <x v="167"/>
      <x v="1256"/>
    </i>
    <i r="1">
      <x v="170"/>
      <x v="1196"/>
    </i>
    <i r="1">
      <x v="202"/>
      <x v="1284"/>
    </i>
    <i r="1">
      <x v="203"/>
      <x v="1285"/>
    </i>
    <i r="1">
      <x v="208"/>
      <x v="1286"/>
    </i>
    <i r="1">
      <x v="211"/>
      <x v="1257"/>
    </i>
    <i r="1">
      <x v="216"/>
      <x v="1197"/>
    </i>
    <i r="1">
      <x v="221"/>
      <x v="1258"/>
    </i>
    <i r="1">
      <x v="222"/>
      <x v="1259"/>
    </i>
    <i r="1">
      <x v="229"/>
      <x v="1260"/>
    </i>
    <i r="1">
      <x v="234"/>
      <x v="1198"/>
    </i>
    <i r="1">
      <x v="235"/>
      <x v="1261"/>
    </i>
    <i r="1">
      <x v="237"/>
      <x v="1262"/>
    </i>
    <i r="1">
      <x v="243"/>
      <x v="1199"/>
    </i>
    <i r="2">
      <x v="1200"/>
    </i>
    <i r="1">
      <x v="249"/>
      <x v="1201"/>
    </i>
    <i r="1">
      <x v="252"/>
      <x v="1273"/>
    </i>
    <i r="2">
      <x v="1274"/>
    </i>
    <i r="2">
      <x v="1275"/>
    </i>
    <i r="1">
      <x v="260"/>
      <x v="1202"/>
    </i>
    <i r="1">
      <x v="286"/>
      <x v="1263"/>
    </i>
    <i r="2">
      <x v="1264"/>
    </i>
    <i r="2">
      <x v="1265"/>
    </i>
    <i r="1">
      <x v="293"/>
      <x v="1287"/>
    </i>
    <i r="1">
      <x v="295"/>
      <x v="1288"/>
    </i>
    <i r="1">
      <x v="313"/>
      <x v="1203"/>
    </i>
    <i r="2">
      <x v="1204"/>
    </i>
    <i r="1">
      <x v="314"/>
      <x v="1289"/>
    </i>
    <i r="1">
      <x v="315"/>
      <x v="666"/>
    </i>
    <i r="1">
      <x v="323"/>
      <x v="1290"/>
    </i>
    <i r="1">
      <x v="324"/>
      <x v="1205"/>
    </i>
    <i r="1">
      <x v="327"/>
      <x v="1206"/>
    </i>
    <i r="1">
      <x v="329"/>
      <x v="1266"/>
    </i>
    <i r="1">
      <x v="352"/>
      <x v="1267"/>
    </i>
    <i r="1">
      <x v="356"/>
      <x v="1291"/>
    </i>
    <i r="1">
      <x v="361"/>
      <x v="1207"/>
    </i>
    <i r="1">
      <x v="362"/>
      <x v="660"/>
    </i>
    <i r="1">
      <x v="365"/>
      <x v="1208"/>
    </i>
    <i r="1">
      <x v="371"/>
      <x v="1292"/>
    </i>
    <i r="1">
      <x v="374"/>
      <x v="1293"/>
    </i>
    <i r="2">
      <x v="1304"/>
    </i>
    <i r="1">
      <x v="383"/>
      <x v="1209"/>
    </i>
    <i r="1">
      <x v="386"/>
      <x v="1268"/>
    </i>
    <i r="1">
      <x v="398"/>
      <x v="1210"/>
    </i>
    <i r="1">
      <x v="401"/>
      <x v="1181"/>
    </i>
    <i r="2">
      <x v="1182"/>
    </i>
    <i r="2">
      <x v="1183"/>
    </i>
    <i r="2">
      <x v="1184"/>
    </i>
    <i r="2">
      <x v="1185"/>
    </i>
    <i r="1">
      <x v="415"/>
      <x v="1269"/>
    </i>
    <i r="1">
      <x v="426"/>
      <x v="1211"/>
    </i>
    <i r="1">
      <x v="427"/>
      <x v="1294"/>
    </i>
    <i r="1">
      <x v="446"/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42"/>
    </i>
    <i r="2">
      <x v="1243"/>
    </i>
    <i r="2">
      <x v="1244"/>
    </i>
    <i r="2">
      <x v="1245"/>
    </i>
    <i r="2">
      <x v="1246"/>
    </i>
    <i r="2">
      <x v="1247"/>
    </i>
    <i r="2">
      <x v="1248"/>
    </i>
    <i r="2">
      <x v="1249"/>
    </i>
    <i r="2">
      <x v="1250"/>
    </i>
    <i r="2">
      <x v="1251"/>
    </i>
    <i r="1">
      <x v="451"/>
      <x v="1212"/>
    </i>
    <i r="1">
      <x v="485"/>
      <x v="1213"/>
    </i>
    <i r="1">
      <x v="489"/>
      <x v="667"/>
    </i>
    <i r="1">
      <x v="490"/>
      <x v="1306"/>
    </i>
    <i r="1">
      <x v="494"/>
      <x v="1295"/>
    </i>
    <i r="1">
      <x v="495"/>
      <x v="668"/>
    </i>
    <i r="1">
      <x v="498"/>
      <x v="669"/>
    </i>
    <i r="1">
      <x v="501"/>
      <x v="661"/>
    </i>
    <i r="1">
      <x v="504"/>
      <x v="1214"/>
    </i>
    <i r="1">
      <x v="511"/>
      <x v="1296"/>
    </i>
    <i r="1">
      <x v="512"/>
      <x v="662"/>
    </i>
    <i r="1">
      <x v="514"/>
      <x v="1215"/>
    </i>
    <i r="1">
      <x v="528"/>
      <x v="1270"/>
    </i>
    <i r="1">
      <x v="537"/>
      <x v="1216"/>
    </i>
    <i r="1">
      <x v="542"/>
      <x v="1297"/>
    </i>
    <i r="1">
      <x v="548"/>
      <x v="1298"/>
    </i>
    <i r="1">
      <x v="556"/>
      <x v="1217"/>
    </i>
    <i r="1">
      <x v="559"/>
      <x v="1218"/>
    </i>
    <i r="1">
      <x v="562"/>
      <x v="1219"/>
    </i>
    <i r="1">
      <x v="571"/>
      <x v="1271"/>
    </i>
    <i r="1">
      <x v="587"/>
      <x v="1299"/>
    </i>
    <i r="2">
      <x v="1300"/>
    </i>
    <i r="2">
      <x v="1301"/>
    </i>
    <i r="1">
      <x v="599"/>
      <x v="665"/>
    </i>
    <i r="1">
      <x v="614"/>
      <x v="1272"/>
    </i>
    <i r="1">
      <x v="615"/>
      <x v="1252"/>
    </i>
    <i r="1">
      <x v="616"/>
      <x v="1302"/>
    </i>
    <i r="1">
      <x v="628"/>
      <x v="1307"/>
    </i>
    <i r="1">
      <x v="631"/>
      <x v="1220"/>
    </i>
    <i r="1">
      <x v="634"/>
      <x v="1303"/>
    </i>
    <i r="1">
      <x v="636"/>
      <x v="1221"/>
    </i>
    <i r="1">
      <x v="640"/>
      <x v="1222"/>
    </i>
    <i r="1">
      <x v="656"/>
      <x v="670"/>
    </i>
    <i r="1">
      <x v="666"/>
      <x v="1224"/>
    </i>
    <i t="default">
      <x v="6"/>
    </i>
    <i>
      <x v="7"/>
      <x v="464"/>
      <x v="1834"/>
    </i>
    <i r="2">
      <x v="1835"/>
    </i>
    <i r="2">
      <x v="1836"/>
    </i>
    <i r="2">
      <x v="1837"/>
    </i>
    <i r="2">
      <x v="1838"/>
    </i>
    <i r="2">
      <x v="1839"/>
    </i>
    <i r="2">
      <x v="1840"/>
    </i>
    <i r="2">
      <x v="1841"/>
    </i>
    <i r="2">
      <x v="1842"/>
    </i>
    <i r="2">
      <x v="1843"/>
    </i>
    <i r="2">
      <x v="1844"/>
    </i>
    <i r="2">
      <x v="1845"/>
    </i>
    <i r="2">
      <x v="1846"/>
    </i>
    <i r="2">
      <x v="1847"/>
    </i>
    <i r="2">
      <x v="1848"/>
    </i>
    <i r="2">
      <x v="1849"/>
    </i>
    <i r="2">
      <x v="1850"/>
    </i>
    <i r="2">
      <x v="1851"/>
    </i>
    <i r="2">
      <x v="1852"/>
    </i>
    <i r="2">
      <x v="1853"/>
    </i>
    <i r="2">
      <x v="1854"/>
    </i>
    <i r="2">
      <x v="1855"/>
    </i>
    <i r="2">
      <x v="1856"/>
    </i>
    <i r="2">
      <x v="1857"/>
    </i>
    <i r="2">
      <x v="1858"/>
    </i>
    <i r="2">
      <x v="1859"/>
    </i>
    <i r="2">
      <x v="1860"/>
    </i>
    <i r="2">
      <x v="1861"/>
    </i>
    <i r="2">
      <x v="1862"/>
    </i>
    <i r="2">
      <x v="1863"/>
    </i>
    <i r="2">
      <x v="1864"/>
    </i>
    <i r="2">
      <x v="1865"/>
    </i>
    <i r="2">
      <x v="1866"/>
    </i>
    <i r="2">
      <x v="1867"/>
    </i>
    <i r="2">
      <x v="1868"/>
    </i>
    <i r="2">
      <x v="1869"/>
    </i>
    <i r="2">
      <x v="1870"/>
    </i>
    <i r="2">
      <x v="1871"/>
    </i>
    <i r="2">
      <x v="1872"/>
    </i>
    <i r="2">
      <x v="1873"/>
    </i>
    <i r="2">
      <x v="1874"/>
    </i>
    <i r="2">
      <x v="1875"/>
    </i>
    <i r="2">
      <x v="1876"/>
    </i>
    <i r="2">
      <x v="1877"/>
    </i>
    <i r="2">
      <x v="1878"/>
    </i>
    <i r="2">
      <x v="1879"/>
    </i>
    <i r="2">
      <x v="1880"/>
    </i>
    <i r="2">
      <x v="1881"/>
    </i>
    <i r="2">
      <x v="1882"/>
    </i>
    <i r="2">
      <x v="1883"/>
    </i>
    <i r="2">
      <x v="1884"/>
    </i>
    <i r="2">
      <x v="1885"/>
    </i>
    <i r="2">
      <x v="1886"/>
    </i>
    <i r="2">
      <x v="1887"/>
    </i>
    <i r="2">
      <x v="1888"/>
    </i>
    <i r="2">
      <x v="1889"/>
    </i>
    <i r="2">
      <x v="1890"/>
    </i>
    <i r="2">
      <x v="1891"/>
    </i>
    <i r="2">
      <x v="1892"/>
    </i>
    <i r="2">
      <x v="1893"/>
    </i>
    <i r="2">
      <x v="1894"/>
    </i>
    <i r="2">
      <x v="1895"/>
    </i>
    <i r="2">
      <x v="1896"/>
    </i>
    <i r="2">
      <x v="1897"/>
    </i>
    <i r="2">
      <x v="1898"/>
    </i>
    <i r="2">
      <x v="1899"/>
    </i>
    <i r="2">
      <x v="1900"/>
    </i>
    <i r="2">
      <x v="1901"/>
    </i>
    <i r="2">
      <x v="1902"/>
    </i>
    <i r="2">
      <x v="1903"/>
    </i>
    <i r="2">
      <x v="1904"/>
    </i>
    <i r="2">
      <x v="1905"/>
    </i>
    <i r="2">
      <x v="1906"/>
    </i>
    <i r="2">
      <x v="1907"/>
    </i>
    <i r="2">
      <x v="1908"/>
    </i>
    <i r="2">
      <x v="1909"/>
    </i>
    <i r="2">
      <x v="1910"/>
    </i>
    <i r="2">
      <x v="1911"/>
    </i>
    <i r="2">
      <x v="1912"/>
    </i>
    <i r="2">
      <x v="1913"/>
    </i>
    <i r="2">
      <x v="1914"/>
    </i>
    <i r="2">
      <x v="1915"/>
    </i>
    <i r="2">
      <x v="1916"/>
    </i>
    <i r="2">
      <x v="1917"/>
    </i>
    <i r="2">
      <x v="1918"/>
    </i>
    <i r="2">
      <x v="1919"/>
    </i>
    <i r="2">
      <x v="1920"/>
    </i>
    <i r="2">
      <x v="1921"/>
    </i>
    <i r="2">
      <x v="1922"/>
    </i>
    <i r="2">
      <x v="1923"/>
    </i>
    <i r="2">
      <x v="1924"/>
    </i>
    <i r="2">
      <x v="1925"/>
    </i>
    <i r="2">
      <x v="1926"/>
    </i>
    <i r="2">
      <x v="1927"/>
    </i>
    <i r="2">
      <x v="1928"/>
    </i>
    <i r="2">
      <x v="1929"/>
    </i>
    <i r="2">
      <x v="1930"/>
    </i>
    <i r="2">
      <x v="1931"/>
    </i>
    <i r="2">
      <x v="1932"/>
    </i>
    <i r="2">
      <x v="1933"/>
    </i>
    <i r="2">
      <x v="1934"/>
    </i>
    <i r="2">
      <x v="1935"/>
    </i>
    <i r="2">
      <x v="1936"/>
    </i>
    <i r="2">
      <x v="1937"/>
    </i>
    <i r="2">
      <x v="1938"/>
    </i>
    <i r="2">
      <x v="1939"/>
    </i>
    <i r="2">
      <x v="1940"/>
    </i>
    <i r="2">
      <x v="1941"/>
    </i>
    <i r="2">
      <x v="1942"/>
    </i>
    <i r="2">
      <x v="1943"/>
    </i>
    <i r="2">
      <x v="1944"/>
    </i>
    <i r="2">
      <x v="1945"/>
    </i>
    <i r="2">
      <x v="1946"/>
    </i>
    <i r="2">
      <x v="1947"/>
    </i>
    <i r="2">
      <x v="1948"/>
    </i>
    <i r="2">
      <x v="1949"/>
    </i>
    <i r="2">
      <x v="1950"/>
    </i>
    <i r="2">
      <x v="1951"/>
    </i>
    <i r="2">
      <x v="1952"/>
    </i>
    <i r="2">
      <x v="1953"/>
    </i>
    <i r="2">
      <x v="1954"/>
    </i>
    <i r="2">
      <x v="1955"/>
    </i>
    <i r="2">
      <x v="1956"/>
    </i>
    <i r="2">
      <x v="1957"/>
    </i>
    <i r="2">
      <x v="1958"/>
    </i>
    <i r="2">
      <x v="1959"/>
    </i>
    <i r="2">
      <x v="1960"/>
    </i>
    <i r="2">
      <x v="1961"/>
    </i>
    <i r="2">
      <x v="1962"/>
    </i>
    <i r="2">
      <x v="1963"/>
    </i>
    <i r="2">
      <x v="1964"/>
    </i>
    <i r="2">
      <x v="1965"/>
    </i>
    <i r="2">
      <x v="1966"/>
    </i>
    <i r="2">
      <x v="1967"/>
    </i>
    <i r="2">
      <x v="1968"/>
    </i>
    <i r="2">
      <x v="1969"/>
    </i>
    <i r="2">
      <x v="1970"/>
    </i>
    <i r="2">
      <x v="1971"/>
    </i>
    <i r="2">
      <x v="1972"/>
    </i>
    <i r="2">
      <x v="1973"/>
    </i>
    <i r="2">
      <x v="1974"/>
    </i>
    <i r="2">
      <x v="1975"/>
    </i>
    <i r="2">
      <x v="1976"/>
    </i>
    <i r="2">
      <x v="1977"/>
    </i>
    <i r="2">
      <x v="1978"/>
    </i>
    <i r="2">
      <x v="1979"/>
    </i>
    <i r="2">
      <x v="1980"/>
    </i>
    <i r="2">
      <x v="1981"/>
    </i>
    <i r="2">
      <x v="1982"/>
    </i>
    <i r="2">
      <x v="1983"/>
    </i>
    <i r="2">
      <x v="1984"/>
    </i>
    <i r="2">
      <x v="1985"/>
    </i>
    <i r="2">
      <x v="1986"/>
    </i>
    <i r="2">
      <x v="1987"/>
    </i>
    <i r="2">
      <x v="1988"/>
    </i>
    <i r="2">
      <x v="1989"/>
    </i>
    <i r="2">
      <x v="1990"/>
    </i>
    <i r="2">
      <x v="1991"/>
    </i>
    <i r="2">
      <x v="1992"/>
    </i>
    <i r="2">
      <x v="1993"/>
    </i>
    <i r="2">
      <x v="1994"/>
    </i>
    <i r="2">
      <x v="1995"/>
    </i>
    <i r="2">
      <x v="1996"/>
    </i>
    <i r="2">
      <x v="1997"/>
    </i>
    <i r="2">
      <x v="1998"/>
    </i>
    <i r="2">
      <x v="1999"/>
    </i>
    <i r="2">
      <x v="2000"/>
    </i>
    <i r="2">
      <x v="2016"/>
    </i>
    <i r="2">
      <x v="2017"/>
    </i>
    <i r="2">
      <x v="2021"/>
    </i>
    <i r="2">
      <x v="2022"/>
    </i>
    <i r="2">
      <x v="2027"/>
    </i>
    <i r="2">
      <x v="2032"/>
    </i>
    <i r="2">
      <x v="2041"/>
    </i>
    <i r="2">
      <x v="2044"/>
    </i>
    <i r="2">
      <x v="2050"/>
    </i>
    <i r="2">
      <x v="2051"/>
    </i>
    <i r="2">
      <x v="2052"/>
    </i>
    <i r="2">
      <x v="2053"/>
    </i>
    <i r="2">
      <x v="2054"/>
    </i>
    <i r="2">
      <x v="2059"/>
    </i>
    <i r="2">
      <x v="2145"/>
    </i>
    <i r="2">
      <x v="2146"/>
    </i>
    <i r="2">
      <x v="2147"/>
    </i>
    <i r="2">
      <x v="2148"/>
    </i>
    <i r="2">
      <x v="2150"/>
    </i>
    <i r="2">
      <x v="2151"/>
    </i>
    <i r="2">
      <x v="2153"/>
    </i>
    <i r="2">
      <x v="2154"/>
    </i>
    <i r="2">
      <x v="2155"/>
    </i>
    <i r="2">
      <x v="2156"/>
    </i>
    <i r="2">
      <x v="2157"/>
    </i>
    <i r="2">
      <x v="2158"/>
    </i>
    <i r="2">
      <x v="2159"/>
    </i>
    <i r="2">
      <x v="2160"/>
    </i>
    <i r="2">
      <x v="2161"/>
    </i>
    <i r="2">
      <x v="2162"/>
    </i>
    <i r="2">
      <x v="2163"/>
    </i>
    <i r="2">
      <x v="2164"/>
    </i>
    <i r="2">
      <x v="2166"/>
    </i>
    <i r="2">
      <x v="2167"/>
    </i>
    <i r="2">
      <x v="2168"/>
    </i>
    <i r="2">
      <x v="2169"/>
    </i>
    <i r="2">
      <x v="2170"/>
    </i>
    <i r="2">
      <x v="2171"/>
    </i>
    <i r="2">
      <x v="2172"/>
    </i>
    <i r="2">
      <x v="2173"/>
    </i>
    <i r="2">
      <x v="2174"/>
    </i>
    <i r="2">
      <x v="2175"/>
    </i>
    <i r="2">
      <x v="2176"/>
    </i>
    <i r="2">
      <x v="2177"/>
    </i>
    <i r="2">
      <x v="2178"/>
    </i>
    <i r="2">
      <x v="2179"/>
    </i>
    <i r="2">
      <x v="2180"/>
    </i>
    <i r="2">
      <x v="2181"/>
    </i>
    <i r="2">
      <x v="2182"/>
    </i>
    <i r="1">
      <x v="600"/>
      <x v="2584"/>
    </i>
    <i r="1">
      <x v="624"/>
      <x v="2001"/>
    </i>
    <i r="2">
      <x v="2002"/>
    </i>
    <i r="2">
      <x v="2003"/>
    </i>
    <i r="2">
      <x v="2004"/>
    </i>
    <i r="2">
      <x v="2005"/>
    </i>
    <i r="2">
      <x v="2006"/>
    </i>
    <i r="2">
      <x v="2007"/>
    </i>
    <i r="2">
      <x v="2008"/>
    </i>
    <i r="2">
      <x v="2009"/>
    </i>
    <i r="2">
      <x v="2010"/>
    </i>
    <i r="2">
      <x v="2011"/>
    </i>
    <i r="2">
      <x v="2012"/>
    </i>
    <i r="2">
      <x v="2013"/>
    </i>
    <i r="2">
      <x v="2014"/>
    </i>
    <i r="2">
      <x v="2015"/>
    </i>
    <i r="2">
      <x v="2018"/>
    </i>
    <i r="2">
      <x v="2019"/>
    </i>
    <i r="2">
      <x v="2020"/>
    </i>
    <i r="2">
      <x v="2023"/>
    </i>
    <i r="2">
      <x v="2024"/>
    </i>
    <i r="2">
      <x v="2025"/>
    </i>
    <i r="2">
      <x v="2026"/>
    </i>
    <i r="2">
      <x v="2028"/>
    </i>
    <i r="2">
      <x v="2029"/>
    </i>
    <i r="2">
      <x v="2030"/>
    </i>
    <i r="2">
      <x v="2031"/>
    </i>
    <i r="2">
      <x v="2033"/>
    </i>
    <i r="2">
      <x v="2034"/>
    </i>
    <i r="2">
      <x v="2035"/>
    </i>
    <i r="2">
      <x v="2036"/>
    </i>
    <i r="2">
      <x v="2037"/>
    </i>
    <i r="2">
      <x v="2038"/>
    </i>
    <i r="2">
      <x v="2039"/>
    </i>
    <i r="2">
      <x v="2040"/>
    </i>
    <i r="2">
      <x v="2042"/>
    </i>
    <i r="2">
      <x v="2043"/>
    </i>
    <i r="2">
      <x v="2045"/>
    </i>
    <i r="2">
      <x v="2046"/>
    </i>
    <i r="2">
      <x v="2047"/>
    </i>
    <i r="2">
      <x v="2048"/>
    </i>
    <i r="2">
      <x v="2049"/>
    </i>
    <i r="2">
      <x v="2055"/>
    </i>
    <i r="2">
      <x v="2056"/>
    </i>
    <i r="2">
      <x v="2057"/>
    </i>
    <i r="2">
      <x v="2058"/>
    </i>
    <i r="2">
      <x v="2060"/>
    </i>
    <i r="2">
      <x v="2061"/>
    </i>
    <i r="2">
      <x v="2062"/>
    </i>
    <i r="2">
      <x v="2063"/>
    </i>
    <i r="2">
      <x v="2064"/>
    </i>
    <i r="2">
      <x v="2065"/>
    </i>
    <i r="2">
      <x v="2066"/>
    </i>
    <i r="2">
      <x v="2067"/>
    </i>
    <i r="2">
      <x v="2068"/>
    </i>
    <i r="2">
      <x v="2069"/>
    </i>
    <i r="2">
      <x v="2070"/>
    </i>
    <i r="2">
      <x v="2071"/>
    </i>
    <i r="2">
      <x v="2072"/>
    </i>
    <i r="2">
      <x v="2073"/>
    </i>
    <i r="2">
      <x v="2074"/>
    </i>
    <i r="2">
      <x v="2075"/>
    </i>
    <i r="2">
      <x v="2076"/>
    </i>
    <i r="2">
      <x v="2077"/>
    </i>
    <i r="2">
      <x v="2078"/>
    </i>
    <i r="2">
      <x v="2079"/>
    </i>
    <i r="2">
      <x v="2080"/>
    </i>
    <i r="2">
      <x v="2081"/>
    </i>
    <i r="2">
      <x v="2082"/>
    </i>
    <i r="2">
      <x v="2083"/>
    </i>
    <i r="2">
      <x v="2084"/>
    </i>
    <i r="2">
      <x v="2085"/>
    </i>
    <i r="2">
      <x v="2086"/>
    </i>
    <i r="2">
      <x v="2087"/>
    </i>
    <i r="2">
      <x v="2088"/>
    </i>
    <i r="2">
      <x v="2089"/>
    </i>
    <i r="2">
      <x v="2090"/>
    </i>
    <i r="2">
      <x v="2091"/>
    </i>
    <i r="2">
      <x v="2092"/>
    </i>
    <i r="2">
      <x v="2093"/>
    </i>
    <i r="2">
      <x v="2094"/>
    </i>
    <i r="2">
      <x v="2095"/>
    </i>
    <i r="2">
      <x v="2096"/>
    </i>
    <i r="2">
      <x v="2097"/>
    </i>
    <i r="2">
      <x v="2098"/>
    </i>
    <i r="2">
      <x v="2099"/>
    </i>
    <i r="2">
      <x v="2100"/>
    </i>
    <i r="2">
      <x v="2101"/>
    </i>
    <i r="2">
      <x v="2102"/>
    </i>
    <i r="2">
      <x v="2103"/>
    </i>
    <i r="2">
      <x v="2104"/>
    </i>
    <i r="2">
      <x v="2105"/>
    </i>
    <i r="2">
      <x v="2106"/>
    </i>
    <i r="2">
      <x v="2107"/>
    </i>
    <i r="2">
      <x v="2108"/>
    </i>
    <i r="2">
      <x v="2109"/>
    </i>
    <i r="2">
      <x v="2110"/>
    </i>
    <i r="2">
      <x v="2111"/>
    </i>
    <i r="2">
      <x v="2112"/>
    </i>
    <i r="2">
      <x v="2113"/>
    </i>
    <i r="2">
      <x v="2114"/>
    </i>
    <i r="2">
      <x v="2115"/>
    </i>
    <i r="2">
      <x v="2116"/>
    </i>
    <i r="2">
      <x v="2117"/>
    </i>
    <i r="2">
      <x v="2118"/>
    </i>
    <i r="2">
      <x v="2119"/>
    </i>
    <i r="2">
      <x v="2120"/>
    </i>
    <i r="2">
      <x v="2121"/>
    </i>
    <i r="2">
      <x v="2122"/>
    </i>
    <i r="2">
      <x v="2123"/>
    </i>
    <i r="2">
      <x v="2124"/>
    </i>
    <i r="2">
      <x v="2125"/>
    </i>
    <i r="2">
      <x v="2126"/>
    </i>
    <i r="2">
      <x v="2127"/>
    </i>
    <i r="2">
      <x v="2128"/>
    </i>
    <i r="2">
      <x v="2129"/>
    </i>
    <i r="2">
      <x v="2130"/>
    </i>
    <i r="2">
      <x v="2131"/>
    </i>
    <i r="2">
      <x v="2132"/>
    </i>
    <i r="2">
      <x v="2133"/>
    </i>
    <i r="2">
      <x v="2134"/>
    </i>
    <i r="2">
      <x v="2135"/>
    </i>
    <i r="2">
      <x v="2136"/>
    </i>
    <i r="2">
      <x v="2137"/>
    </i>
    <i r="2">
      <x v="2138"/>
    </i>
    <i r="2">
      <x v="2139"/>
    </i>
    <i r="2">
      <x v="2140"/>
    </i>
    <i r="2">
      <x v="2141"/>
    </i>
    <i r="2">
      <x v="2142"/>
    </i>
    <i r="2">
      <x v="2143"/>
    </i>
    <i r="2">
      <x v="2144"/>
    </i>
    <i r="2">
      <x v="2149"/>
    </i>
    <i r="2">
      <x v="2152"/>
    </i>
    <i r="2">
      <x v="2165"/>
    </i>
    <i r="2">
      <x v="2183"/>
    </i>
    <i r="2">
      <x v="2184"/>
    </i>
    <i r="2">
      <x v="2185"/>
    </i>
    <i r="2">
      <x v="2186"/>
    </i>
    <i r="2">
      <x v="2187"/>
    </i>
    <i r="2">
      <x v="2188"/>
    </i>
    <i r="2">
      <x v="2189"/>
    </i>
    <i r="2">
      <x v="2190"/>
    </i>
    <i r="1">
      <x v="676"/>
      <x v="2595"/>
    </i>
    <i r="1">
      <x v="694"/>
      <x v="2590"/>
    </i>
    <i r="1">
      <x v="699"/>
      <x v="2557"/>
    </i>
    <i r="2">
      <x v="2558"/>
    </i>
    <i r="1">
      <x v="700"/>
      <x v="2559"/>
    </i>
    <i r="2">
      <x v="2560"/>
    </i>
    <i r="1">
      <x v="701"/>
      <x v="2561"/>
    </i>
    <i r="1">
      <x v="702"/>
      <x v="2562"/>
    </i>
    <i r="1">
      <x v="703"/>
      <x v="2563"/>
    </i>
    <i r="1">
      <x v="704"/>
      <x v="2564"/>
    </i>
    <i r="1">
      <x v="705"/>
      <x v="2565"/>
    </i>
    <i r="1">
      <x v="706"/>
      <x v="2566"/>
    </i>
    <i r="1">
      <x v="707"/>
      <x v="2567"/>
    </i>
    <i r="1">
      <x v="708"/>
      <x v="2568"/>
    </i>
    <i r="1">
      <x v="709"/>
      <x v="2569"/>
    </i>
    <i r="2">
      <x v="2570"/>
    </i>
    <i r="2">
      <x v="2572"/>
    </i>
    <i r="2">
      <x v="2573"/>
    </i>
    <i r="2">
      <x v="2574"/>
    </i>
    <i r="1">
      <x v="710"/>
      <x v="2571"/>
    </i>
    <i r="1">
      <x v="711"/>
      <x v="2575"/>
    </i>
    <i r="1">
      <x v="712"/>
      <x v="2576"/>
    </i>
    <i r="1">
      <x v="713"/>
      <x v="2577"/>
    </i>
    <i r="1">
      <x v="714"/>
      <x v="2578"/>
    </i>
    <i r="1">
      <x v="715"/>
      <x v="2579"/>
    </i>
    <i r="1">
      <x v="716"/>
      <x v="2580"/>
    </i>
    <i r="1">
      <x v="717"/>
      <x v="2581"/>
    </i>
    <i r="1">
      <x v="718"/>
      <x v="2582"/>
    </i>
    <i r="1">
      <x v="719"/>
      <x v="2583"/>
    </i>
    <i r="1">
      <x v="720"/>
      <x v="2585"/>
    </i>
    <i r="2">
      <x v="2586"/>
    </i>
    <i r="2">
      <x v="2587"/>
    </i>
    <i r="1">
      <x v="721"/>
      <x v="2588"/>
    </i>
    <i r="1">
      <x v="722"/>
      <x v="2589"/>
    </i>
    <i r="1">
      <x v="723"/>
      <x v="2591"/>
    </i>
    <i r="1">
      <x v="724"/>
      <x v="2592"/>
    </i>
    <i r="1">
      <x v="725"/>
      <x v="2593"/>
    </i>
    <i r="1">
      <x v="726"/>
      <x v="2594"/>
    </i>
    <i r="1">
      <x v="727"/>
      <x v="2596"/>
    </i>
    <i r="1">
      <x v="728"/>
      <x v="2597"/>
    </i>
    <i r="1">
      <x v="729"/>
      <x v="2598"/>
    </i>
    <i r="1">
      <x v="730"/>
      <x v="2599"/>
    </i>
    <i r="1">
      <x v="731"/>
      <x v="2600"/>
    </i>
    <i r="1">
      <x v="732"/>
      <x v="2601"/>
    </i>
    <i r="1">
      <x v="733"/>
      <x v="2602"/>
    </i>
    <i r="1">
      <x v="734"/>
      <x v="2603"/>
    </i>
    <i r="1">
      <x v="735"/>
      <x v="2604"/>
    </i>
    <i r="1">
      <x v="736"/>
      <x v="2605"/>
    </i>
    <i r="1">
      <x v="737"/>
      <x v="2606"/>
    </i>
    <i r="1">
      <x v="738"/>
      <x v="2607"/>
    </i>
    <i r="1">
      <x v="739"/>
      <x v="2608"/>
    </i>
    <i r="1">
      <x v="740"/>
      <x v="2609"/>
    </i>
    <i r="1">
      <x v="741"/>
      <x v="2610"/>
    </i>
    <i r="1">
      <x v="742"/>
      <x v="2611"/>
    </i>
    <i r="1">
      <x v="743"/>
      <x v="2612"/>
    </i>
    <i r="1">
      <x v="744"/>
      <x v="2613"/>
    </i>
    <i r="1">
      <x v="745"/>
      <x v="2614"/>
    </i>
    <i r="1">
      <x v="746"/>
      <x v="2615"/>
    </i>
    <i r="1">
      <x v="747"/>
      <x v="2616"/>
    </i>
    <i t="default">
      <x v="7"/>
    </i>
    <i>
      <x v="10"/>
      <x v="30"/>
      <x v="1688"/>
    </i>
    <i r="2">
      <x v="1689"/>
    </i>
    <i r="2">
      <x v="1690"/>
    </i>
    <i r="2">
      <x v="1691"/>
    </i>
    <i r="2">
      <x v="1692"/>
    </i>
    <i r="1">
      <x v="87"/>
      <x v="1703"/>
    </i>
    <i r="2">
      <x v="1704"/>
    </i>
    <i r="2">
      <x v="1709"/>
    </i>
    <i r="2">
      <x v="1710"/>
    </i>
    <i r="2">
      <x v="1715"/>
    </i>
    <i r="2">
      <x v="1720"/>
    </i>
    <i r="2">
      <x v="1728"/>
    </i>
    <i r="1">
      <x v="102"/>
      <x v="1591"/>
    </i>
    <i r="2">
      <x v="1592"/>
    </i>
    <i r="2">
      <x v="1593"/>
    </i>
    <i r="2">
      <x v="1595"/>
    </i>
    <i r="2">
      <x v="1596"/>
    </i>
    <i r="2">
      <x v="1597"/>
    </i>
    <i r="2">
      <x v="1599"/>
    </i>
    <i r="2">
      <x v="1601"/>
    </i>
    <i r="2">
      <x v="1634"/>
    </i>
    <i r="2">
      <x v="1641"/>
    </i>
    <i r="2">
      <x v="1648"/>
    </i>
    <i r="2">
      <x v="1667"/>
    </i>
    <i r="1">
      <x v="103"/>
      <x v="1694"/>
    </i>
    <i r="2">
      <x v="1714"/>
    </i>
    <i r="2">
      <x v="1723"/>
    </i>
    <i r="2">
      <x v="1726"/>
    </i>
    <i r="2">
      <x v="1773"/>
    </i>
    <i r="2">
      <x v="1775"/>
    </i>
    <i r="2">
      <x v="1784"/>
    </i>
    <i r="2">
      <x v="1786"/>
    </i>
    <i r="2">
      <x v="1788"/>
    </i>
    <i r="2">
      <x v="1792"/>
    </i>
    <i r="2">
      <x v="1793"/>
    </i>
    <i r="2">
      <x v="1795"/>
    </i>
    <i r="2">
      <x v="1809"/>
    </i>
    <i r="2">
      <x v="1811"/>
    </i>
    <i r="2">
      <x v="1812"/>
    </i>
    <i r="1">
      <x v="130"/>
      <x v="1813"/>
    </i>
    <i r="2">
      <x v="1815"/>
    </i>
    <i r="2">
      <x v="1817"/>
    </i>
    <i r="2">
      <x v="1819"/>
    </i>
    <i r="2">
      <x v="1821"/>
    </i>
    <i r="2">
      <x v="1827"/>
    </i>
    <i r="2">
      <x v="1828"/>
    </i>
    <i r="1">
      <x v="142"/>
      <x v="1602"/>
    </i>
    <i r="2">
      <x v="1603"/>
    </i>
    <i r="2">
      <x v="1604"/>
    </i>
    <i r="2">
      <x v="1605"/>
    </i>
    <i r="2">
      <x v="1606"/>
    </i>
    <i r="2">
      <x v="1607"/>
    </i>
    <i r="2">
      <x v="1608"/>
    </i>
    <i r="2">
      <x v="1609"/>
    </i>
    <i r="2">
      <x v="1612"/>
    </i>
    <i r="2">
      <x v="1613"/>
    </i>
    <i r="2">
      <x v="1614"/>
    </i>
    <i r="2">
      <x v="1615"/>
    </i>
    <i r="2">
      <x v="1616"/>
    </i>
    <i r="2">
      <x v="1617"/>
    </i>
    <i r="2">
      <x v="1621"/>
    </i>
    <i r="2">
      <x v="1626"/>
    </i>
    <i r="2">
      <x v="1627"/>
    </i>
    <i r="2">
      <x v="1628"/>
    </i>
    <i r="1">
      <x v="143"/>
      <x v="1695"/>
    </i>
    <i r="2">
      <x v="1715"/>
    </i>
    <i r="2">
      <x v="1720"/>
    </i>
    <i r="2">
      <x v="1722"/>
    </i>
    <i r="2">
      <x v="1817"/>
    </i>
    <i r="2">
      <x v="1819"/>
    </i>
    <i r="2">
      <x v="1829"/>
    </i>
    <i r="2">
      <x v="1831"/>
    </i>
    <i r="2">
      <x v="1832"/>
    </i>
    <i r="2">
      <x v="1833"/>
    </i>
    <i r="1">
      <x v="159"/>
      <x v="1693"/>
    </i>
    <i r="2">
      <x v="1707"/>
    </i>
    <i r="2">
      <x v="1710"/>
    </i>
    <i r="2">
      <x v="1719"/>
    </i>
    <i r="2">
      <x v="1725"/>
    </i>
    <i r="2">
      <x v="1814"/>
    </i>
    <i r="2">
      <x v="1817"/>
    </i>
    <i r="2">
      <x v="1825"/>
    </i>
    <i r="1">
      <x v="162"/>
      <x v="1697"/>
    </i>
    <i r="2">
      <x v="1699"/>
    </i>
    <i r="2">
      <x v="1705"/>
    </i>
    <i r="2">
      <x v="1729"/>
    </i>
    <i r="2">
      <x v="1732"/>
    </i>
    <i r="2">
      <x v="1735"/>
    </i>
    <i r="2">
      <x v="1736"/>
    </i>
    <i r="2">
      <x v="1737"/>
    </i>
    <i r="2">
      <x v="1738"/>
    </i>
    <i r="2">
      <x v="1739"/>
    </i>
    <i r="2">
      <x v="1740"/>
    </i>
    <i r="2">
      <x v="1741"/>
    </i>
    <i r="2">
      <x v="1742"/>
    </i>
    <i r="2">
      <x v="1743"/>
    </i>
    <i r="2">
      <x v="1745"/>
    </i>
    <i r="2">
      <x v="1746"/>
    </i>
    <i r="2">
      <x v="1747"/>
    </i>
    <i r="2">
      <x v="1748"/>
    </i>
    <i r="2">
      <x v="1749"/>
    </i>
    <i r="2">
      <x v="1751"/>
    </i>
    <i r="2">
      <x v="1752"/>
    </i>
    <i r="2">
      <x v="1754"/>
    </i>
    <i r="2">
      <x v="1755"/>
    </i>
    <i r="2">
      <x v="1756"/>
    </i>
    <i r="2">
      <x v="1758"/>
    </i>
    <i r="2">
      <x v="1759"/>
    </i>
    <i r="2">
      <x v="1761"/>
    </i>
    <i r="2">
      <x v="1763"/>
    </i>
    <i r="2">
      <x v="1764"/>
    </i>
    <i r="2">
      <x v="1766"/>
    </i>
    <i r="2">
      <x v="1767"/>
    </i>
    <i r="2">
      <x v="1769"/>
    </i>
    <i r="2">
      <x v="1770"/>
    </i>
    <i r="2">
      <x v="1771"/>
    </i>
    <i r="1">
      <x v="210"/>
      <x v="1669"/>
    </i>
    <i r="2">
      <x v="1676"/>
    </i>
    <i r="2">
      <x v="1677"/>
    </i>
    <i r="2">
      <x v="1678"/>
    </i>
    <i r="2">
      <x v="1680"/>
    </i>
    <i r="2">
      <x v="1681"/>
    </i>
    <i r="2">
      <x v="1682"/>
    </i>
    <i r="2">
      <x v="1683"/>
    </i>
    <i r="2">
      <x v="1684"/>
    </i>
    <i r="2">
      <x v="1685"/>
    </i>
    <i r="2">
      <x v="1686"/>
    </i>
    <i r="1">
      <x v="258"/>
      <x v="1623"/>
    </i>
    <i r="2">
      <x v="1628"/>
    </i>
    <i r="2">
      <x v="1642"/>
    </i>
    <i r="2">
      <x v="1643"/>
    </i>
    <i r="2">
      <x v="1646"/>
    </i>
    <i r="2">
      <x v="1650"/>
    </i>
    <i r="2">
      <x v="1651"/>
    </i>
    <i r="2">
      <x v="1652"/>
    </i>
    <i r="2">
      <x v="1653"/>
    </i>
    <i r="2">
      <x v="1654"/>
    </i>
    <i r="2">
      <x v="1658"/>
    </i>
    <i r="2">
      <x v="1659"/>
    </i>
    <i r="2">
      <x v="1660"/>
    </i>
    <i r="2">
      <x v="1662"/>
    </i>
    <i r="2">
      <x v="1668"/>
    </i>
    <i r="1">
      <x v="307"/>
      <x v="1778"/>
    </i>
    <i r="2">
      <x v="1779"/>
    </i>
    <i r="2">
      <x v="1780"/>
    </i>
    <i r="2">
      <x v="1785"/>
    </i>
    <i r="2">
      <x v="1804"/>
    </i>
    <i r="2">
      <x v="1807"/>
    </i>
    <i r="1">
      <x v="406"/>
      <x v="1619"/>
    </i>
    <i r="2">
      <x v="1632"/>
    </i>
    <i r="2">
      <x v="1633"/>
    </i>
    <i r="2">
      <x v="1637"/>
    </i>
    <i r="2">
      <x v="1638"/>
    </i>
    <i r="2">
      <x v="1647"/>
    </i>
    <i r="2">
      <x v="1656"/>
    </i>
    <i r="2">
      <x v="1663"/>
    </i>
    <i r="2">
      <x v="1678"/>
    </i>
    <i r="2">
      <x v="1685"/>
    </i>
    <i r="1">
      <x v="417"/>
      <x v="1598"/>
    </i>
    <i r="2">
      <x v="1600"/>
    </i>
    <i r="2">
      <x v="1601"/>
    </i>
    <i r="2">
      <x v="1631"/>
    </i>
    <i r="2">
      <x v="1632"/>
    </i>
    <i r="2">
      <x v="1638"/>
    </i>
    <i r="2">
      <x v="1661"/>
    </i>
    <i r="2">
      <x v="1664"/>
    </i>
    <i r="2">
      <x v="1675"/>
    </i>
    <i r="2">
      <x v="1678"/>
    </i>
    <i r="1">
      <x v="439"/>
      <x v="1774"/>
    </i>
    <i r="2">
      <x v="1776"/>
    </i>
    <i r="2">
      <x v="1777"/>
    </i>
    <i r="2">
      <x v="1790"/>
    </i>
    <i r="2">
      <x v="1791"/>
    </i>
    <i r="2">
      <x v="1796"/>
    </i>
    <i r="2">
      <x v="1799"/>
    </i>
    <i r="1">
      <x v="474"/>
      <x v="1772"/>
    </i>
    <i r="2">
      <x v="1775"/>
    </i>
    <i r="2">
      <x v="1776"/>
    </i>
    <i r="2">
      <x v="1778"/>
    </i>
    <i r="2">
      <x v="1779"/>
    </i>
    <i r="2">
      <x v="1782"/>
    </i>
    <i r="2">
      <x v="1783"/>
    </i>
    <i r="2">
      <x v="1784"/>
    </i>
    <i r="2">
      <x v="1794"/>
    </i>
    <i r="2">
      <x v="1795"/>
    </i>
    <i r="2">
      <x v="1797"/>
    </i>
    <i r="2">
      <x v="1798"/>
    </i>
    <i r="2">
      <x v="1804"/>
    </i>
    <i r="2">
      <x v="1805"/>
    </i>
    <i r="2">
      <x v="1806"/>
    </i>
    <i r="2">
      <x v="1808"/>
    </i>
    <i r="2">
      <x v="1809"/>
    </i>
    <i r="1">
      <x v="480"/>
      <x v="1601"/>
    </i>
    <i r="2">
      <x v="1661"/>
    </i>
    <i r="2">
      <x v="1669"/>
    </i>
    <i r="2">
      <x v="1670"/>
    </i>
    <i r="2">
      <x v="1671"/>
    </i>
    <i r="2">
      <x v="1672"/>
    </i>
    <i r="2">
      <x v="1673"/>
    </i>
    <i r="2">
      <x v="1674"/>
    </i>
    <i r="2">
      <x v="1675"/>
    </i>
    <i r="2">
      <x v="1678"/>
    </i>
    <i r="2">
      <x v="1679"/>
    </i>
    <i r="2">
      <x v="1680"/>
    </i>
    <i r="2">
      <x v="1687"/>
    </i>
    <i r="1">
      <x v="509"/>
      <x v="1813"/>
    </i>
    <i r="2">
      <x v="1816"/>
    </i>
    <i r="2">
      <x v="1818"/>
    </i>
    <i r="2">
      <x v="1820"/>
    </i>
    <i r="2">
      <x v="1821"/>
    </i>
    <i r="2">
      <x v="1822"/>
    </i>
    <i r="2">
      <x v="1823"/>
    </i>
    <i r="2">
      <x v="1826"/>
    </i>
    <i r="2">
      <x v="1830"/>
    </i>
    <i r="1">
      <x v="517"/>
      <x v="1618"/>
    </i>
    <i r="2">
      <x v="1619"/>
    </i>
    <i r="2">
      <x v="1620"/>
    </i>
    <i r="2">
      <x v="1622"/>
    </i>
    <i r="2">
      <x v="1624"/>
    </i>
    <i r="2">
      <x v="1625"/>
    </i>
    <i r="2">
      <x v="1631"/>
    </i>
    <i r="2">
      <x v="1634"/>
    </i>
    <i r="2">
      <x v="1635"/>
    </i>
    <i r="2">
      <x v="1638"/>
    </i>
    <i r="2">
      <x v="1639"/>
    </i>
    <i r="2">
      <x v="1641"/>
    </i>
    <i r="2">
      <x v="1644"/>
    </i>
    <i r="2">
      <x v="1645"/>
    </i>
    <i r="2">
      <x v="1649"/>
    </i>
    <i r="2">
      <x v="1650"/>
    </i>
    <i r="2">
      <x v="1654"/>
    </i>
    <i r="2">
      <x v="1655"/>
    </i>
    <i r="2">
      <x v="1661"/>
    </i>
    <i r="2">
      <x v="1662"/>
    </i>
    <i r="2">
      <x v="1663"/>
    </i>
    <i r="2">
      <x v="1665"/>
    </i>
    <i r="2">
      <x v="1666"/>
    </i>
    <i r="2">
      <x v="1667"/>
    </i>
    <i r="1">
      <x v="539"/>
      <x v="1781"/>
    </i>
    <i r="2">
      <x v="1787"/>
    </i>
    <i r="2">
      <x v="1789"/>
    </i>
    <i r="2">
      <x v="1800"/>
    </i>
    <i r="2">
      <x v="1801"/>
    </i>
    <i r="2">
      <x v="1802"/>
    </i>
    <i r="2">
      <x v="1803"/>
    </i>
    <i r="2">
      <x v="1810"/>
    </i>
    <i r="1">
      <x v="566"/>
      <x v="1696"/>
    </i>
    <i r="2">
      <x v="1708"/>
    </i>
    <i r="2">
      <x v="1721"/>
    </i>
    <i r="2">
      <x v="1727"/>
    </i>
    <i r="2">
      <x v="1732"/>
    </i>
    <i r="2">
      <x v="1744"/>
    </i>
    <i r="2">
      <x v="1750"/>
    </i>
    <i r="2">
      <x v="1753"/>
    </i>
    <i r="2">
      <x v="1757"/>
    </i>
    <i r="2">
      <x v="1760"/>
    </i>
    <i r="2">
      <x v="1762"/>
    </i>
    <i r="2">
      <x v="1765"/>
    </i>
    <i r="2">
      <x v="1768"/>
    </i>
    <i r="1">
      <x v="568"/>
      <x v="1694"/>
    </i>
    <i r="2">
      <x v="1700"/>
    </i>
    <i r="2">
      <x v="1701"/>
    </i>
    <i r="2">
      <x v="1702"/>
    </i>
    <i r="2">
      <x v="1707"/>
    </i>
    <i r="2">
      <x v="1711"/>
    </i>
    <i r="2">
      <x v="1713"/>
    </i>
    <i r="2">
      <x v="1716"/>
    </i>
    <i r="2">
      <x v="1717"/>
    </i>
    <i r="2">
      <x v="1718"/>
    </i>
    <i r="2">
      <x v="1724"/>
    </i>
    <i r="2">
      <x v="1729"/>
    </i>
    <i r="2">
      <x v="1730"/>
    </i>
    <i r="2">
      <x v="1731"/>
    </i>
    <i r="2">
      <x v="1733"/>
    </i>
    <i r="2">
      <x v="1734"/>
    </i>
    <i r="2">
      <x v="1824"/>
    </i>
    <i r="2">
      <x v="1825"/>
    </i>
    <i r="1">
      <x v="583"/>
      <x v="1592"/>
    </i>
    <i r="2">
      <x v="1594"/>
    </i>
    <i r="2">
      <x v="1610"/>
    </i>
    <i r="2">
      <x v="1611"/>
    </i>
    <i r="2">
      <x v="1613"/>
    </i>
    <i r="2">
      <x v="1614"/>
    </i>
    <i r="2">
      <x v="1622"/>
    </i>
    <i r="2">
      <x v="1626"/>
    </i>
    <i r="2">
      <x v="1628"/>
    </i>
    <i r="2">
      <x v="1629"/>
    </i>
    <i r="2">
      <x v="1630"/>
    </i>
    <i r="2">
      <x v="1636"/>
    </i>
    <i r="2">
      <x v="1640"/>
    </i>
    <i r="2">
      <x v="1648"/>
    </i>
    <i r="2">
      <x v="1657"/>
    </i>
    <i r="2">
      <x v="1660"/>
    </i>
    <i r="2">
      <x v="1662"/>
    </i>
    <i r="2">
      <x v="1667"/>
    </i>
    <i r="1">
      <x v="654"/>
      <x v="1693"/>
    </i>
    <i r="2">
      <x v="1697"/>
    </i>
    <i r="2">
      <x v="1698"/>
    </i>
    <i r="2">
      <x v="1706"/>
    </i>
    <i r="2">
      <x v="1709"/>
    </i>
    <i r="2">
      <x v="1710"/>
    </i>
    <i r="2">
      <x v="1712"/>
    </i>
    <i r="2">
      <x v="1719"/>
    </i>
    <i r="2">
      <x v="1729"/>
    </i>
    <i r="2">
      <x v="1743"/>
    </i>
    <i r="2">
      <x v="1749"/>
    </i>
    <i r="2">
      <x v="1763"/>
    </i>
    <i r="2">
      <x v="1766"/>
    </i>
    <i t="default">
      <x v="10"/>
    </i>
    <i>
      <x v="11"/>
      <x v="688"/>
      <x v="2191"/>
    </i>
    <i r="2">
      <x v="2192"/>
    </i>
    <i r="2">
      <x v="2193"/>
    </i>
    <i r="2">
      <x v="2194"/>
    </i>
    <i r="2">
      <x v="2195"/>
    </i>
    <i r="2">
      <x v="2196"/>
    </i>
    <i r="2">
      <x v="2197"/>
    </i>
    <i r="2">
      <x v="2198"/>
    </i>
    <i r="2">
      <x v="2199"/>
    </i>
    <i r="2">
      <x v="2200"/>
    </i>
    <i r="2">
      <x v="2201"/>
    </i>
    <i r="2">
      <x v="2202"/>
    </i>
    <i r="2">
      <x v="2203"/>
    </i>
    <i r="2">
      <x v="2204"/>
    </i>
    <i r="2">
      <x v="2205"/>
    </i>
    <i r="2">
      <x v="2206"/>
    </i>
    <i r="2">
      <x v="2207"/>
    </i>
    <i r="2">
      <x v="2208"/>
    </i>
    <i r="2">
      <x v="2209"/>
    </i>
    <i r="2">
      <x v="2210"/>
    </i>
    <i r="2">
      <x v="2211"/>
    </i>
    <i r="2">
      <x v="2212"/>
    </i>
    <i r="2">
      <x v="2213"/>
    </i>
    <i r="2">
      <x v="2214"/>
    </i>
    <i r="2">
      <x v="2215"/>
    </i>
    <i r="2">
      <x v="2216"/>
    </i>
    <i r="2">
      <x v="2217"/>
    </i>
    <i r="2">
      <x v="2218"/>
    </i>
    <i r="2">
      <x v="2219"/>
    </i>
    <i r="2">
      <x v="2220"/>
    </i>
    <i r="2">
      <x v="2221"/>
    </i>
    <i r="2">
      <x v="2222"/>
    </i>
    <i r="2">
      <x v="2223"/>
    </i>
    <i r="2">
      <x v="2224"/>
    </i>
    <i r="2">
      <x v="2225"/>
    </i>
    <i r="2">
      <x v="2226"/>
    </i>
    <i r="2">
      <x v="2227"/>
    </i>
    <i r="2">
      <x v="2228"/>
    </i>
    <i r="2">
      <x v="2229"/>
    </i>
    <i r="2">
      <x v="2230"/>
    </i>
    <i r="2">
      <x v="2231"/>
    </i>
    <i r="2">
      <x v="2232"/>
    </i>
    <i r="2">
      <x v="2233"/>
    </i>
    <i r="2">
      <x v="2234"/>
    </i>
    <i r="2">
      <x v="2235"/>
    </i>
    <i r="2">
      <x v="2236"/>
    </i>
    <i r="2">
      <x v="2237"/>
    </i>
    <i r="2">
      <x v="2238"/>
    </i>
    <i r="2">
      <x v="2239"/>
    </i>
    <i r="2">
      <x v="2240"/>
    </i>
    <i r="2">
      <x v="2241"/>
    </i>
    <i r="2">
      <x v="2242"/>
    </i>
    <i r="2">
      <x v="2243"/>
    </i>
    <i r="2">
      <x v="2244"/>
    </i>
    <i r="2">
      <x v="2245"/>
    </i>
    <i r="2">
      <x v="2246"/>
    </i>
    <i r="2">
      <x v="2247"/>
    </i>
    <i r="2">
      <x v="2248"/>
    </i>
    <i r="2">
      <x v="2249"/>
    </i>
    <i r="2">
      <x v="2250"/>
    </i>
    <i r="2">
      <x v="2251"/>
    </i>
    <i r="2">
      <x v="2252"/>
    </i>
    <i r="2">
      <x v="2253"/>
    </i>
    <i r="2">
      <x v="2254"/>
    </i>
    <i r="2">
      <x v="2255"/>
    </i>
    <i r="2">
      <x v="2256"/>
    </i>
    <i r="2">
      <x v="2257"/>
    </i>
    <i r="2">
      <x v="2258"/>
    </i>
    <i r="2">
      <x v="2259"/>
    </i>
    <i r="2">
      <x v="2260"/>
    </i>
    <i r="2">
      <x v="2261"/>
    </i>
    <i r="2">
      <x v="2262"/>
    </i>
    <i r="2">
      <x v="2263"/>
    </i>
    <i r="2">
      <x v="2264"/>
    </i>
    <i r="2">
      <x v="2265"/>
    </i>
    <i r="2">
      <x v="2266"/>
    </i>
    <i r="2">
      <x v="2272"/>
    </i>
    <i r="2">
      <x v="2277"/>
    </i>
    <i r="2">
      <x v="2278"/>
    </i>
    <i r="2">
      <x v="2279"/>
    </i>
    <i r="2">
      <x v="2280"/>
    </i>
    <i r="2">
      <x v="2281"/>
    </i>
    <i r="2">
      <x v="2282"/>
    </i>
    <i r="2">
      <x v="2283"/>
    </i>
    <i r="2">
      <x v="2284"/>
    </i>
    <i r="2">
      <x v="2285"/>
    </i>
    <i r="2">
      <x v="2286"/>
    </i>
    <i r="2">
      <x v="2287"/>
    </i>
    <i r="2">
      <x v="2288"/>
    </i>
    <i r="2">
      <x v="2289"/>
    </i>
    <i r="2">
      <x v="2290"/>
    </i>
    <i r="2">
      <x v="2291"/>
    </i>
    <i r="2">
      <x v="2292"/>
    </i>
    <i r="2">
      <x v="2293"/>
    </i>
    <i r="2">
      <x v="2294"/>
    </i>
    <i r="2">
      <x v="2295"/>
    </i>
    <i r="2">
      <x v="2296"/>
    </i>
    <i r="2">
      <x v="2297"/>
    </i>
    <i r="2">
      <x v="2298"/>
    </i>
    <i r="2">
      <x v="2299"/>
    </i>
    <i r="2">
      <x v="2300"/>
    </i>
    <i r="2">
      <x v="2301"/>
    </i>
    <i r="2">
      <x v="2302"/>
    </i>
    <i r="2">
      <x v="2303"/>
    </i>
    <i r="2">
      <x v="2304"/>
    </i>
    <i r="2">
      <x v="2305"/>
    </i>
    <i r="2">
      <x v="2306"/>
    </i>
    <i r="2">
      <x v="2307"/>
    </i>
    <i r="2">
      <x v="2308"/>
    </i>
    <i r="2">
      <x v="2309"/>
    </i>
    <i r="2">
      <x v="2310"/>
    </i>
    <i r="2">
      <x v="2311"/>
    </i>
    <i r="2">
      <x v="2312"/>
    </i>
    <i r="2">
      <x v="2313"/>
    </i>
    <i r="2">
      <x v="2314"/>
    </i>
    <i r="2">
      <x v="2315"/>
    </i>
    <i r="2">
      <x v="2316"/>
    </i>
    <i r="2">
      <x v="2317"/>
    </i>
    <i r="2">
      <x v="2318"/>
    </i>
    <i r="2">
      <x v="2319"/>
    </i>
    <i r="2">
      <x v="2320"/>
    </i>
    <i r="2">
      <x v="2321"/>
    </i>
    <i r="2">
      <x v="2322"/>
    </i>
    <i r="2">
      <x v="2323"/>
    </i>
    <i r="2">
      <x v="2324"/>
    </i>
    <i r="2">
      <x v="2325"/>
    </i>
    <i r="2">
      <x v="2326"/>
    </i>
    <i r="2">
      <x v="2327"/>
    </i>
    <i r="2">
      <x v="2328"/>
    </i>
    <i r="2">
      <x v="2329"/>
    </i>
    <i r="2">
      <x v="2330"/>
    </i>
    <i r="2">
      <x v="2331"/>
    </i>
    <i r="2">
      <x v="2332"/>
    </i>
    <i r="2">
      <x v="2333"/>
    </i>
    <i r="2">
      <x v="2334"/>
    </i>
    <i r="2">
      <x v="2335"/>
    </i>
    <i r="2">
      <x v="2336"/>
    </i>
    <i r="2">
      <x v="2337"/>
    </i>
    <i r="2">
      <x v="2338"/>
    </i>
    <i r="2">
      <x v="2339"/>
    </i>
    <i r="2">
      <x v="2340"/>
    </i>
    <i r="2">
      <x v="2341"/>
    </i>
    <i r="2">
      <x v="2342"/>
    </i>
    <i r="2">
      <x v="2343"/>
    </i>
    <i r="2">
      <x v="2344"/>
    </i>
    <i r="2">
      <x v="2345"/>
    </i>
    <i r="2">
      <x v="2346"/>
    </i>
    <i r="2">
      <x v="2347"/>
    </i>
    <i r="2">
      <x v="2348"/>
    </i>
    <i r="2">
      <x v="2349"/>
    </i>
    <i r="2">
      <x v="2350"/>
    </i>
    <i r="2">
      <x v="2351"/>
    </i>
    <i r="2">
      <x v="2352"/>
    </i>
    <i r="2">
      <x v="2353"/>
    </i>
    <i r="2">
      <x v="2354"/>
    </i>
    <i r="2">
      <x v="2357"/>
    </i>
    <i r="2">
      <x v="2358"/>
    </i>
    <i r="2">
      <x v="2360"/>
    </i>
    <i r="2">
      <x v="2361"/>
    </i>
    <i r="2">
      <x v="2364"/>
    </i>
    <i r="2">
      <x v="2365"/>
    </i>
    <i r="2">
      <x v="2366"/>
    </i>
    <i r="2">
      <x v="2367"/>
    </i>
    <i r="2">
      <x v="2368"/>
    </i>
    <i r="2">
      <x v="2369"/>
    </i>
    <i r="2">
      <x v="2370"/>
    </i>
    <i r="2">
      <x v="2372"/>
    </i>
    <i r="2">
      <x v="2375"/>
    </i>
    <i r="2">
      <x v="2376"/>
    </i>
    <i r="2">
      <x v="2377"/>
    </i>
    <i r="2">
      <x v="2378"/>
    </i>
    <i r="2">
      <x v="2381"/>
    </i>
    <i r="2">
      <x v="2384"/>
    </i>
    <i r="2">
      <x v="2386"/>
    </i>
    <i r="2">
      <x v="2388"/>
    </i>
    <i r="2">
      <x v="2389"/>
    </i>
    <i r="2">
      <x v="2390"/>
    </i>
    <i r="2">
      <x v="2391"/>
    </i>
    <i r="2">
      <x v="2392"/>
    </i>
    <i r="2">
      <x v="2393"/>
    </i>
    <i r="2">
      <x v="2394"/>
    </i>
    <i r="2">
      <x v="2395"/>
    </i>
    <i r="2">
      <x v="2396"/>
    </i>
    <i r="2">
      <x v="2397"/>
    </i>
    <i r="2">
      <x v="2398"/>
    </i>
    <i r="2">
      <x v="2399"/>
    </i>
    <i r="2">
      <x v="2400"/>
    </i>
    <i r="2">
      <x v="2401"/>
    </i>
    <i r="2">
      <x v="2402"/>
    </i>
    <i r="2">
      <x v="2403"/>
    </i>
    <i r="2">
      <x v="2404"/>
    </i>
    <i r="2">
      <x v="2405"/>
    </i>
    <i r="2">
      <x v="2406"/>
    </i>
    <i r="1">
      <x v="689"/>
      <x v="1371"/>
    </i>
    <i r="2">
      <x v="1374"/>
    </i>
    <i r="2">
      <x v="1414"/>
    </i>
    <i r="2">
      <x v="2266"/>
    </i>
    <i r="2">
      <x v="2267"/>
    </i>
    <i r="2">
      <x v="2268"/>
    </i>
    <i r="2">
      <x v="2269"/>
    </i>
    <i r="2">
      <x v="2271"/>
    </i>
    <i r="2">
      <x v="2272"/>
    </i>
    <i r="2">
      <x v="2273"/>
    </i>
    <i r="2">
      <x v="2275"/>
    </i>
    <i r="2">
      <x v="2276"/>
    </i>
    <i r="2">
      <x v="2301"/>
    </i>
    <i r="2">
      <x v="2416"/>
    </i>
    <i r="2">
      <x v="2431"/>
    </i>
    <i r="2">
      <x v="2432"/>
    </i>
    <i r="2">
      <x v="2433"/>
    </i>
    <i r="1">
      <x v="690"/>
      <x v="2270"/>
    </i>
    <i r="2">
      <x v="2274"/>
    </i>
    <i r="2">
      <x v="2407"/>
    </i>
    <i r="2">
      <x v="2408"/>
    </i>
    <i r="2">
      <x v="2411"/>
    </i>
    <i r="2">
      <x v="2416"/>
    </i>
    <i r="2">
      <x v="2418"/>
    </i>
    <i r="2">
      <x v="2419"/>
    </i>
    <i r="2">
      <x v="2421"/>
    </i>
    <i r="2">
      <x v="2422"/>
    </i>
    <i r="2">
      <x v="2424"/>
    </i>
    <i r="2">
      <x v="2426"/>
    </i>
    <i r="2">
      <x v="2429"/>
    </i>
    <i r="2">
      <x v="2430"/>
    </i>
    <i r="1">
      <x v="691"/>
      <x v="2355"/>
    </i>
    <i r="2">
      <x v="2362"/>
    </i>
    <i r="2">
      <x v="2385"/>
    </i>
    <i r="2">
      <x v="2403"/>
    </i>
    <i r="2">
      <x v="2491"/>
    </i>
    <i r="2">
      <x v="2496"/>
    </i>
    <i r="2">
      <x v="2497"/>
    </i>
    <i r="2">
      <x v="2498"/>
    </i>
    <i r="2">
      <x v="2499"/>
    </i>
    <i r="2">
      <x v="2500"/>
    </i>
    <i r="2">
      <x v="2501"/>
    </i>
    <i r="2">
      <x v="2502"/>
    </i>
    <i r="2">
      <x v="2503"/>
    </i>
    <i r="2">
      <x v="2504"/>
    </i>
    <i r="2">
      <x v="2505"/>
    </i>
    <i r="2">
      <x v="2506"/>
    </i>
    <i r="2">
      <x v="2507"/>
    </i>
    <i r="2">
      <x v="2508"/>
    </i>
    <i r="2">
      <x v="2509"/>
    </i>
    <i r="2">
      <x v="2510"/>
    </i>
    <i r="2">
      <x v="2511"/>
    </i>
    <i r="2">
      <x v="2512"/>
    </i>
    <i r="2">
      <x v="2513"/>
    </i>
    <i r="2">
      <x v="2514"/>
    </i>
    <i r="2">
      <x v="2515"/>
    </i>
    <i r="2">
      <x v="2516"/>
    </i>
    <i r="2">
      <x v="2517"/>
    </i>
    <i r="2">
      <x v="2518"/>
    </i>
    <i r="2">
      <x v="2519"/>
    </i>
    <i r="2">
      <x v="2520"/>
    </i>
    <i r="2">
      <x v="2521"/>
    </i>
    <i r="2">
      <x v="2523"/>
    </i>
    <i r="2">
      <x v="2524"/>
    </i>
    <i r="2">
      <x v="2525"/>
    </i>
    <i r="2">
      <x v="2526"/>
    </i>
    <i r="2">
      <x v="2527"/>
    </i>
    <i r="1">
      <x v="692"/>
      <x v="2356"/>
    </i>
    <i r="2">
      <x v="2359"/>
    </i>
    <i r="2">
      <x v="2363"/>
    </i>
    <i r="2">
      <x v="2371"/>
    </i>
    <i r="2">
      <x v="2373"/>
    </i>
    <i r="2">
      <x v="2374"/>
    </i>
    <i r="2">
      <x v="2379"/>
    </i>
    <i r="2">
      <x v="2380"/>
    </i>
    <i r="2">
      <x v="2382"/>
    </i>
    <i r="2">
      <x v="2387"/>
    </i>
    <i r="1">
      <x v="693"/>
      <x v="2383"/>
    </i>
    <i r="2">
      <x v="2470"/>
    </i>
    <i r="2">
      <x v="2528"/>
    </i>
    <i r="2">
      <x v="2529"/>
    </i>
    <i r="2">
      <x v="2530"/>
    </i>
    <i r="2">
      <x v="2531"/>
    </i>
    <i r="2">
      <x v="2532"/>
    </i>
    <i r="2">
      <x v="2533"/>
    </i>
    <i r="2">
      <x v="2534"/>
    </i>
    <i r="2">
      <x v="2535"/>
    </i>
    <i r="2">
      <x v="2536"/>
    </i>
    <i r="2">
      <x v="2537"/>
    </i>
    <i r="2">
      <x v="2538"/>
    </i>
    <i r="2">
      <x v="2539"/>
    </i>
    <i r="2">
      <x v="2540"/>
    </i>
    <i r="2">
      <x v="2541"/>
    </i>
    <i r="2">
      <x v="2542"/>
    </i>
    <i r="2">
      <x v="2543"/>
    </i>
    <i r="2">
      <x v="2544"/>
    </i>
    <i r="2">
      <x v="2545"/>
    </i>
    <i r="2">
      <x v="2547"/>
    </i>
    <i r="2">
      <x v="2548"/>
    </i>
    <i r="2">
      <x v="2549"/>
    </i>
    <i r="2">
      <x v="2550"/>
    </i>
    <i r="2">
      <x v="2551"/>
    </i>
    <i r="2">
      <x v="2552"/>
    </i>
    <i r="2">
      <x v="2553"/>
    </i>
    <i r="2">
      <x v="2554"/>
    </i>
    <i r="2">
      <x v="2555"/>
    </i>
    <i r="2">
      <x v="2556"/>
    </i>
    <i r="1">
      <x v="694"/>
      <x v="1364"/>
    </i>
    <i r="2">
      <x v="2409"/>
    </i>
    <i r="2">
      <x v="2410"/>
    </i>
    <i r="2">
      <x v="2414"/>
    </i>
    <i r="2">
      <x v="2415"/>
    </i>
    <i r="2">
      <x v="2420"/>
    </i>
    <i r="2">
      <x v="2423"/>
    </i>
    <i r="2">
      <x v="2425"/>
    </i>
    <i r="2">
      <x v="2427"/>
    </i>
    <i r="2">
      <x v="2428"/>
    </i>
    <i r="1">
      <x v="695"/>
      <x v="2412"/>
    </i>
    <i r="2">
      <x v="2413"/>
    </i>
    <i r="2">
      <x v="2417"/>
    </i>
    <i r="2">
      <x v="2439"/>
    </i>
    <i r="1">
      <x v="696"/>
      <x v="2434"/>
    </i>
    <i r="2">
      <x v="2438"/>
    </i>
    <i r="2">
      <x v="2441"/>
    </i>
    <i r="2">
      <x v="2442"/>
    </i>
    <i r="2">
      <x v="2444"/>
    </i>
    <i r="2">
      <x v="2447"/>
    </i>
    <i r="2">
      <x v="2449"/>
    </i>
    <i r="2">
      <x v="2453"/>
    </i>
    <i r="2">
      <x v="2455"/>
    </i>
    <i r="2">
      <x v="2457"/>
    </i>
    <i r="2">
      <x v="2475"/>
    </i>
    <i r="1">
      <x v="697"/>
      <x v="2434"/>
    </i>
    <i r="2">
      <x v="2435"/>
    </i>
    <i r="2">
      <x v="2436"/>
    </i>
    <i r="2">
      <x v="2437"/>
    </i>
    <i r="2">
      <x v="2440"/>
    </i>
    <i r="2">
      <x v="2443"/>
    </i>
    <i r="2">
      <x v="2445"/>
    </i>
    <i r="2">
      <x v="2446"/>
    </i>
    <i r="2">
      <x v="2450"/>
    </i>
    <i r="2">
      <x v="2451"/>
    </i>
    <i r="2">
      <x v="2452"/>
    </i>
    <i r="2">
      <x v="2454"/>
    </i>
    <i r="2">
      <x v="2456"/>
    </i>
    <i r="2">
      <x v="2458"/>
    </i>
    <i r="2">
      <x v="2459"/>
    </i>
    <i r="2">
      <x v="2474"/>
    </i>
    <i r="2">
      <x v="2476"/>
    </i>
    <i r="2">
      <x v="2477"/>
    </i>
    <i r="2">
      <x v="2478"/>
    </i>
    <i r="2">
      <x v="2479"/>
    </i>
    <i r="2">
      <x v="2480"/>
    </i>
    <i r="2">
      <x v="2481"/>
    </i>
    <i r="2">
      <x v="2485"/>
    </i>
    <i r="2">
      <x v="2487"/>
    </i>
    <i r="2">
      <x v="2488"/>
    </i>
    <i r="2">
      <x v="2492"/>
    </i>
    <i r="2">
      <x v="2495"/>
    </i>
    <i r="1">
      <x v="698"/>
      <x v="2445"/>
    </i>
    <i r="2">
      <x v="2448"/>
    </i>
    <i r="2">
      <x v="2460"/>
    </i>
    <i r="2">
      <x v="2461"/>
    </i>
    <i r="2">
      <x v="2462"/>
    </i>
    <i r="2">
      <x v="2463"/>
    </i>
    <i r="2">
      <x v="2464"/>
    </i>
    <i r="2">
      <x v="2465"/>
    </i>
    <i r="2">
      <x v="2466"/>
    </i>
    <i r="2">
      <x v="2467"/>
    </i>
    <i r="2">
      <x v="2468"/>
    </i>
    <i r="2">
      <x v="2469"/>
    </i>
    <i r="2">
      <x v="2471"/>
    </i>
    <i r="2">
      <x v="2472"/>
    </i>
    <i r="2">
      <x v="2473"/>
    </i>
    <i r="2">
      <x v="2482"/>
    </i>
    <i r="2">
      <x v="2483"/>
    </i>
    <i r="2">
      <x v="2484"/>
    </i>
    <i r="2">
      <x v="2486"/>
    </i>
    <i r="2">
      <x v="2489"/>
    </i>
    <i r="2">
      <x v="2490"/>
    </i>
    <i r="2">
      <x v="2491"/>
    </i>
    <i r="2">
      <x v="2492"/>
    </i>
    <i r="2">
      <x v="2493"/>
    </i>
    <i r="2">
      <x v="2494"/>
    </i>
    <i r="2">
      <x v="2519"/>
    </i>
    <i r="2">
      <x v="2522"/>
    </i>
    <i r="2">
      <x v="2545"/>
    </i>
    <i r="2">
      <x v="2546"/>
    </i>
    <i t="default">
      <x v="11"/>
    </i>
    <i>
      <x v="12"/>
      <x v="98"/>
      <x v="1553"/>
    </i>
    <i r="1">
      <x v="99"/>
      <x v="1554"/>
    </i>
    <i r="2">
      <x v="1555"/>
    </i>
    <i r="2">
      <x v="1556"/>
    </i>
    <i r="2">
      <x v="1557"/>
    </i>
    <i r="1">
      <x v="100"/>
      <x v="1584"/>
    </i>
    <i r="1">
      <x v="120"/>
      <x v="1574"/>
    </i>
    <i r="1">
      <x v="138"/>
      <x v="1575"/>
    </i>
    <i r="1">
      <x v="149"/>
      <x v="1558"/>
    </i>
    <i r="1">
      <x v="184"/>
      <x v="1559"/>
    </i>
    <i r="1">
      <x v="197"/>
      <x v="1560"/>
    </i>
    <i r="1">
      <x v="322"/>
      <x v="1561"/>
    </i>
    <i r="1">
      <x v="348"/>
      <x v="1573"/>
    </i>
    <i r="1">
      <x v="368"/>
      <x v="1572"/>
    </i>
    <i r="1">
      <x v="392"/>
      <x v="1586"/>
    </i>
    <i r="1">
      <x v="411"/>
      <x v="1580"/>
    </i>
    <i r="1">
      <x v="412"/>
      <x v="1570"/>
    </i>
    <i r="1">
      <x v="479"/>
      <x v="1571"/>
    </i>
    <i r="1">
      <x v="519"/>
      <x v="1562"/>
    </i>
    <i r="1">
      <x v="530"/>
      <x v="1581"/>
    </i>
    <i r="2">
      <x v="1582"/>
    </i>
    <i r="1">
      <x v="531"/>
      <x v="1583"/>
    </i>
    <i r="1">
      <x v="532"/>
      <x v="1563"/>
    </i>
    <i r="2">
      <x v="1569"/>
    </i>
    <i r="1">
      <x v="564"/>
      <x v="1564"/>
    </i>
    <i r="2">
      <x v="1566"/>
    </i>
    <i r="1">
      <x v="574"/>
      <x v="1585"/>
    </i>
    <i r="1">
      <x v="579"/>
      <x v="1578"/>
    </i>
    <i r="1">
      <x v="589"/>
      <x v="1565"/>
    </i>
    <i r="1">
      <x v="592"/>
      <x v="1576"/>
    </i>
    <i r="1">
      <x v="617"/>
      <x v="1579"/>
    </i>
    <i r="1">
      <x v="629"/>
      <x v="1577"/>
    </i>
    <i r="1">
      <x v="643"/>
      <x v="1567"/>
    </i>
    <i r="2">
      <x v="1568"/>
    </i>
    <i t="default">
      <x v="12"/>
    </i>
    <i>
      <x v="13"/>
      <x v="3"/>
      <x v="788"/>
    </i>
    <i r="1">
      <x v="9"/>
      <x v="789"/>
    </i>
    <i r="1">
      <x v="10"/>
      <x v="693"/>
    </i>
    <i r="1">
      <x v="12"/>
      <x v="790"/>
    </i>
    <i r="1">
      <x v="16"/>
      <x v="791"/>
    </i>
    <i r="1">
      <x v="29"/>
      <x v="671"/>
    </i>
    <i r="1">
      <x v="34"/>
      <x v="694"/>
    </i>
    <i r="1">
      <x v="36"/>
      <x v="969"/>
    </i>
    <i r="1">
      <x v="37"/>
      <x v="695"/>
    </i>
    <i r="1">
      <x v="38"/>
      <x v="696"/>
    </i>
    <i r="1">
      <x v="39"/>
      <x v="672"/>
    </i>
    <i r="1">
      <x v="42"/>
      <x v="822"/>
    </i>
    <i r="1">
      <x v="45"/>
      <x v="697"/>
    </i>
    <i r="1">
      <x v="52"/>
      <x v="698"/>
    </i>
    <i r="1">
      <x v="56"/>
      <x v="699"/>
    </i>
    <i r="1">
      <x v="57"/>
      <x v="700"/>
    </i>
    <i r="1">
      <x v="62"/>
      <x v="701"/>
    </i>
    <i r="1">
      <x v="70"/>
      <x v="702"/>
    </i>
    <i r="1">
      <x v="82"/>
      <x v="792"/>
    </i>
    <i r="1">
      <x v="83"/>
      <x v="703"/>
    </i>
    <i r="1">
      <x v="84"/>
      <x v="793"/>
    </i>
    <i r="1">
      <x v="97"/>
      <x v="704"/>
    </i>
    <i r="1">
      <x v="110"/>
      <x v="705"/>
    </i>
    <i r="1">
      <x v="112"/>
      <x v="978"/>
    </i>
    <i r="1">
      <x v="118"/>
      <x v="706"/>
    </i>
    <i r="1">
      <x v="121"/>
      <x v="979"/>
    </i>
    <i r="1">
      <x v="124"/>
      <x v="823"/>
    </i>
    <i r="1">
      <x v="125"/>
      <x v="824"/>
    </i>
    <i r="1">
      <x v="133"/>
      <x v="821"/>
    </i>
    <i r="1">
      <x v="137"/>
      <x v="707"/>
    </i>
    <i r="1">
      <x v="140"/>
      <x v="798"/>
    </i>
    <i r="1">
      <x v="150"/>
      <x v="708"/>
    </i>
    <i r="1">
      <x v="151"/>
      <x v="980"/>
    </i>
    <i r="1">
      <x v="152"/>
      <x v="709"/>
    </i>
    <i r="1">
      <x v="169"/>
      <x v="799"/>
    </i>
    <i r="1">
      <x v="171"/>
      <x v="673"/>
    </i>
    <i r="1">
      <x v="182"/>
      <x v="710"/>
    </i>
    <i r="1">
      <x v="183"/>
      <x v="787"/>
    </i>
    <i r="1">
      <x v="189"/>
      <x v="711"/>
    </i>
    <i r="1">
      <x v="190"/>
      <x v="674"/>
    </i>
    <i r="1">
      <x v="193"/>
      <x v="712"/>
    </i>
    <i r="1">
      <x v="194"/>
      <x v="713"/>
    </i>
    <i r="1">
      <x v="205"/>
      <x v="725"/>
    </i>
    <i r="1">
      <x v="207"/>
      <x v="714"/>
    </i>
    <i r="1">
      <x v="223"/>
      <x v="988"/>
    </i>
    <i r="1">
      <x v="228"/>
      <x v="715"/>
    </i>
    <i r="1">
      <x v="236"/>
      <x v="716"/>
    </i>
    <i r="1">
      <x v="239"/>
      <x v="990"/>
    </i>
    <i r="1">
      <x v="240"/>
      <x v="825"/>
    </i>
    <i r="1">
      <x v="244"/>
      <x v="802"/>
    </i>
    <i r="1">
      <x v="248"/>
      <x v="826"/>
    </i>
    <i r="1">
      <x v="254"/>
      <x v="827"/>
    </i>
    <i r="1">
      <x v="259"/>
      <x v="804"/>
    </i>
    <i r="1">
      <x v="261"/>
      <x v="717"/>
    </i>
    <i r="1">
      <x v="263"/>
      <x v="718"/>
    </i>
    <i r="1">
      <x v="270"/>
      <x v="992"/>
    </i>
    <i r="1">
      <x v="273"/>
      <x v="719"/>
    </i>
    <i r="1">
      <x v="280"/>
      <x v="828"/>
    </i>
    <i r="1">
      <x v="281"/>
      <x v="720"/>
    </i>
    <i r="1">
      <x v="283"/>
      <x v="721"/>
    </i>
    <i r="1">
      <x v="285"/>
      <x v="722"/>
    </i>
    <i r="1">
      <x v="289"/>
      <x v="723"/>
    </i>
    <i r="1">
      <x v="302"/>
      <x v="829"/>
    </i>
    <i r="1">
      <x v="308"/>
      <x v="724"/>
    </i>
    <i r="1">
      <x v="333"/>
      <x v="675"/>
    </i>
    <i r="2">
      <x v="676"/>
    </i>
    <i r="2">
      <x v="677"/>
    </i>
    <i r="2">
      <x v="678"/>
    </i>
    <i r="2">
      <x v="679"/>
    </i>
    <i r="1">
      <x v="334"/>
      <x v="806"/>
    </i>
    <i r="1">
      <x v="335"/>
      <x v="805"/>
    </i>
    <i r="1">
      <x v="336"/>
      <x v="680"/>
    </i>
    <i r="1">
      <x v="340"/>
      <x v="726"/>
    </i>
    <i r="1">
      <x v="350"/>
      <x v="830"/>
    </i>
    <i r="1">
      <x v="354"/>
      <x v="1000"/>
    </i>
    <i r="1">
      <x v="358"/>
      <x v="808"/>
    </i>
    <i r="1">
      <x v="366"/>
      <x v="727"/>
    </i>
    <i r="1">
      <x v="370"/>
      <x v="809"/>
    </i>
    <i r="1">
      <x v="372"/>
      <x v="831"/>
    </i>
    <i r="1">
      <x v="375"/>
      <x v="728"/>
    </i>
    <i r="2">
      <x v="729"/>
    </i>
    <i r="2">
      <x v="730"/>
    </i>
    <i r="1">
      <x v="379"/>
      <x v="731"/>
    </i>
    <i r="1">
      <x v="384"/>
      <x v="732"/>
    </i>
    <i r="1">
      <x v="387"/>
      <x v="733"/>
    </i>
    <i r="1">
      <x v="391"/>
      <x v="681"/>
    </i>
    <i r="1">
      <x v="397"/>
      <x v="734"/>
    </i>
    <i r="1">
      <x v="399"/>
      <x v="735"/>
    </i>
    <i r="1">
      <x v="405"/>
      <x v="736"/>
    </i>
    <i r="1">
      <x v="408"/>
      <x v="1004"/>
    </i>
    <i r="1">
      <x v="419"/>
      <x v="1006"/>
    </i>
    <i r="1">
      <x v="421"/>
      <x v="737"/>
    </i>
    <i r="1">
      <x v="423"/>
      <x v="832"/>
    </i>
    <i r="1">
      <x v="432"/>
      <x v="682"/>
    </i>
    <i r="1">
      <x v="440"/>
      <x v="786"/>
    </i>
    <i r="1">
      <x v="441"/>
      <x v="812"/>
    </i>
    <i r="1">
      <x v="443"/>
      <x v="738"/>
    </i>
    <i r="1">
      <x v="456"/>
      <x v="683"/>
    </i>
    <i r="1">
      <x v="462"/>
      <x v="739"/>
    </i>
    <i r="1">
      <x v="463"/>
      <x v="740"/>
    </i>
    <i r="1">
      <x v="466"/>
      <x v="813"/>
    </i>
    <i r="1">
      <x v="467"/>
      <x v="741"/>
    </i>
    <i r="1">
      <x v="468"/>
      <x v="742"/>
    </i>
    <i r="1">
      <x v="469"/>
      <x v="743"/>
    </i>
    <i r="1">
      <x v="470"/>
      <x v="744"/>
    </i>
    <i r="1">
      <x v="472"/>
      <x v="684"/>
    </i>
    <i r="1">
      <x v="475"/>
      <x v="745"/>
    </i>
    <i r="1">
      <x v="478"/>
      <x v="685"/>
    </i>
    <i r="1">
      <x v="483"/>
      <x v="833"/>
    </i>
    <i r="1">
      <x v="492"/>
      <x v="746"/>
    </i>
    <i r="1">
      <x v="499"/>
      <x v="686"/>
    </i>
    <i r="1">
      <x v="520"/>
      <x v="747"/>
    </i>
    <i r="1">
      <x v="526"/>
      <x v="748"/>
    </i>
    <i r="1">
      <x v="533"/>
      <x v="769"/>
    </i>
    <i r="1">
      <x v="536"/>
      <x v="815"/>
    </i>
    <i r="1">
      <x v="541"/>
      <x v="725"/>
    </i>
    <i r="2">
      <x v="726"/>
    </i>
    <i r="2">
      <x v="728"/>
    </i>
    <i r="2">
      <x v="729"/>
    </i>
    <i r="2">
      <x v="730"/>
    </i>
    <i r="2">
      <x v="739"/>
    </i>
    <i r="2">
      <x v="741"/>
    </i>
    <i r="2">
      <x v="749"/>
    </i>
    <i r="2">
      <x v="769"/>
    </i>
    <i r="2">
      <x v="822"/>
    </i>
    <i r="2">
      <x v="990"/>
    </i>
    <i r="1">
      <x v="543"/>
      <x v="750"/>
    </i>
    <i r="1">
      <x v="549"/>
      <x v="751"/>
    </i>
    <i r="1">
      <x v="555"/>
      <x v="752"/>
    </i>
    <i r="1">
      <x v="558"/>
      <x v="753"/>
    </i>
    <i r="1">
      <x v="561"/>
      <x v="754"/>
    </i>
    <i r="1">
      <x v="570"/>
      <x v="834"/>
    </i>
    <i r="1">
      <x v="573"/>
      <x v="755"/>
    </i>
    <i r="1">
      <x v="578"/>
      <x v="756"/>
    </i>
    <i r="1">
      <x v="585"/>
      <x v="757"/>
    </i>
    <i r="1">
      <x v="590"/>
      <x v="758"/>
    </i>
    <i r="1">
      <x v="604"/>
      <x v="759"/>
    </i>
    <i r="1">
      <x v="612"/>
      <x v="760"/>
    </i>
    <i r="1">
      <x v="619"/>
      <x v="687"/>
    </i>
    <i r="1">
      <x v="621"/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1">
      <x v="633"/>
      <x v="688"/>
    </i>
    <i r="1">
      <x v="635"/>
      <x v="761"/>
    </i>
    <i r="1">
      <x v="637"/>
      <x v="762"/>
    </i>
    <i r="1">
      <x v="644"/>
      <x v="763"/>
    </i>
    <i r="1">
      <x v="646"/>
      <x v="1019"/>
    </i>
    <i r="1">
      <x v="651"/>
      <x v="764"/>
    </i>
    <i r="1">
      <x v="653"/>
      <x v="702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30"/>
    </i>
    <i r="2">
      <x v="831"/>
    </i>
    <i r="2">
      <x v="832"/>
    </i>
    <i r="2">
      <x v="833"/>
    </i>
    <i r="2">
      <x v="835"/>
    </i>
    <i r="1">
      <x v="655"/>
      <x v="765"/>
    </i>
    <i r="1">
      <x v="657"/>
      <x v="818"/>
    </i>
    <i r="1">
      <x v="659"/>
      <x v="689"/>
    </i>
    <i r="1">
      <x v="664"/>
      <x v="766"/>
    </i>
    <i r="1">
      <x v="665"/>
      <x v="690"/>
    </i>
    <i r="1">
      <x v="667"/>
      <x v="767"/>
    </i>
    <i r="1">
      <x v="668"/>
      <x v="819"/>
    </i>
    <i r="1">
      <x v="669"/>
      <x v="691"/>
    </i>
    <i r="1">
      <x v="671"/>
      <x v="768"/>
    </i>
    <i r="1">
      <x v="675"/>
      <x v="820"/>
    </i>
    <i r="1">
      <x v="677"/>
      <x v="692"/>
    </i>
    <i r="1">
      <x v="779"/>
      <x v="693"/>
    </i>
    <i r="2">
      <x v="698"/>
    </i>
    <i r="2">
      <x v="711"/>
    </i>
    <i r="2">
      <x v="717"/>
    </i>
    <i r="2">
      <x v="731"/>
    </i>
    <i r="2">
      <x v="746"/>
    </i>
    <i r="2">
      <x v="781"/>
    </i>
    <i r="2">
      <x v="790"/>
    </i>
    <i r="1">
      <x v="780"/>
      <x v="724"/>
    </i>
    <i r="2">
      <x v="725"/>
    </i>
    <i r="2">
      <x v="728"/>
    </i>
    <i r="2">
      <x v="736"/>
    </i>
    <i r="2">
      <x v="799"/>
    </i>
    <i r="2">
      <x v="978"/>
    </i>
    <i r="1">
      <x v="781"/>
      <x v="790"/>
    </i>
    <i r="2">
      <x v="792"/>
    </i>
    <i r="2">
      <x v="798"/>
    </i>
    <i r="2">
      <x v="799"/>
    </i>
    <i r="2">
      <x v="808"/>
    </i>
    <i r="2">
      <x v="819"/>
    </i>
    <i r="2">
      <x v="820"/>
    </i>
    <i r="2">
      <x v="992"/>
    </i>
    <i r="1">
      <x v="782"/>
      <x v="744"/>
    </i>
    <i r="2">
      <x v="787"/>
    </i>
    <i r="2">
      <x v="788"/>
    </i>
    <i r="2">
      <x v="789"/>
    </i>
    <i r="2">
      <x v="791"/>
    </i>
    <i r="2">
      <x v="798"/>
    </i>
    <i r="2">
      <x v="804"/>
    </i>
    <i r="2">
      <x v="809"/>
    </i>
    <i r="2">
      <x v="812"/>
    </i>
    <i r="2">
      <x v="813"/>
    </i>
    <i r="2">
      <x v="815"/>
    </i>
    <i r="1">
      <x v="783"/>
      <x v="700"/>
    </i>
    <i r="2">
      <x v="703"/>
    </i>
    <i r="2">
      <x v="704"/>
    </i>
    <i r="2">
      <x v="727"/>
    </i>
    <i r="2">
      <x v="734"/>
    </i>
    <i r="2">
      <x v="744"/>
    </i>
    <i r="2">
      <x v="745"/>
    </i>
    <i r="2">
      <x v="748"/>
    </i>
    <i r="2">
      <x v="755"/>
    </i>
    <i r="2">
      <x v="761"/>
    </i>
    <i r="2">
      <x v="805"/>
    </i>
    <i r="2">
      <x v="815"/>
    </i>
    <i r="1">
      <x v="784"/>
      <x v="690"/>
    </i>
    <i r="2">
      <x v="786"/>
    </i>
    <i r="2">
      <x v="793"/>
    </i>
    <i r="2">
      <x v="802"/>
    </i>
    <i r="2">
      <x v="804"/>
    </i>
    <i r="2">
      <x v="805"/>
    </i>
    <i r="2">
      <x v="806"/>
    </i>
    <i r="2">
      <x v="812"/>
    </i>
    <i r="2">
      <x v="815"/>
    </i>
    <i r="2">
      <x v="818"/>
    </i>
    <i r="1">
      <x v="785"/>
      <x v="695"/>
    </i>
    <i r="2">
      <x v="697"/>
    </i>
    <i r="2">
      <x v="701"/>
    </i>
    <i r="2">
      <x v="702"/>
    </i>
    <i r="2">
      <x v="714"/>
    </i>
    <i r="2">
      <x v="721"/>
    </i>
    <i r="2">
      <x v="732"/>
    </i>
    <i r="2">
      <x v="740"/>
    </i>
    <i r="2">
      <x v="759"/>
    </i>
    <i r="2">
      <x v="762"/>
    </i>
    <i r="2">
      <x v="765"/>
    </i>
    <i r="2">
      <x v="822"/>
    </i>
    <i r="2">
      <x v="827"/>
    </i>
    <i r="1">
      <x v="786"/>
      <x v="695"/>
    </i>
    <i r="2">
      <x v="696"/>
    </i>
    <i r="2">
      <x v="699"/>
    </i>
    <i r="2">
      <x v="705"/>
    </i>
    <i r="2">
      <x v="707"/>
    </i>
    <i r="2">
      <x v="715"/>
    </i>
    <i r="2">
      <x v="743"/>
    </i>
    <i r="2">
      <x v="752"/>
    </i>
    <i r="2">
      <x v="756"/>
    </i>
    <i r="2">
      <x v="762"/>
    </i>
    <i r="2">
      <x v="767"/>
    </i>
    <i r="1">
      <x v="787"/>
      <x v="691"/>
    </i>
    <i r="2">
      <x v="712"/>
    </i>
    <i r="2">
      <x v="713"/>
    </i>
    <i r="2">
      <x v="719"/>
    </i>
    <i r="2">
      <x v="722"/>
    </i>
    <i r="2">
      <x v="737"/>
    </i>
    <i r="2">
      <x v="738"/>
    </i>
    <i r="2">
      <x v="747"/>
    </i>
    <i r="2">
      <x v="750"/>
    </i>
    <i r="2">
      <x v="752"/>
    </i>
    <i r="2">
      <x v="767"/>
    </i>
    <i r="1">
      <x v="788"/>
      <x v="821"/>
    </i>
    <i r="2">
      <x v="824"/>
    </i>
    <i r="2">
      <x v="829"/>
    </i>
    <i r="2">
      <x v="834"/>
    </i>
    <i r="2">
      <x v="969"/>
    </i>
    <i r="2">
      <x v="980"/>
    </i>
    <i r="2">
      <x v="988"/>
    </i>
    <i r="2">
      <x v="1004"/>
    </i>
    <i r="1">
      <x v="789"/>
      <x v="823"/>
    </i>
    <i r="2">
      <x v="824"/>
    </i>
    <i r="2">
      <x v="833"/>
    </i>
    <i r="2">
      <x v="979"/>
    </i>
    <i r="2">
      <x v="990"/>
    </i>
    <i r="2">
      <x v="1000"/>
    </i>
    <i r="2">
      <x v="1004"/>
    </i>
    <i r="2">
      <x v="1006"/>
    </i>
    <i r="2">
      <x v="1019"/>
    </i>
    <i r="1">
      <x v="790"/>
      <x v="698"/>
    </i>
    <i r="2">
      <x v="710"/>
    </i>
    <i r="2">
      <x v="714"/>
    </i>
    <i r="2">
      <x v="718"/>
    </i>
    <i r="2">
      <x v="728"/>
    </i>
    <i r="2">
      <x v="729"/>
    </i>
    <i r="2">
      <x v="741"/>
    </i>
    <i r="2">
      <x v="742"/>
    </i>
    <i r="2">
      <x v="753"/>
    </i>
    <i r="2">
      <x v="754"/>
    </i>
    <i r="2">
      <x v="764"/>
    </i>
    <i r="2">
      <x v="766"/>
    </i>
    <i r="2">
      <x v="769"/>
    </i>
    <i r="1">
      <x v="791"/>
      <x v="682"/>
    </i>
    <i r="2">
      <x v="706"/>
    </i>
    <i r="2">
      <x v="708"/>
    </i>
    <i r="2">
      <x v="709"/>
    </i>
    <i r="2">
      <x v="710"/>
    </i>
    <i r="2">
      <x v="718"/>
    </i>
    <i r="2">
      <x v="720"/>
    </i>
    <i r="2">
      <x v="722"/>
    </i>
    <i r="2">
      <x v="723"/>
    </i>
    <i r="2">
      <x v="733"/>
    </i>
    <i r="2">
      <x v="735"/>
    </i>
    <i r="2">
      <x v="738"/>
    </i>
    <i r="2">
      <x v="754"/>
    </i>
    <i r="2">
      <x v="758"/>
    </i>
    <i r="2">
      <x v="767"/>
    </i>
    <i r="2">
      <x v="768"/>
    </i>
    <i r="1">
      <x v="792"/>
      <x v="671"/>
    </i>
    <i r="2">
      <x v="675"/>
    </i>
    <i r="2">
      <x v="681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92"/>
    </i>
    <i r="2">
      <x v="709"/>
    </i>
    <i r="2">
      <x v="716"/>
    </i>
    <i r="2">
      <x v="735"/>
    </i>
    <i r="2">
      <x v="783"/>
    </i>
    <i r="1">
      <x v="793"/>
      <x v="694"/>
    </i>
    <i r="2">
      <x v="700"/>
    </i>
    <i r="2">
      <x v="704"/>
    </i>
    <i r="2">
      <x v="717"/>
    </i>
    <i r="2">
      <x v="735"/>
    </i>
    <i r="2">
      <x v="745"/>
    </i>
    <i r="2">
      <x v="751"/>
    </i>
    <i r="2">
      <x v="754"/>
    </i>
    <i r="2">
      <x v="757"/>
    </i>
    <i r="2">
      <x v="760"/>
    </i>
    <i r="2">
      <x v="763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t="default">
      <x v="13"/>
    </i>
    <i>
      <x v="14"/>
      <x v="127"/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6"/>
    </i>
    <i r="2">
      <x v="1338"/>
    </i>
    <i r="2">
      <x v="1340"/>
    </i>
    <i r="2">
      <x v="1341"/>
    </i>
    <i r="2">
      <x v="1342"/>
    </i>
    <i r="2">
      <x v="1344"/>
    </i>
    <i r="2">
      <x v="1348"/>
    </i>
    <i r="2">
      <x v="1349"/>
    </i>
    <i r="2">
      <x v="1350"/>
    </i>
    <i r="2">
      <x v="1353"/>
    </i>
    <i r="2">
      <x v="1354"/>
    </i>
    <i r="2">
      <x v="1357"/>
    </i>
    <i r="2">
      <x v="1358"/>
    </i>
    <i r="2">
      <x v="1360"/>
    </i>
    <i r="2">
      <x v="1364"/>
    </i>
    <i r="2">
      <x v="1365"/>
    </i>
    <i r="2">
      <x v="1369"/>
    </i>
    <i r="2">
      <x v="1373"/>
    </i>
    <i r="2">
      <x v="1376"/>
    </i>
    <i r="2">
      <x v="1377"/>
    </i>
    <i r="1">
      <x v="505"/>
      <x v="1326"/>
    </i>
    <i r="2">
      <x v="1327"/>
    </i>
    <i r="2">
      <x v="1328"/>
    </i>
    <i r="2">
      <x v="1329"/>
    </i>
    <i r="2">
      <x v="1337"/>
    </i>
    <i r="2">
      <x v="1339"/>
    </i>
    <i r="2">
      <x v="1343"/>
    </i>
    <i r="2">
      <x v="1346"/>
    </i>
    <i r="2">
      <x v="1352"/>
    </i>
    <i r="2">
      <x v="1355"/>
    </i>
    <i r="2">
      <x v="1356"/>
    </i>
    <i r="2">
      <x v="1359"/>
    </i>
    <i r="2">
      <x v="1361"/>
    </i>
    <i r="2">
      <x v="1363"/>
    </i>
    <i r="2">
      <x v="1366"/>
    </i>
    <i r="2">
      <x v="1370"/>
    </i>
    <i r="2">
      <x v="1371"/>
    </i>
    <i r="2">
      <x v="1372"/>
    </i>
    <i r="2">
      <x v="1374"/>
    </i>
    <i r="2">
      <x v="1378"/>
    </i>
    <i r="2">
      <x v="1379"/>
    </i>
    <i r="2">
      <x v="1380"/>
    </i>
    <i r="2">
      <x v="1381"/>
    </i>
    <i r="2">
      <x v="1382"/>
    </i>
    <i r="2">
      <x v="1383"/>
    </i>
    <i r="2">
      <x v="1384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2"/>
    </i>
    <i r="2">
      <x v="1393"/>
    </i>
    <i r="2">
      <x v="1394"/>
    </i>
    <i r="2">
      <x v="1395"/>
    </i>
    <i r="2">
      <x v="1396"/>
    </i>
    <i r="2">
      <x v="1397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404"/>
    </i>
    <i r="2">
      <x v="1405"/>
    </i>
    <i r="2">
      <x v="1406"/>
    </i>
    <i r="2">
      <x v="1407"/>
    </i>
    <i r="2">
      <x v="1408"/>
    </i>
    <i r="2">
      <x v="1409"/>
    </i>
    <i r="2">
      <x v="1410"/>
    </i>
    <i r="2">
      <x v="1411"/>
    </i>
    <i r="2">
      <x v="1412"/>
    </i>
    <i r="2">
      <x v="1413"/>
    </i>
    <i r="2">
      <x v="1414"/>
    </i>
    <i r="2">
      <x v="1415"/>
    </i>
    <i r="2">
      <x v="1416"/>
    </i>
    <i r="2">
      <x v="1417"/>
    </i>
    <i r="2">
      <x v="1418"/>
    </i>
    <i r="2">
      <x v="1419"/>
    </i>
    <i r="2">
      <x v="1420"/>
    </i>
    <i r="2">
      <x v="1421"/>
    </i>
    <i r="2">
      <x v="1422"/>
    </i>
    <i r="2">
      <x v="1423"/>
    </i>
    <i r="2">
      <x v="1424"/>
    </i>
    <i r="2">
      <x v="1425"/>
    </i>
    <i r="2">
      <x v="1426"/>
    </i>
    <i r="2">
      <x v="1427"/>
    </i>
    <i r="2">
      <x v="1428"/>
    </i>
    <i r="2">
      <x v="1429"/>
    </i>
    <i r="2">
      <x v="1430"/>
    </i>
    <i r="2">
      <x v="1431"/>
    </i>
    <i r="1">
      <x v="565"/>
      <x v="1337"/>
    </i>
    <i r="2">
      <x v="1345"/>
    </i>
    <i r="2">
      <x v="1347"/>
    </i>
    <i r="2">
      <x v="1351"/>
    </i>
    <i r="2">
      <x v="1359"/>
    </i>
    <i r="2">
      <x v="1362"/>
    </i>
    <i r="2">
      <x v="1366"/>
    </i>
    <i r="2">
      <x v="1367"/>
    </i>
    <i r="2">
      <x v="1368"/>
    </i>
    <i r="2">
      <x v="1375"/>
    </i>
    <i t="default">
      <x v="14"/>
    </i>
    <i>
      <x v="15"/>
      <x v="53"/>
      <x v="2622"/>
    </i>
    <i r="1">
      <x v="319"/>
      <x v="2641"/>
    </i>
    <i r="1">
      <x v="748"/>
      <x v="2617"/>
    </i>
    <i r="1">
      <x v="749"/>
      <x v="2618"/>
    </i>
    <i r="2">
      <x v="2619"/>
    </i>
    <i r="1">
      <x v="750"/>
      <x v="2620"/>
    </i>
    <i r="1">
      <x v="751"/>
      <x v="2621"/>
    </i>
    <i r="1">
      <x v="752"/>
      <x v="2623"/>
    </i>
    <i r="1">
      <x v="753"/>
      <x v="2624"/>
    </i>
    <i r="1">
      <x v="754"/>
      <x v="2625"/>
    </i>
    <i r="1">
      <x v="755"/>
      <x v="2626"/>
    </i>
    <i r="1">
      <x v="756"/>
      <x v="2627"/>
    </i>
    <i r="1">
      <x v="757"/>
      <x v="2628"/>
    </i>
    <i r="1">
      <x v="758"/>
      <x v="2629"/>
    </i>
    <i r="1">
      <x v="759"/>
      <x v="2630"/>
    </i>
    <i r="1">
      <x v="760"/>
      <x v="2631"/>
    </i>
    <i r="1">
      <x v="761"/>
      <x v="2632"/>
    </i>
    <i r="1">
      <x v="762"/>
      <x v="2633"/>
    </i>
    <i r="1">
      <x v="763"/>
      <x v="2634"/>
    </i>
    <i r="2">
      <x v="2635"/>
    </i>
    <i r="1">
      <x v="764"/>
      <x v="2636"/>
    </i>
    <i r="1">
      <x v="765"/>
      <x v="2637"/>
    </i>
    <i r="1">
      <x v="766"/>
      <x v="2638"/>
    </i>
    <i r="1">
      <x v="767"/>
      <x v="2639"/>
    </i>
    <i r="1">
      <x v="768"/>
      <x v="2640"/>
    </i>
    <i r="1">
      <x v="769"/>
      <x v="2642"/>
    </i>
    <i r="1">
      <x v="770"/>
      <x v="2643"/>
    </i>
    <i r="1">
      <x v="771"/>
      <x v="2644"/>
    </i>
    <i r="1">
      <x v="772"/>
      <x v="2645"/>
    </i>
    <i r="1">
      <x v="773"/>
      <x v="2646"/>
    </i>
    <i r="1">
      <x v="774"/>
      <x v="2647"/>
    </i>
    <i r="1">
      <x v="775"/>
      <x v="2648"/>
    </i>
    <i r="1">
      <x v="776"/>
      <x v="2649"/>
    </i>
    <i r="1">
      <x v="777"/>
      <x v="2650"/>
    </i>
    <i r="1">
      <x v="778"/>
      <x v="2651"/>
    </i>
    <i t="default">
      <x v="15"/>
    </i>
    <i>
      <x v="16"/>
      <x/>
      <x v="1026"/>
    </i>
    <i r="1">
      <x v="1"/>
      <x v="967"/>
    </i>
    <i r="1">
      <x v="6"/>
      <x v="1027"/>
    </i>
    <i r="1">
      <x v="7"/>
      <x v="1028"/>
    </i>
    <i r="1">
      <x v="8"/>
      <x v="1029"/>
    </i>
    <i r="1">
      <x v="11"/>
      <x v="1077"/>
    </i>
    <i r="1">
      <x v="13"/>
      <x v="1078"/>
    </i>
    <i r="1">
      <x v="18"/>
      <x v="836"/>
    </i>
    <i r="1">
      <x v="19"/>
      <x v="837"/>
    </i>
    <i r="1">
      <x v="21"/>
      <x v="838"/>
    </i>
    <i r="1">
      <x v="23"/>
      <x v="839"/>
    </i>
    <i r="1">
      <x v="24"/>
      <x v="840"/>
    </i>
    <i r="1">
      <x v="25"/>
      <x v="1030"/>
    </i>
    <i r="1">
      <x v="26"/>
      <x v="1031"/>
    </i>
    <i r="1">
      <x v="27"/>
      <x v="1139"/>
    </i>
    <i r="1">
      <x v="28"/>
      <x v="968"/>
    </i>
    <i r="1">
      <x v="31"/>
      <x v="841"/>
    </i>
    <i r="1">
      <x v="32"/>
      <x v="842"/>
    </i>
    <i r="1">
      <x v="33"/>
      <x v="1111"/>
    </i>
    <i r="1">
      <x v="35"/>
      <x v="843"/>
    </i>
    <i r="1">
      <x v="41"/>
      <x v="970"/>
    </i>
    <i r="1">
      <x v="44"/>
      <x v="1032"/>
    </i>
    <i r="1">
      <x v="47"/>
      <x v="1033"/>
    </i>
    <i r="1">
      <x v="49"/>
      <x v="844"/>
    </i>
    <i r="1">
      <x v="50"/>
      <x v="971"/>
    </i>
    <i r="1">
      <x v="51"/>
      <x v="1034"/>
    </i>
    <i r="1">
      <x v="53"/>
      <x v="972"/>
    </i>
    <i r="1">
      <x v="54"/>
      <x v="845"/>
    </i>
    <i r="1">
      <x v="55"/>
      <x v="846"/>
    </i>
    <i r="1">
      <x v="58"/>
      <x v="973"/>
    </i>
    <i r="1">
      <x v="59"/>
      <x v="1112"/>
    </i>
    <i r="1">
      <x v="60"/>
      <x v="1035"/>
    </i>
    <i r="1">
      <x v="63"/>
      <x v="847"/>
    </i>
    <i r="1">
      <x v="65"/>
      <x v="1079"/>
    </i>
    <i r="1">
      <x v="71"/>
      <x v="1113"/>
    </i>
    <i r="1">
      <x v="73"/>
      <x v="974"/>
    </i>
    <i r="1">
      <x v="74"/>
      <x v="1036"/>
    </i>
    <i r="1">
      <x v="75"/>
      <x v="1140"/>
    </i>
    <i r="1">
      <x v="76"/>
      <x v="1037"/>
    </i>
    <i r="1">
      <x v="77"/>
      <x v="1080"/>
    </i>
    <i r="1">
      <x v="80"/>
      <x v="848"/>
    </i>
    <i r="1">
      <x v="81"/>
      <x v="1038"/>
    </i>
    <i r="1">
      <x v="85"/>
      <x v="794"/>
    </i>
    <i r="1">
      <x v="86"/>
      <x v="849"/>
    </i>
    <i r="1">
      <x v="89"/>
      <x v="975"/>
    </i>
    <i r="1">
      <x v="90"/>
      <x v="850"/>
    </i>
    <i r="1">
      <x v="92"/>
      <x v="851"/>
    </i>
    <i r="1">
      <x v="94"/>
      <x v="852"/>
    </i>
    <i r="1">
      <x v="96"/>
      <x v="976"/>
    </i>
    <i r="1">
      <x v="104"/>
      <x v="795"/>
    </i>
    <i r="1">
      <x v="105"/>
      <x v="1081"/>
    </i>
    <i r="1">
      <x v="106"/>
      <x v="977"/>
    </i>
    <i r="1">
      <x v="107"/>
      <x v="796"/>
    </i>
    <i r="1">
      <x v="108"/>
      <x v="853"/>
    </i>
    <i r="1">
      <x v="112"/>
      <x v="978"/>
    </i>
    <i r="1">
      <x v="113"/>
      <x v="1039"/>
    </i>
    <i r="1">
      <x v="115"/>
      <x v="854"/>
    </i>
    <i r="1">
      <x v="117"/>
      <x v="1141"/>
    </i>
    <i r="1">
      <x v="119"/>
      <x v="1040"/>
    </i>
    <i r="1">
      <x v="121"/>
      <x v="979"/>
    </i>
    <i r="1">
      <x v="122"/>
      <x v="1082"/>
    </i>
    <i r="1">
      <x v="123"/>
      <x v="855"/>
    </i>
    <i r="1">
      <x v="126"/>
      <x v="856"/>
    </i>
    <i r="1">
      <x v="128"/>
      <x v="1110"/>
    </i>
    <i r="1">
      <x v="129"/>
      <x v="857"/>
    </i>
    <i r="1">
      <x v="131"/>
      <x v="1083"/>
    </i>
    <i r="1">
      <x v="132"/>
      <x v="858"/>
    </i>
    <i r="1">
      <x v="135"/>
      <x v="859"/>
    </i>
    <i r="1">
      <x v="136"/>
      <x v="1142"/>
    </i>
    <i r="1">
      <x v="139"/>
      <x v="797"/>
    </i>
    <i r="1">
      <x v="144"/>
      <x v="860"/>
    </i>
    <i r="1">
      <x v="146"/>
      <x v="1084"/>
    </i>
    <i r="1">
      <x v="147"/>
      <x v="861"/>
    </i>
    <i r="1">
      <x v="148"/>
      <x v="1143"/>
    </i>
    <i r="1">
      <x v="151"/>
      <x v="980"/>
    </i>
    <i r="1">
      <x v="153"/>
      <x v="862"/>
    </i>
    <i r="1">
      <x v="156"/>
      <x v="863"/>
    </i>
    <i r="1">
      <x v="158"/>
      <x v="1144"/>
    </i>
    <i r="1">
      <x v="160"/>
      <x v="1138"/>
    </i>
    <i r="1">
      <x v="161"/>
      <x v="1085"/>
    </i>
    <i r="1">
      <x v="163"/>
      <x v="864"/>
    </i>
    <i r="1">
      <x v="164"/>
      <x v="981"/>
    </i>
    <i r="1">
      <x v="165"/>
      <x v="1086"/>
    </i>
    <i r="1">
      <x v="168"/>
      <x v="982"/>
    </i>
    <i r="1">
      <x v="172"/>
      <x v="1114"/>
    </i>
    <i r="1">
      <x v="173"/>
      <x v="865"/>
    </i>
    <i r="1">
      <x v="174"/>
      <x v="960"/>
    </i>
    <i r="1">
      <x v="175"/>
      <x v="961"/>
    </i>
    <i r="1">
      <x v="176"/>
      <x v="1176"/>
    </i>
    <i r="1">
      <x v="178"/>
      <x v="1041"/>
    </i>
    <i r="1">
      <x v="179"/>
      <x v="1076"/>
    </i>
    <i r="2">
      <x v="1081"/>
    </i>
    <i r="2">
      <x v="1087"/>
    </i>
    <i r="2">
      <x v="1088"/>
    </i>
    <i r="2">
      <x v="1095"/>
    </i>
    <i r="2">
      <x v="1102"/>
    </i>
    <i r="2">
      <x v="1103"/>
    </i>
    <i r="2">
      <x v="1106"/>
    </i>
    <i r="1">
      <x v="180"/>
      <x v="974"/>
    </i>
    <i r="2">
      <x v="975"/>
    </i>
    <i r="2">
      <x v="983"/>
    </i>
    <i r="2">
      <x v="987"/>
    </i>
    <i r="2">
      <x v="993"/>
    </i>
    <i r="2">
      <x v="996"/>
    </i>
    <i r="2">
      <x v="1001"/>
    </i>
    <i r="2">
      <x v="1003"/>
    </i>
    <i r="2">
      <x v="1020"/>
    </i>
    <i r="1">
      <x v="181"/>
      <x v="800"/>
    </i>
    <i r="1">
      <x v="186"/>
      <x v="1145"/>
    </i>
    <i r="1">
      <x v="187"/>
      <x v="1146"/>
    </i>
    <i r="1">
      <x v="188"/>
      <x v="984"/>
    </i>
    <i r="1">
      <x v="191"/>
      <x v="866"/>
    </i>
    <i r="1">
      <x v="195"/>
      <x v="867"/>
    </i>
    <i r="1">
      <x v="198"/>
      <x v="985"/>
    </i>
    <i r="1">
      <x v="201"/>
      <x v="801"/>
    </i>
    <i r="1">
      <x v="204"/>
      <x v="1059"/>
    </i>
    <i r="2">
      <x v="1138"/>
    </i>
    <i r="2">
      <x v="1140"/>
    </i>
    <i r="2">
      <x v="1146"/>
    </i>
    <i r="2">
      <x v="1147"/>
    </i>
    <i r="2">
      <x v="1148"/>
    </i>
    <i r="2">
      <x v="1163"/>
    </i>
    <i r="2">
      <x v="1169"/>
    </i>
    <i r="2">
      <x v="1174"/>
    </i>
    <i r="1">
      <x v="206"/>
      <x v="1148"/>
    </i>
    <i r="1">
      <x v="209"/>
      <x v="868"/>
    </i>
    <i r="1">
      <x v="212"/>
      <x v="986"/>
    </i>
    <i r="1">
      <x v="213"/>
      <x v="1149"/>
    </i>
    <i r="1">
      <x v="214"/>
      <x v="869"/>
    </i>
    <i r="1">
      <x v="215"/>
      <x v="1042"/>
    </i>
    <i r="1">
      <x v="217"/>
      <x v="1115"/>
    </i>
    <i r="1">
      <x v="218"/>
      <x v="987"/>
    </i>
    <i r="1">
      <x v="220"/>
      <x v="870"/>
    </i>
    <i r="1">
      <x v="223"/>
      <x v="988"/>
    </i>
    <i r="1">
      <x v="224"/>
      <x v="989"/>
    </i>
    <i r="1">
      <x v="226"/>
      <x v="871"/>
    </i>
    <i r="1">
      <x v="227"/>
      <x v="872"/>
    </i>
    <i r="1">
      <x v="230"/>
      <x v="1116"/>
    </i>
    <i r="1">
      <x v="231"/>
      <x v="1088"/>
    </i>
    <i r="1">
      <x v="232"/>
      <x v="1117"/>
    </i>
    <i r="2">
      <x v="1118"/>
    </i>
    <i r="2">
      <x v="1119"/>
    </i>
    <i r="2">
      <x v="1129"/>
    </i>
    <i r="2">
      <x v="1130"/>
    </i>
    <i r="1">
      <x v="233"/>
      <x v="1118"/>
    </i>
    <i r="1">
      <x v="237"/>
      <x v="1141"/>
    </i>
    <i r="2">
      <x v="1142"/>
    </i>
    <i r="2">
      <x v="1146"/>
    </i>
    <i r="2">
      <x v="1153"/>
    </i>
    <i r="2">
      <x v="1164"/>
    </i>
    <i r="1">
      <x v="238"/>
      <x v="1043"/>
    </i>
    <i r="1">
      <x v="241"/>
      <x v="873"/>
    </i>
    <i r="1">
      <x v="242"/>
      <x v="962"/>
    </i>
    <i r="1">
      <x v="245"/>
      <x v="1119"/>
    </i>
    <i r="1">
      <x v="247"/>
      <x v="991"/>
    </i>
    <i r="1">
      <x v="250"/>
      <x v="874"/>
    </i>
    <i r="1">
      <x v="251"/>
      <x v="803"/>
    </i>
    <i r="2">
      <x v="1156"/>
    </i>
    <i r="2">
      <x v="1171"/>
    </i>
    <i r="1">
      <x v="255"/>
      <x v="1150"/>
    </i>
    <i r="1">
      <x v="256"/>
      <x v="875"/>
    </i>
    <i r="1">
      <x v="257"/>
      <x v="838"/>
    </i>
    <i r="2">
      <x v="842"/>
    </i>
    <i r="2">
      <x v="847"/>
    </i>
    <i r="2">
      <x v="861"/>
    </i>
    <i r="2">
      <x v="868"/>
    </i>
    <i r="2">
      <x v="876"/>
    </i>
    <i r="2">
      <x v="879"/>
    </i>
    <i r="2">
      <x v="926"/>
    </i>
    <i r="1">
      <x v="260"/>
      <x v="814"/>
    </i>
    <i r="2">
      <x v="849"/>
    </i>
    <i r="2">
      <x v="874"/>
    </i>
    <i r="2">
      <x v="880"/>
    </i>
    <i r="2">
      <x v="897"/>
    </i>
    <i r="2">
      <x v="903"/>
    </i>
    <i r="2">
      <x v="904"/>
    </i>
    <i r="2">
      <x v="916"/>
    </i>
    <i r="2">
      <x v="924"/>
    </i>
    <i r="2">
      <x v="927"/>
    </i>
    <i r="2">
      <x v="929"/>
    </i>
    <i r="2">
      <x v="1037"/>
    </i>
    <i r="2">
      <x v="1047"/>
    </i>
    <i r="1">
      <x v="262"/>
      <x v="1044"/>
    </i>
    <i r="1">
      <x v="264"/>
      <x v="877"/>
    </i>
    <i r="1">
      <x v="265"/>
      <x v="1076"/>
    </i>
    <i r="1">
      <x v="266"/>
      <x v="878"/>
    </i>
    <i r="1">
      <x v="267"/>
      <x v="879"/>
    </i>
    <i r="1">
      <x v="268"/>
      <x v="1151"/>
    </i>
    <i r="1">
      <x v="270"/>
      <x v="992"/>
    </i>
    <i r="1">
      <x v="271"/>
      <x v="1120"/>
    </i>
    <i r="1">
      <x v="272"/>
      <x v="880"/>
    </i>
    <i r="1">
      <x v="275"/>
      <x v="1089"/>
    </i>
    <i r="1">
      <x v="276"/>
      <x v="881"/>
    </i>
    <i r="1">
      <x v="278"/>
      <x v="1045"/>
    </i>
    <i r="1">
      <x v="279"/>
      <x v="1152"/>
    </i>
    <i r="1">
      <x v="282"/>
      <x v="993"/>
    </i>
    <i r="1">
      <x v="284"/>
      <x v="994"/>
    </i>
    <i r="1">
      <x v="287"/>
      <x v="963"/>
    </i>
    <i r="1">
      <x v="288"/>
      <x v="1121"/>
    </i>
    <i r="1">
      <x v="290"/>
      <x v="1046"/>
    </i>
    <i r="1">
      <x v="291"/>
      <x v="1177"/>
    </i>
    <i r="1">
      <x v="292"/>
      <x v="995"/>
    </i>
    <i r="1">
      <x v="294"/>
      <x v="1023"/>
    </i>
    <i r="2">
      <x v="1024"/>
    </i>
    <i r="1">
      <x v="297"/>
      <x v="1153"/>
    </i>
    <i r="1">
      <x v="298"/>
      <x v="1047"/>
    </i>
    <i r="1">
      <x v="299"/>
      <x v="882"/>
    </i>
    <i r="1">
      <x v="300"/>
      <x v="883"/>
    </i>
    <i r="1">
      <x v="304"/>
      <x v="1090"/>
    </i>
    <i r="1">
      <x v="305"/>
      <x v="1154"/>
    </i>
    <i r="1">
      <x v="306"/>
      <x v="1155"/>
    </i>
    <i r="1">
      <x v="308"/>
      <x v="724"/>
    </i>
    <i r="1">
      <x v="309"/>
      <x v="996"/>
    </i>
    <i r="1">
      <x v="310"/>
      <x v="1122"/>
    </i>
    <i r="1">
      <x v="311"/>
      <x v="884"/>
    </i>
    <i r="1">
      <x v="312"/>
      <x v="1156"/>
    </i>
    <i r="1">
      <x v="317"/>
      <x v="854"/>
    </i>
    <i r="2">
      <x v="860"/>
    </i>
    <i r="2">
      <x v="885"/>
    </i>
    <i r="2">
      <x v="901"/>
    </i>
    <i r="2">
      <x v="902"/>
    </i>
    <i r="2">
      <x v="905"/>
    </i>
    <i r="2">
      <x v="920"/>
    </i>
    <i r="2">
      <x v="932"/>
    </i>
    <i r="2">
      <x v="1065"/>
    </i>
    <i r="1">
      <x v="318"/>
      <x v="1048"/>
    </i>
    <i r="1">
      <x v="319"/>
      <x v="873"/>
    </i>
    <i r="2">
      <x v="877"/>
    </i>
    <i r="2">
      <x v="886"/>
    </i>
    <i r="2">
      <x v="899"/>
    </i>
    <i r="1">
      <x v="320"/>
      <x v="1157"/>
    </i>
    <i r="1">
      <x v="321"/>
      <x v="1049"/>
    </i>
    <i r="1">
      <x v="325"/>
      <x v="887"/>
    </i>
    <i r="1">
      <x v="326"/>
      <x v="1158"/>
    </i>
    <i r="1">
      <x v="328"/>
      <x v="1050"/>
    </i>
    <i r="1">
      <x v="331"/>
      <x v="888"/>
    </i>
    <i r="1">
      <x v="337"/>
      <x v="889"/>
    </i>
    <i r="1">
      <x v="338"/>
      <x v="1091"/>
    </i>
    <i r="1">
      <x v="339"/>
      <x v="890"/>
    </i>
    <i r="1">
      <x v="341"/>
      <x v="1159"/>
    </i>
    <i r="1">
      <x v="342"/>
      <x v="1123"/>
    </i>
    <i r="1">
      <x v="343"/>
      <x v="1051"/>
    </i>
    <i r="1">
      <x v="344"/>
      <x v="1175"/>
    </i>
    <i r="1">
      <x v="345"/>
      <x v="1052"/>
    </i>
    <i r="1">
      <x v="346"/>
      <x v="970"/>
    </i>
    <i r="2">
      <x v="973"/>
    </i>
    <i r="2">
      <x v="997"/>
    </i>
    <i r="2">
      <x v="1014"/>
    </i>
    <i r="1">
      <x v="347"/>
      <x v="807"/>
    </i>
    <i r="1">
      <x v="349"/>
      <x v="998"/>
    </i>
    <i r="1">
      <x v="351"/>
      <x v="999"/>
    </i>
    <i r="1">
      <x v="355"/>
      <x v="964"/>
    </i>
    <i r="1">
      <x v="357"/>
      <x v="1001"/>
    </i>
    <i r="1">
      <x v="358"/>
      <x v="808"/>
    </i>
    <i r="1">
      <x v="359"/>
      <x v="1092"/>
    </i>
    <i r="1">
      <x v="360"/>
      <x v="1124"/>
    </i>
    <i r="1">
      <x v="364"/>
      <x v="1093"/>
    </i>
    <i r="1">
      <x v="367"/>
      <x v="1053"/>
    </i>
    <i r="1">
      <x v="369"/>
      <x v="1055"/>
    </i>
    <i r="1">
      <x v="370"/>
      <x v="809"/>
    </i>
    <i r="1">
      <x v="373"/>
      <x v="891"/>
    </i>
    <i r="1">
      <x v="377"/>
      <x v="1160"/>
    </i>
    <i r="1">
      <x v="378"/>
      <x v="892"/>
    </i>
    <i r="1">
      <x v="380"/>
      <x v="1161"/>
    </i>
    <i r="1">
      <x v="381"/>
      <x v="794"/>
    </i>
    <i r="2">
      <x v="801"/>
    </i>
    <i r="2">
      <x v="807"/>
    </i>
    <i r="2">
      <x v="808"/>
    </i>
    <i r="2">
      <x v="810"/>
    </i>
    <i r="2">
      <x v="814"/>
    </i>
    <i r="2">
      <x v="872"/>
    </i>
    <i r="2">
      <x v="881"/>
    </i>
    <i r="2">
      <x v="889"/>
    </i>
    <i r="2">
      <x v="903"/>
    </i>
    <i r="2">
      <x v="927"/>
    </i>
    <i r="2">
      <x v="976"/>
    </i>
    <i r="2">
      <x v="982"/>
    </i>
    <i r="2">
      <x v="994"/>
    </i>
    <i r="2">
      <x v="1010"/>
    </i>
    <i r="2">
      <x v="1016"/>
    </i>
    <i r="1">
      <x v="382"/>
      <x v="1003"/>
    </i>
    <i r="1">
      <x v="385"/>
      <x v="811"/>
    </i>
    <i r="1">
      <x v="388"/>
      <x v="893"/>
    </i>
    <i r="1">
      <x v="389"/>
      <x v="1054"/>
    </i>
    <i r="1">
      <x v="390"/>
      <x v="1125"/>
    </i>
    <i r="1">
      <x v="393"/>
      <x v="952"/>
    </i>
    <i r="1">
      <x v="394"/>
      <x v="880"/>
    </i>
    <i r="2">
      <x v="897"/>
    </i>
    <i r="2">
      <x v="968"/>
    </i>
    <i r="2">
      <x v="976"/>
    </i>
    <i r="2">
      <x v="986"/>
    </i>
    <i r="2">
      <x v="991"/>
    </i>
    <i r="2">
      <x v="998"/>
    </i>
    <i r="2">
      <x v="1002"/>
    </i>
    <i r="2">
      <x v="1003"/>
    </i>
    <i r="2">
      <x v="1011"/>
    </i>
    <i r="2">
      <x v="1021"/>
    </i>
    <i r="2">
      <x v="1047"/>
    </i>
    <i r="1">
      <x v="395"/>
      <x v="1148"/>
    </i>
    <i r="2">
      <x v="1162"/>
    </i>
    <i r="2">
      <x v="1166"/>
    </i>
    <i r="1">
      <x v="396"/>
      <x v="894"/>
    </i>
    <i r="1">
      <x v="404"/>
      <x v="895"/>
    </i>
    <i r="1">
      <x v="407"/>
      <x v="896"/>
    </i>
    <i r="1">
      <x v="408"/>
      <x v="1004"/>
    </i>
    <i r="1">
      <x v="409"/>
      <x v="1005"/>
    </i>
    <i r="1">
      <x v="410"/>
      <x v="1163"/>
    </i>
    <i r="1">
      <x v="414"/>
      <x v="965"/>
    </i>
    <i r="1">
      <x v="416"/>
      <x v="1164"/>
    </i>
    <i r="1">
      <x v="418"/>
      <x v="1126"/>
    </i>
    <i r="1">
      <x v="420"/>
      <x v="1094"/>
    </i>
    <i r="1">
      <x v="424"/>
      <x v="1178"/>
    </i>
    <i r="1">
      <x v="425"/>
      <x v="897"/>
    </i>
    <i r="1">
      <x v="428"/>
      <x v="898"/>
    </i>
    <i r="1">
      <x v="429"/>
      <x v="899"/>
    </i>
    <i r="1">
      <x v="430"/>
      <x v="900"/>
    </i>
    <i r="1">
      <x v="431"/>
      <x v="901"/>
    </i>
    <i r="1">
      <x v="434"/>
      <x v="902"/>
    </i>
    <i r="1">
      <x v="435"/>
      <x v="1095"/>
    </i>
    <i r="1">
      <x v="437"/>
      <x v="1056"/>
    </i>
    <i r="1">
      <x v="442"/>
      <x v="1057"/>
    </i>
    <i r="1">
      <x v="444"/>
      <x v="1007"/>
    </i>
    <i r="1">
      <x v="448"/>
      <x v="903"/>
    </i>
    <i r="1">
      <x v="449"/>
      <x v="1058"/>
    </i>
    <i r="1">
      <x v="450"/>
      <x v="1096"/>
    </i>
    <i r="1">
      <x v="454"/>
      <x v="904"/>
    </i>
    <i r="1">
      <x v="455"/>
      <x v="1077"/>
    </i>
    <i r="2">
      <x v="1078"/>
    </i>
    <i r="2">
      <x v="1091"/>
    </i>
    <i r="2">
      <x v="1097"/>
    </i>
    <i r="1">
      <x v="457"/>
      <x v="905"/>
    </i>
    <i r="1">
      <x v="458"/>
      <x v="1127"/>
    </i>
    <i r="1">
      <x v="459"/>
      <x v="1128"/>
    </i>
    <i r="1">
      <x v="460"/>
      <x v="1059"/>
    </i>
    <i r="1">
      <x v="461"/>
      <x v="1098"/>
    </i>
    <i r="1">
      <x v="465"/>
      <x v="1060"/>
    </i>
    <i r="1">
      <x v="471"/>
      <x v="981"/>
    </i>
    <i r="2">
      <x v="1008"/>
    </i>
    <i r="2">
      <x v="1009"/>
    </i>
    <i r="2">
      <x v="1018"/>
    </i>
    <i r="2">
      <x v="1078"/>
    </i>
    <i r="2">
      <x v="1095"/>
    </i>
    <i r="1">
      <x v="473"/>
      <x v="1061"/>
    </i>
    <i r="1">
      <x v="477"/>
      <x v="906"/>
    </i>
    <i r="1">
      <x v="482"/>
      <x v="1099"/>
    </i>
    <i r="1">
      <x v="486"/>
      <x v="1100"/>
    </i>
    <i r="1">
      <x v="487"/>
      <x v="1129"/>
    </i>
    <i r="1">
      <x v="488"/>
      <x v="1062"/>
    </i>
    <i r="1">
      <x v="491"/>
      <x v="1063"/>
    </i>
    <i r="1">
      <x v="493"/>
      <x v="814"/>
    </i>
    <i r="1">
      <x v="496"/>
      <x v="907"/>
    </i>
    <i r="1">
      <x v="497"/>
      <x v="1101"/>
    </i>
    <i r="1">
      <x v="500"/>
      <x v="1102"/>
    </i>
    <i r="1">
      <x v="502"/>
      <x v="908"/>
    </i>
    <i r="1">
      <x v="503"/>
      <x v="1165"/>
    </i>
    <i r="1">
      <x v="507"/>
      <x v="1166"/>
    </i>
    <i r="1">
      <x v="508"/>
      <x v="1103"/>
    </i>
    <i r="1">
      <x v="510"/>
      <x v="1064"/>
    </i>
    <i r="1">
      <x v="515"/>
      <x v="1009"/>
    </i>
    <i r="1">
      <x v="518"/>
      <x v="909"/>
    </i>
    <i r="1">
      <x v="522"/>
      <x v="850"/>
    </i>
    <i r="2">
      <x v="856"/>
    </i>
    <i r="2">
      <x v="860"/>
    </i>
    <i r="2">
      <x v="877"/>
    </i>
    <i r="2">
      <x v="882"/>
    </i>
    <i r="2">
      <x v="883"/>
    </i>
    <i r="2">
      <x v="910"/>
    </i>
    <i r="2">
      <x v="915"/>
    </i>
    <i r="2">
      <x v="1055"/>
    </i>
    <i r="2">
      <x v="1074"/>
    </i>
    <i r="1">
      <x v="523"/>
      <x v="1065"/>
    </i>
    <i r="1">
      <x v="524"/>
      <x v="911"/>
    </i>
    <i r="1">
      <x v="527"/>
      <x v="1130"/>
    </i>
    <i r="1">
      <x v="529"/>
      <x v="1010"/>
    </i>
    <i r="1">
      <x v="534"/>
      <x v="1066"/>
    </i>
    <i r="1">
      <x v="535"/>
      <x v="1067"/>
    </i>
    <i r="1">
      <x v="538"/>
      <x v="1131"/>
    </i>
    <i r="1">
      <x v="540"/>
      <x v="1179"/>
    </i>
    <i r="1">
      <x v="544"/>
      <x v="912"/>
    </i>
    <i r="1">
      <x v="545"/>
      <x v="1180"/>
    </i>
    <i r="1">
      <x v="546"/>
      <x v="913"/>
    </i>
    <i r="1">
      <x v="547"/>
      <x v="914"/>
    </i>
    <i r="1">
      <x v="551"/>
      <x v="1011"/>
    </i>
    <i r="1">
      <x v="552"/>
      <x v="1068"/>
    </i>
    <i r="1">
      <x v="553"/>
      <x v="1069"/>
    </i>
    <i r="1">
      <x v="554"/>
      <x v="1020"/>
    </i>
    <i r="2">
      <x v="1080"/>
    </i>
    <i r="2">
      <x v="1085"/>
    </i>
    <i r="2">
      <x v="1088"/>
    </i>
    <i r="2">
      <x v="1092"/>
    </i>
    <i r="2">
      <x v="1093"/>
    </i>
    <i r="2">
      <x v="1100"/>
    </i>
    <i r="2">
      <x v="1104"/>
    </i>
    <i r="2">
      <x v="1108"/>
    </i>
    <i r="1">
      <x v="557"/>
      <x v="1132"/>
    </i>
    <i r="1">
      <x v="560"/>
      <x v="1070"/>
    </i>
    <i r="1">
      <x v="563"/>
      <x v="966"/>
    </i>
    <i r="1">
      <x v="567"/>
      <x v="1167"/>
    </i>
    <i r="1">
      <x v="569"/>
      <x v="915"/>
    </i>
    <i r="1">
      <x v="572"/>
      <x v="1168"/>
    </i>
    <i r="1">
      <x v="576"/>
      <x v="836"/>
    </i>
    <i r="2">
      <x v="845"/>
    </i>
    <i r="2">
      <x v="846"/>
    </i>
    <i r="2">
      <x v="849"/>
    </i>
    <i r="2">
      <x v="854"/>
    </i>
    <i r="2">
      <x v="855"/>
    </i>
    <i r="2">
      <x v="858"/>
    </i>
    <i r="2">
      <x v="862"/>
    </i>
    <i r="2">
      <x v="864"/>
    </i>
    <i r="2">
      <x v="869"/>
    </i>
    <i r="2">
      <x v="871"/>
    </i>
    <i r="2">
      <x v="878"/>
    </i>
    <i r="2">
      <x v="884"/>
    </i>
    <i r="2">
      <x v="891"/>
    </i>
    <i r="2">
      <x v="896"/>
    </i>
    <i r="2">
      <x v="898"/>
    </i>
    <i r="2">
      <x v="900"/>
    </i>
    <i r="2">
      <x v="907"/>
    </i>
    <i r="2">
      <x v="916"/>
    </i>
    <i r="2">
      <x v="924"/>
    </i>
    <i r="2">
      <x v="925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1">
      <x v="577"/>
      <x v="1133"/>
    </i>
    <i r="1">
      <x v="580"/>
      <x v="917"/>
    </i>
    <i r="1">
      <x v="581"/>
      <x v="918"/>
    </i>
    <i r="1">
      <x v="582"/>
      <x v="1134"/>
    </i>
    <i r="1">
      <x v="586"/>
      <x v="1012"/>
    </i>
    <i r="1">
      <x v="591"/>
      <x v="1013"/>
    </i>
    <i r="1">
      <x v="593"/>
      <x v="919"/>
    </i>
    <i r="1">
      <x v="594"/>
      <x v="1025"/>
    </i>
    <i r="1">
      <x v="595"/>
      <x v="1169"/>
    </i>
    <i r="1">
      <x v="596"/>
      <x v="920"/>
    </i>
    <i r="1">
      <x v="598"/>
      <x v="1043"/>
    </i>
    <i r="2">
      <x v="1046"/>
    </i>
    <i r="2">
      <x v="1055"/>
    </i>
    <i r="2">
      <x v="1070"/>
    </i>
    <i r="2">
      <x v="1071"/>
    </i>
    <i r="1">
      <x v="600"/>
      <x v="1072"/>
    </i>
    <i r="1">
      <x v="601"/>
      <x v="1105"/>
    </i>
    <i r="1">
      <x v="602"/>
      <x v="816"/>
    </i>
    <i r="1">
      <x v="603"/>
      <x v="1170"/>
    </i>
    <i r="1">
      <x v="606"/>
      <x v="921"/>
    </i>
    <i r="1">
      <x v="607"/>
      <x v="1014"/>
    </i>
    <i r="1">
      <x v="608"/>
      <x v="1073"/>
    </i>
    <i r="1">
      <x v="609"/>
      <x v="1171"/>
    </i>
    <i r="1">
      <x v="610"/>
      <x v="1015"/>
    </i>
    <i r="1">
      <x v="611"/>
      <x v="1016"/>
    </i>
    <i r="1">
      <x v="613"/>
      <x v="1017"/>
    </i>
    <i r="1">
      <x v="618"/>
      <x v="1018"/>
    </i>
    <i r="1">
      <x v="622"/>
      <x v="922"/>
    </i>
    <i r="1">
      <x v="623"/>
      <x v="1172"/>
    </i>
    <i r="1">
      <x v="625"/>
      <x v="1074"/>
    </i>
    <i r="1">
      <x v="626"/>
      <x v="923"/>
    </i>
    <i r="1">
      <x v="627"/>
      <x v="1173"/>
    </i>
    <i r="1">
      <x v="630"/>
      <x v="1075"/>
    </i>
    <i r="1">
      <x v="632"/>
      <x v="924"/>
    </i>
    <i r="1">
      <x v="638"/>
      <x v="1106"/>
    </i>
    <i r="1">
      <x v="639"/>
      <x v="925"/>
    </i>
    <i r="1">
      <x v="641"/>
      <x v="817"/>
    </i>
    <i r="1">
      <x v="645"/>
      <x v="1107"/>
    </i>
    <i r="1">
      <x v="646"/>
      <x v="1019"/>
    </i>
    <i r="1">
      <x v="647"/>
      <x v="1108"/>
    </i>
    <i r="1">
      <x v="648"/>
      <x v="926"/>
    </i>
    <i r="1">
      <x v="649"/>
      <x v="1134"/>
    </i>
    <i r="2">
      <x v="1135"/>
    </i>
    <i r="2">
      <x v="1136"/>
    </i>
    <i r="1">
      <x v="650"/>
      <x v="927"/>
    </i>
    <i r="1">
      <x v="658"/>
      <x v="928"/>
    </i>
    <i r="1">
      <x v="660"/>
      <x v="1136"/>
    </i>
    <i r="1">
      <x v="670"/>
      <x v="929"/>
    </i>
    <i r="1">
      <x v="672"/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1159"/>
    </i>
    <i r="2">
      <x v="1161"/>
    </i>
    <i r="1">
      <x v="674"/>
      <x v="930"/>
    </i>
    <i r="1">
      <x v="676"/>
      <x v="1020"/>
    </i>
    <i r="1">
      <x v="678"/>
      <x v="1021"/>
    </i>
    <i r="1">
      <x v="679"/>
      <x v="931"/>
    </i>
    <i r="1">
      <x v="680"/>
      <x v="1137"/>
    </i>
    <i r="1">
      <x v="682"/>
      <x v="1022"/>
    </i>
    <i r="1">
      <x v="683"/>
      <x v="1109"/>
    </i>
    <i r="1">
      <x v="685"/>
      <x v="1174"/>
    </i>
    <i r="1">
      <x v="687"/>
      <x v="932"/>
    </i>
    <i r="1">
      <x v="694"/>
      <x v="1079"/>
    </i>
    <i r="2">
      <x v="1089"/>
    </i>
    <i r="2">
      <x v="1094"/>
    </i>
    <i r="2">
      <x v="1101"/>
    </i>
    <i r="1">
      <x v="794"/>
      <x v="1112"/>
    </i>
    <i r="2">
      <x v="1132"/>
    </i>
    <i r="1">
      <x v="795"/>
      <x v="1111"/>
    </i>
    <i r="2">
      <x v="1120"/>
    </i>
    <i r="2">
      <x v="1124"/>
    </i>
    <i r="2">
      <x v="1125"/>
    </i>
    <i r="1">
      <x v="796"/>
      <x v="1086"/>
    </i>
    <i r="2">
      <x v="1090"/>
    </i>
    <i r="2">
      <x v="1096"/>
    </i>
    <i r="2">
      <x v="1128"/>
    </i>
    <i r="2">
      <x v="1133"/>
    </i>
    <i r="1">
      <x v="797"/>
      <x v="1113"/>
    </i>
    <i r="2">
      <x v="1114"/>
    </i>
    <i r="2">
      <x v="1116"/>
    </i>
    <i r="2">
      <x v="1122"/>
    </i>
    <i r="1">
      <x v="798"/>
      <x v="1110"/>
    </i>
    <i r="2">
      <x v="1113"/>
    </i>
    <i r="2">
      <x v="1115"/>
    </i>
    <i r="2">
      <x v="1127"/>
    </i>
    <i r="2">
      <x v="1131"/>
    </i>
    <i r="2">
      <x v="1137"/>
    </i>
    <i r="1">
      <x v="799"/>
      <x v="1121"/>
    </i>
    <i r="2">
      <x v="1133"/>
    </i>
    <i r="1">
      <x v="800"/>
      <x v="1084"/>
    </i>
    <i r="2">
      <x v="1095"/>
    </i>
    <i r="2">
      <x v="1099"/>
    </i>
    <i r="2">
      <x v="1103"/>
    </i>
    <i r="2">
      <x v="1105"/>
    </i>
    <i r="2">
      <x v="1109"/>
    </i>
    <i r="1">
      <x v="801"/>
      <x v="971"/>
    </i>
    <i r="2">
      <x v="977"/>
    </i>
    <i r="2">
      <x v="989"/>
    </i>
    <i r="2">
      <x v="995"/>
    </i>
    <i r="2">
      <x v="1012"/>
    </i>
    <i r="2">
      <x v="1018"/>
    </i>
    <i r="1">
      <x v="802"/>
      <x v="1126"/>
    </i>
    <i r="2">
      <x v="1127"/>
    </i>
    <i r="2">
      <x v="1135"/>
    </i>
    <i r="2">
      <x v="1137"/>
    </i>
    <i r="1">
      <x v="803"/>
      <x v="1083"/>
    </i>
    <i r="2">
      <x v="1098"/>
    </i>
    <i r="2">
      <x v="1107"/>
    </i>
    <i r="2">
      <x v="1130"/>
    </i>
    <i r="1">
      <x v="804"/>
      <x v="966"/>
    </i>
    <i r="2">
      <x v="972"/>
    </i>
    <i r="2">
      <x v="979"/>
    </i>
    <i r="2">
      <x v="980"/>
    </i>
    <i r="2">
      <x v="988"/>
    </i>
    <i r="2">
      <x v="1004"/>
    </i>
    <i r="2">
      <x v="1005"/>
    </i>
    <i r="2">
      <x v="1007"/>
    </i>
    <i r="2">
      <x v="1013"/>
    </i>
    <i r="2">
      <x v="1017"/>
    </i>
    <i r="1">
      <x v="805"/>
      <x v="966"/>
    </i>
    <i r="2">
      <x v="968"/>
    </i>
    <i r="2">
      <x v="974"/>
    </i>
    <i r="2">
      <x v="985"/>
    </i>
    <i r="2">
      <x v="991"/>
    </i>
    <i r="2">
      <x v="998"/>
    </i>
    <i r="2">
      <x v="1007"/>
    </i>
    <i r="2">
      <x v="1013"/>
    </i>
    <i r="2">
      <x v="1017"/>
    </i>
    <i r="1">
      <x v="806"/>
      <x v="724"/>
    </i>
    <i r="2">
      <x v="967"/>
    </i>
    <i r="2">
      <x v="978"/>
    </i>
    <i r="2">
      <x v="984"/>
    </i>
    <i r="2">
      <x v="991"/>
    </i>
    <i r="2">
      <x v="992"/>
    </i>
    <i r="2">
      <x v="994"/>
    </i>
    <i r="2">
      <x v="1010"/>
    </i>
    <i r="2">
      <x v="1013"/>
    </i>
    <i r="2">
      <x v="1015"/>
    </i>
    <i r="2">
      <x v="1019"/>
    </i>
    <i r="2">
      <x v="1022"/>
    </i>
    <i r="1">
      <x v="807"/>
      <x v="1172"/>
    </i>
    <i r="1">
      <x v="808"/>
      <x v="1151"/>
    </i>
    <i r="2">
      <x v="1161"/>
    </i>
    <i r="2">
      <x v="1168"/>
    </i>
    <i r="1">
      <x v="809"/>
      <x v="1144"/>
    </i>
    <i r="2">
      <x v="1151"/>
    </i>
    <i r="1">
      <x v="810"/>
      <x v="1031"/>
    </i>
    <i r="2">
      <x v="1032"/>
    </i>
    <i r="2">
      <x v="1033"/>
    </i>
    <i r="2">
      <x v="1036"/>
    </i>
    <i r="2">
      <x v="1057"/>
    </i>
    <i r="2">
      <x v="1066"/>
    </i>
    <i r="2">
      <x v="1075"/>
    </i>
    <i r="1">
      <x v="811"/>
      <x v="1027"/>
    </i>
    <i r="2">
      <x v="1029"/>
    </i>
    <i r="2">
      <x v="1035"/>
    </i>
    <i r="2">
      <x v="1049"/>
    </i>
    <i r="2">
      <x v="1052"/>
    </i>
    <i r="2">
      <x v="1054"/>
    </i>
    <i r="2">
      <x v="1056"/>
    </i>
    <i r="2">
      <x v="1061"/>
    </i>
    <i r="2">
      <x v="1069"/>
    </i>
    <i r="1">
      <x v="812"/>
      <x v="1027"/>
    </i>
    <i r="2">
      <x v="1040"/>
    </i>
    <i r="2">
      <x v="1041"/>
    </i>
    <i r="2">
      <x v="1043"/>
    </i>
    <i r="2">
      <x v="1045"/>
    </i>
    <i r="2">
      <x v="1060"/>
    </i>
    <i r="2">
      <x v="1061"/>
    </i>
    <i r="2">
      <x v="1063"/>
    </i>
    <i r="1">
      <x v="813"/>
      <x v="975"/>
    </i>
    <i r="2">
      <x v="987"/>
    </i>
    <i r="2">
      <x v="999"/>
    </i>
    <i r="2">
      <x v="1021"/>
    </i>
    <i r="2">
      <x v="1024"/>
    </i>
    <i r="2">
      <x v="1028"/>
    </i>
    <i r="2">
      <x v="1039"/>
    </i>
    <i r="2">
      <x v="1041"/>
    </i>
    <i r="2">
      <x v="1047"/>
    </i>
    <i r="2">
      <x v="1053"/>
    </i>
    <i r="2">
      <x v="1067"/>
    </i>
    <i r="2">
      <x v="1072"/>
    </i>
    <i r="1">
      <x v="814"/>
      <x v="794"/>
    </i>
    <i r="2">
      <x v="796"/>
    </i>
    <i r="2">
      <x v="797"/>
    </i>
    <i r="2">
      <x v="800"/>
    </i>
    <i r="2">
      <x v="811"/>
    </i>
    <i r="2">
      <x v="816"/>
    </i>
    <i r="1">
      <x v="815"/>
      <x v="1143"/>
    </i>
    <i r="2">
      <x v="1158"/>
    </i>
    <i r="1">
      <x v="816"/>
      <x v="1141"/>
    </i>
    <i r="2">
      <x v="1143"/>
    </i>
    <i r="2">
      <x v="1149"/>
    </i>
    <i r="2">
      <x v="1152"/>
    </i>
    <i r="2">
      <x v="1153"/>
    </i>
    <i r="2">
      <x v="1165"/>
    </i>
    <i r="2">
      <x v="1168"/>
    </i>
    <i r="1">
      <x v="817"/>
      <x v="1150"/>
    </i>
    <i r="2">
      <x v="1154"/>
    </i>
    <i r="1">
      <x v="818"/>
      <x v="1038"/>
    </i>
    <i r="2">
      <x v="1042"/>
    </i>
    <i r="2">
      <x v="1050"/>
    </i>
    <i r="2">
      <x v="1068"/>
    </i>
    <i r="1">
      <x v="819"/>
      <x v="877"/>
    </i>
    <i r="2">
      <x v="1034"/>
    </i>
    <i r="2">
      <x v="1048"/>
    </i>
    <i r="2">
      <x v="1051"/>
    </i>
    <i r="2">
      <x v="1059"/>
    </i>
    <i r="1">
      <x v="820"/>
      <x v="849"/>
    </i>
    <i r="2">
      <x v="854"/>
    </i>
    <i r="2">
      <x v="860"/>
    </i>
    <i r="2">
      <x v="885"/>
    </i>
    <i r="2">
      <x v="898"/>
    </i>
    <i r="2">
      <x v="1023"/>
    </i>
    <i r="2">
      <x v="1024"/>
    </i>
    <i r="2">
      <x v="1025"/>
    </i>
    <i r="2">
      <x v="1026"/>
    </i>
    <i r="2">
      <x v="1030"/>
    </i>
    <i r="2">
      <x v="1037"/>
    </i>
    <i r="2">
      <x v="1044"/>
    </i>
    <i r="2">
      <x v="1047"/>
    </i>
    <i r="2">
      <x v="1058"/>
    </i>
    <i r="2">
      <x v="1062"/>
    </i>
    <i r="2">
      <x v="1064"/>
    </i>
    <i r="2">
      <x v="1065"/>
    </i>
    <i r="2">
      <x v="1067"/>
    </i>
    <i r="2">
      <x v="1072"/>
    </i>
    <i r="2">
      <x v="1073"/>
    </i>
    <i r="2">
      <x v="1074"/>
    </i>
    <i r="1">
      <x v="821"/>
      <x v="794"/>
    </i>
    <i r="2">
      <x v="795"/>
    </i>
    <i r="2">
      <x v="837"/>
    </i>
    <i r="2">
      <x v="841"/>
    </i>
    <i r="2">
      <x v="843"/>
    </i>
    <i r="2">
      <x v="846"/>
    </i>
    <i r="2">
      <x v="864"/>
    </i>
    <i r="2">
      <x v="865"/>
    </i>
    <i r="2">
      <x v="888"/>
    </i>
    <i r="2">
      <x v="890"/>
    </i>
    <i r="2">
      <x v="903"/>
    </i>
    <i r="2">
      <x v="909"/>
    </i>
    <i r="2">
      <x v="913"/>
    </i>
    <i r="2">
      <x v="914"/>
    </i>
    <i r="2">
      <x v="922"/>
    </i>
    <i r="2">
      <x v="929"/>
    </i>
    <i r="1">
      <x v="822"/>
      <x v="803"/>
    </i>
    <i r="2">
      <x v="809"/>
    </i>
    <i r="2">
      <x v="817"/>
    </i>
    <i r="2">
      <x v="866"/>
    </i>
    <i r="2">
      <x v="867"/>
    </i>
    <i r="2">
      <x v="908"/>
    </i>
    <i r="2">
      <x v="917"/>
    </i>
    <i r="1">
      <x v="823"/>
      <x v="1155"/>
    </i>
    <i r="2">
      <x v="1160"/>
    </i>
    <i r="1">
      <x v="824"/>
      <x v="1173"/>
    </i>
    <i r="1">
      <x v="825"/>
      <x v="1167"/>
    </i>
    <i r="2">
      <x v="1170"/>
    </i>
    <i r="1">
      <x v="826"/>
      <x v="1176"/>
    </i>
    <i r="2">
      <x v="1179"/>
    </i>
    <i r="2">
      <x v="1180"/>
    </i>
    <i r="1">
      <x v="827"/>
      <x v="1177"/>
    </i>
    <i r="2">
      <x v="1178"/>
    </i>
    <i r="1">
      <x v="828"/>
      <x v="1157"/>
    </i>
    <i r="2">
      <x v="1167"/>
    </i>
    <i r="2">
      <x v="1175"/>
    </i>
    <i r="2">
      <x v="1177"/>
    </i>
    <i r="1">
      <x v="829"/>
      <x v="1139"/>
    </i>
    <i r="2">
      <x v="1145"/>
    </i>
    <i r="2">
      <x v="1163"/>
    </i>
    <i r="1">
      <x v="830"/>
      <x v="857"/>
    </i>
    <i r="2">
      <x v="911"/>
    </i>
    <i r="2">
      <x v="930"/>
    </i>
    <i r="1">
      <x v="831"/>
      <x v="875"/>
    </i>
    <i r="2">
      <x v="879"/>
    </i>
    <i r="2">
      <x v="882"/>
    </i>
    <i r="2">
      <x v="886"/>
    </i>
    <i r="2">
      <x v="887"/>
    </i>
    <i r="2">
      <x v="894"/>
    </i>
    <i r="2">
      <x v="918"/>
    </i>
    <i r="2">
      <x v="921"/>
    </i>
    <i r="1">
      <x v="832"/>
      <x v="839"/>
    </i>
    <i r="2">
      <x v="844"/>
    </i>
    <i r="2">
      <x v="851"/>
    </i>
    <i r="2">
      <x v="855"/>
    </i>
    <i r="2">
      <x v="859"/>
    </i>
    <i r="2">
      <x v="868"/>
    </i>
    <i r="2">
      <x v="870"/>
    </i>
    <i r="2">
      <x v="893"/>
    </i>
    <i r="2">
      <x v="895"/>
    </i>
    <i r="2">
      <x v="896"/>
    </i>
    <i r="2">
      <x v="900"/>
    </i>
    <i r="2">
      <x v="906"/>
    </i>
    <i r="2">
      <x v="907"/>
    </i>
    <i r="2">
      <x v="919"/>
    </i>
    <i r="2">
      <x v="923"/>
    </i>
    <i r="2">
      <x v="928"/>
    </i>
    <i r="1">
      <x v="833"/>
      <x v="840"/>
    </i>
    <i r="2">
      <x v="841"/>
    </i>
    <i r="2">
      <x v="848"/>
    </i>
    <i r="2">
      <x v="852"/>
    </i>
    <i r="2">
      <x v="853"/>
    </i>
    <i r="2">
      <x v="863"/>
    </i>
    <i r="2">
      <x v="864"/>
    </i>
    <i r="2">
      <x v="870"/>
    </i>
    <i r="2">
      <x v="888"/>
    </i>
    <i r="2">
      <x v="892"/>
    </i>
    <i r="2">
      <x v="900"/>
    </i>
    <i r="2">
      <x v="906"/>
    </i>
    <i r="2">
      <x v="912"/>
    </i>
    <i r="2">
      <x v="923"/>
    </i>
    <i r="2">
      <x v="931"/>
    </i>
    <i r="1">
      <x v="834"/>
      <x v="867"/>
    </i>
    <i r="2">
      <x v="908"/>
    </i>
    <i r="2">
      <x v="960"/>
    </i>
    <i r="2">
      <x v="961"/>
    </i>
    <i r="2">
      <x v="962"/>
    </i>
    <i r="2">
      <x v="963"/>
    </i>
    <i r="2">
      <x v="964"/>
    </i>
    <i r="2">
      <x v="965"/>
    </i>
    <i r="1">
      <x v="835"/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9"/>
    </i>
    <i r="2">
      <x v="700"/>
    </i>
    <i r="2">
      <x v="745"/>
    </i>
    <i t="default">
      <x v="16"/>
    </i>
    <i t="grand">
      <x/>
    </i>
  </rowItems>
  <colItems count="1">
    <i/>
  </colItems>
  <formats count="1">
    <format dxfId="6">
      <pivotArea type="all" dataOnly="0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Data" displayName="Data" ref="A1:G991" totalsRowShown="0" headerRowDxfId="17" headerRowBorderDxfId="16" tableBorderDxfId="15" totalsRowBorderDxfId="14" headerRowCellStyle="Normal_Sheet1">
  <autoFilter ref="A1:G991"/>
  <tableColumns count="7">
    <tableColumn id="1" name="Region" dataDxfId="13"/>
    <tableColumn id="2" name="Sub-Market" dataDxfId="12" dataCellStyle="Normal_Sheet1"/>
    <tableColumn id="3" name="DMA" dataDxfId="11" dataCellStyle="Normal_Sheet1"/>
    <tableColumn id="4" name="Syscode" dataDxfId="10" dataCellStyle="Normal_Sheet1"/>
    <tableColumn id="5" name="Zone" dataDxfId="9" dataCellStyle="Normal_Sheet1"/>
    <tableColumn id="6" name="Zip Code" dataDxfId="8" dataCellStyle="Normal_Sheet1"/>
    <tableColumn id="7" name="System Type" dataDxfId="7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Zips" displayName="Zips" ref="B1:D3833" totalsRowShown="0" headerRowDxfId="5" dataDxfId="4" tableBorderDxfId="3" headerRowCellStyle="Normal 3">
  <autoFilter ref="B1:D3833"/>
  <tableColumns count="3">
    <tableColumn id="1" name="MARKET NAME" dataDxfId="2"/>
    <tableColumn id="2" name="REGION" dataDxfId="1"/>
    <tableColumn id="3" name="ZIP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3.xml"/><Relationship Id="rId12" Type="http://schemas.openxmlformats.org/officeDocument/2006/relationships/ctrlProp" Target="../ctrlProps/ctrlProp94.xml"/><Relationship Id="rId13" Type="http://schemas.openxmlformats.org/officeDocument/2006/relationships/ctrlProp" Target="../ctrlProps/ctrlProp95.xml"/><Relationship Id="rId14" Type="http://schemas.openxmlformats.org/officeDocument/2006/relationships/ctrlProp" Target="../ctrlProps/ctrlProp96.xml"/><Relationship Id="rId15" Type="http://schemas.openxmlformats.org/officeDocument/2006/relationships/ctrlProp" Target="../ctrlProps/ctrlProp97.xml"/><Relationship Id="rId16" Type="http://schemas.openxmlformats.org/officeDocument/2006/relationships/ctrlProp" Target="../ctrlProps/ctrlProp98.xml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85.xml"/><Relationship Id="rId4" Type="http://schemas.openxmlformats.org/officeDocument/2006/relationships/ctrlProp" Target="../ctrlProps/ctrlProp86.xml"/><Relationship Id="rId5" Type="http://schemas.openxmlformats.org/officeDocument/2006/relationships/ctrlProp" Target="../ctrlProps/ctrlProp87.xml"/><Relationship Id="rId6" Type="http://schemas.openxmlformats.org/officeDocument/2006/relationships/ctrlProp" Target="../ctrlProps/ctrlProp88.xml"/><Relationship Id="rId7" Type="http://schemas.openxmlformats.org/officeDocument/2006/relationships/ctrlProp" Target="../ctrlProps/ctrlProp89.xml"/><Relationship Id="rId8" Type="http://schemas.openxmlformats.org/officeDocument/2006/relationships/ctrlProp" Target="../ctrlProps/ctrlProp90.xml"/><Relationship Id="rId9" Type="http://schemas.openxmlformats.org/officeDocument/2006/relationships/ctrlProp" Target="../ctrlProps/ctrlProp91.xml"/><Relationship Id="rId10" Type="http://schemas.openxmlformats.org/officeDocument/2006/relationships/ctrlProp" Target="../ctrlProps/ctrlProp9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9.xml"/><Relationship Id="rId4" Type="http://schemas.openxmlformats.org/officeDocument/2006/relationships/ctrlProp" Target="../ctrlProps/ctrlProp100.xml"/><Relationship Id="rId5" Type="http://schemas.openxmlformats.org/officeDocument/2006/relationships/ctrlProp" Target="../ctrlProps/ctrlProp101.xml"/><Relationship Id="rId6" Type="http://schemas.openxmlformats.org/officeDocument/2006/relationships/ctrlProp" Target="../ctrlProps/ctrlProp102.xml"/><Relationship Id="rId7" Type="http://schemas.openxmlformats.org/officeDocument/2006/relationships/ctrlProp" Target="../ctrlProps/ctrlProp103.xml"/><Relationship Id="rId8" Type="http://schemas.openxmlformats.org/officeDocument/2006/relationships/ctrlProp" Target="../ctrlProps/ctrlProp104.xml"/><Relationship Id="rId9" Type="http://schemas.openxmlformats.org/officeDocument/2006/relationships/ctrlProp" Target="../ctrlProps/ctrlProp105.xml"/><Relationship Id="rId10" Type="http://schemas.openxmlformats.org/officeDocument/2006/relationships/ctrlProp" Target="../ctrlProps/ctrlProp106.xml"/><Relationship Id="rId11" Type="http://schemas.openxmlformats.org/officeDocument/2006/relationships/ctrlProp" Target="../ctrlProps/ctrlProp107.xml"/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kerswinghouse/videos/vb.129353967343/10152931326557344/?type=2&amp;theate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6.xml"/><Relationship Id="rId14" Type="http://schemas.openxmlformats.org/officeDocument/2006/relationships/ctrlProp" Target="../ctrlProps/ctrlProp17.xml"/><Relationship Id="rId15" Type="http://schemas.openxmlformats.org/officeDocument/2006/relationships/ctrlProp" Target="../ctrlProps/ctrlProp18.xml"/><Relationship Id="rId16" Type="http://schemas.openxmlformats.org/officeDocument/2006/relationships/ctrlProp" Target="../ctrlProps/ctrlProp19.xml"/><Relationship Id="rId17" Type="http://schemas.openxmlformats.org/officeDocument/2006/relationships/ctrlProp" Target="../ctrlProps/ctrlProp20.xml"/><Relationship Id="rId18" Type="http://schemas.openxmlformats.org/officeDocument/2006/relationships/ctrlProp" Target="../ctrlProps/ctrlProp21.xml"/><Relationship Id="rId19" Type="http://schemas.openxmlformats.org/officeDocument/2006/relationships/ctrlProp" Target="../ctrlProps/ctrlProp22.xml"/><Relationship Id="rId63" Type="http://schemas.openxmlformats.org/officeDocument/2006/relationships/ctrlProp" Target="../ctrlProps/ctrlProp66.xml"/><Relationship Id="rId64" Type="http://schemas.openxmlformats.org/officeDocument/2006/relationships/ctrlProp" Target="../ctrlProps/ctrlProp67.xml"/><Relationship Id="rId65" Type="http://schemas.openxmlformats.org/officeDocument/2006/relationships/ctrlProp" Target="../ctrlProps/ctrlProp68.xml"/><Relationship Id="rId66" Type="http://schemas.openxmlformats.org/officeDocument/2006/relationships/ctrlProp" Target="../ctrlProps/ctrlProp69.xml"/><Relationship Id="rId67" Type="http://schemas.openxmlformats.org/officeDocument/2006/relationships/ctrlProp" Target="../ctrlProps/ctrlProp70.xml"/><Relationship Id="rId68" Type="http://schemas.openxmlformats.org/officeDocument/2006/relationships/ctrlProp" Target="../ctrlProps/ctrlProp71.xml"/><Relationship Id="rId69" Type="http://schemas.openxmlformats.org/officeDocument/2006/relationships/ctrlProp" Target="../ctrlProps/ctrlProp72.xml"/><Relationship Id="rId50" Type="http://schemas.openxmlformats.org/officeDocument/2006/relationships/ctrlProp" Target="../ctrlProps/ctrlProp53.xml"/><Relationship Id="rId51" Type="http://schemas.openxmlformats.org/officeDocument/2006/relationships/ctrlProp" Target="../ctrlProps/ctrlProp54.xml"/><Relationship Id="rId52" Type="http://schemas.openxmlformats.org/officeDocument/2006/relationships/ctrlProp" Target="../ctrlProps/ctrlProp55.xml"/><Relationship Id="rId53" Type="http://schemas.openxmlformats.org/officeDocument/2006/relationships/ctrlProp" Target="../ctrlProps/ctrlProp56.xml"/><Relationship Id="rId54" Type="http://schemas.openxmlformats.org/officeDocument/2006/relationships/ctrlProp" Target="../ctrlProps/ctrlProp57.xml"/><Relationship Id="rId55" Type="http://schemas.openxmlformats.org/officeDocument/2006/relationships/ctrlProp" Target="../ctrlProps/ctrlProp58.xml"/><Relationship Id="rId56" Type="http://schemas.openxmlformats.org/officeDocument/2006/relationships/ctrlProp" Target="../ctrlProps/ctrlProp59.xml"/><Relationship Id="rId57" Type="http://schemas.openxmlformats.org/officeDocument/2006/relationships/ctrlProp" Target="../ctrlProps/ctrlProp60.xml"/><Relationship Id="rId58" Type="http://schemas.openxmlformats.org/officeDocument/2006/relationships/ctrlProp" Target="../ctrlProps/ctrlProp61.xml"/><Relationship Id="rId59" Type="http://schemas.openxmlformats.org/officeDocument/2006/relationships/ctrlProp" Target="../ctrlProps/ctrlProp62.xml"/><Relationship Id="rId40" Type="http://schemas.openxmlformats.org/officeDocument/2006/relationships/ctrlProp" Target="../ctrlProps/ctrlProp43.xml"/><Relationship Id="rId41" Type="http://schemas.openxmlformats.org/officeDocument/2006/relationships/ctrlProp" Target="../ctrlProps/ctrlProp44.xml"/><Relationship Id="rId42" Type="http://schemas.openxmlformats.org/officeDocument/2006/relationships/ctrlProp" Target="../ctrlProps/ctrlProp45.xml"/><Relationship Id="rId43" Type="http://schemas.openxmlformats.org/officeDocument/2006/relationships/ctrlProp" Target="../ctrlProps/ctrlProp46.xml"/><Relationship Id="rId44" Type="http://schemas.openxmlformats.org/officeDocument/2006/relationships/ctrlProp" Target="../ctrlProps/ctrlProp47.xml"/><Relationship Id="rId45" Type="http://schemas.openxmlformats.org/officeDocument/2006/relationships/ctrlProp" Target="../ctrlProps/ctrlProp48.xml"/><Relationship Id="rId46" Type="http://schemas.openxmlformats.org/officeDocument/2006/relationships/ctrlProp" Target="../ctrlProps/ctrlProp49.xml"/><Relationship Id="rId47" Type="http://schemas.openxmlformats.org/officeDocument/2006/relationships/ctrlProp" Target="../ctrlProps/ctrlProp50.xml"/><Relationship Id="rId48" Type="http://schemas.openxmlformats.org/officeDocument/2006/relationships/ctrlProp" Target="../ctrlProps/ctrlProp51.xml"/><Relationship Id="rId49" Type="http://schemas.openxmlformats.org/officeDocument/2006/relationships/ctrlProp" Target="../ctrlProps/ctrlProp5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6.xml"/><Relationship Id="rId4" Type="http://schemas.openxmlformats.org/officeDocument/2006/relationships/ctrlProp" Target="../ctrlProps/ctrlProp7.xml"/><Relationship Id="rId5" Type="http://schemas.openxmlformats.org/officeDocument/2006/relationships/ctrlProp" Target="../ctrlProps/ctrlProp8.xml"/><Relationship Id="rId6" Type="http://schemas.openxmlformats.org/officeDocument/2006/relationships/ctrlProp" Target="../ctrlProps/ctrlProp9.xml"/><Relationship Id="rId7" Type="http://schemas.openxmlformats.org/officeDocument/2006/relationships/ctrlProp" Target="../ctrlProps/ctrlProp10.xml"/><Relationship Id="rId8" Type="http://schemas.openxmlformats.org/officeDocument/2006/relationships/ctrlProp" Target="../ctrlProps/ctrlProp11.xml"/><Relationship Id="rId9" Type="http://schemas.openxmlformats.org/officeDocument/2006/relationships/ctrlProp" Target="../ctrlProps/ctrlProp12.xml"/><Relationship Id="rId30" Type="http://schemas.openxmlformats.org/officeDocument/2006/relationships/ctrlProp" Target="../ctrlProps/ctrlProp33.xml"/><Relationship Id="rId31" Type="http://schemas.openxmlformats.org/officeDocument/2006/relationships/ctrlProp" Target="../ctrlProps/ctrlProp34.xml"/><Relationship Id="rId32" Type="http://schemas.openxmlformats.org/officeDocument/2006/relationships/ctrlProp" Target="../ctrlProps/ctrlProp35.xml"/><Relationship Id="rId33" Type="http://schemas.openxmlformats.org/officeDocument/2006/relationships/ctrlProp" Target="../ctrlProps/ctrlProp36.xml"/><Relationship Id="rId34" Type="http://schemas.openxmlformats.org/officeDocument/2006/relationships/ctrlProp" Target="../ctrlProps/ctrlProp37.xml"/><Relationship Id="rId35" Type="http://schemas.openxmlformats.org/officeDocument/2006/relationships/ctrlProp" Target="../ctrlProps/ctrlProp38.xml"/><Relationship Id="rId36" Type="http://schemas.openxmlformats.org/officeDocument/2006/relationships/ctrlProp" Target="../ctrlProps/ctrlProp39.xml"/><Relationship Id="rId37" Type="http://schemas.openxmlformats.org/officeDocument/2006/relationships/ctrlProp" Target="../ctrlProps/ctrlProp40.xml"/><Relationship Id="rId38" Type="http://schemas.openxmlformats.org/officeDocument/2006/relationships/ctrlProp" Target="../ctrlProps/ctrlProp41.xml"/><Relationship Id="rId39" Type="http://schemas.openxmlformats.org/officeDocument/2006/relationships/ctrlProp" Target="../ctrlProps/ctrlProp42.xml"/><Relationship Id="rId80" Type="http://schemas.openxmlformats.org/officeDocument/2006/relationships/ctrlProp" Target="../ctrlProps/ctrlProp83.xml"/><Relationship Id="rId81" Type="http://schemas.openxmlformats.org/officeDocument/2006/relationships/ctrlProp" Target="../ctrlProps/ctrlProp84.xml"/><Relationship Id="rId70" Type="http://schemas.openxmlformats.org/officeDocument/2006/relationships/ctrlProp" Target="../ctrlProps/ctrlProp73.xml"/><Relationship Id="rId71" Type="http://schemas.openxmlformats.org/officeDocument/2006/relationships/ctrlProp" Target="../ctrlProps/ctrlProp74.xml"/><Relationship Id="rId72" Type="http://schemas.openxmlformats.org/officeDocument/2006/relationships/ctrlProp" Target="../ctrlProps/ctrlProp75.xml"/><Relationship Id="rId20" Type="http://schemas.openxmlformats.org/officeDocument/2006/relationships/ctrlProp" Target="../ctrlProps/ctrlProp23.xml"/><Relationship Id="rId21" Type="http://schemas.openxmlformats.org/officeDocument/2006/relationships/ctrlProp" Target="../ctrlProps/ctrlProp24.xml"/><Relationship Id="rId22" Type="http://schemas.openxmlformats.org/officeDocument/2006/relationships/ctrlProp" Target="../ctrlProps/ctrlProp25.xml"/><Relationship Id="rId23" Type="http://schemas.openxmlformats.org/officeDocument/2006/relationships/ctrlProp" Target="../ctrlProps/ctrlProp26.xml"/><Relationship Id="rId24" Type="http://schemas.openxmlformats.org/officeDocument/2006/relationships/ctrlProp" Target="../ctrlProps/ctrlProp27.xml"/><Relationship Id="rId25" Type="http://schemas.openxmlformats.org/officeDocument/2006/relationships/ctrlProp" Target="../ctrlProps/ctrlProp28.xml"/><Relationship Id="rId26" Type="http://schemas.openxmlformats.org/officeDocument/2006/relationships/ctrlProp" Target="../ctrlProps/ctrlProp29.xml"/><Relationship Id="rId27" Type="http://schemas.openxmlformats.org/officeDocument/2006/relationships/ctrlProp" Target="../ctrlProps/ctrlProp30.xml"/><Relationship Id="rId28" Type="http://schemas.openxmlformats.org/officeDocument/2006/relationships/ctrlProp" Target="../ctrlProps/ctrlProp31.xml"/><Relationship Id="rId29" Type="http://schemas.openxmlformats.org/officeDocument/2006/relationships/ctrlProp" Target="../ctrlProps/ctrlProp32.xml"/><Relationship Id="rId73" Type="http://schemas.openxmlformats.org/officeDocument/2006/relationships/ctrlProp" Target="../ctrlProps/ctrlProp76.xml"/><Relationship Id="rId74" Type="http://schemas.openxmlformats.org/officeDocument/2006/relationships/ctrlProp" Target="../ctrlProps/ctrlProp77.xml"/><Relationship Id="rId75" Type="http://schemas.openxmlformats.org/officeDocument/2006/relationships/ctrlProp" Target="../ctrlProps/ctrlProp78.xml"/><Relationship Id="rId76" Type="http://schemas.openxmlformats.org/officeDocument/2006/relationships/ctrlProp" Target="../ctrlProps/ctrlProp79.xml"/><Relationship Id="rId77" Type="http://schemas.openxmlformats.org/officeDocument/2006/relationships/ctrlProp" Target="../ctrlProps/ctrlProp80.xml"/><Relationship Id="rId78" Type="http://schemas.openxmlformats.org/officeDocument/2006/relationships/ctrlProp" Target="../ctrlProps/ctrlProp81.xml"/><Relationship Id="rId79" Type="http://schemas.openxmlformats.org/officeDocument/2006/relationships/ctrlProp" Target="../ctrlProps/ctrlProp82.xml"/><Relationship Id="rId60" Type="http://schemas.openxmlformats.org/officeDocument/2006/relationships/ctrlProp" Target="../ctrlProps/ctrlProp63.xml"/><Relationship Id="rId61" Type="http://schemas.openxmlformats.org/officeDocument/2006/relationships/ctrlProp" Target="../ctrlProps/ctrlProp64.xml"/><Relationship Id="rId62" Type="http://schemas.openxmlformats.org/officeDocument/2006/relationships/ctrlProp" Target="../ctrlProps/ctrlProp65.xml"/><Relationship Id="rId10" Type="http://schemas.openxmlformats.org/officeDocument/2006/relationships/ctrlProp" Target="../ctrlProps/ctrlProp13.xml"/><Relationship Id="rId11" Type="http://schemas.openxmlformats.org/officeDocument/2006/relationships/ctrlProp" Target="../ctrlProps/ctrlProp14.xml"/><Relationship Id="rId12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vervemobile.com/confluence/pages/viewpage.action?pageId=37077437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XFC128"/>
  <sheetViews>
    <sheetView showGridLines="0" zoomScale="90" zoomScaleNormal="90" zoomScalePageLayoutView="90" workbookViewId="0">
      <selection activeCell="B7" sqref="B7"/>
    </sheetView>
  </sheetViews>
  <sheetFormatPr baseColWidth="10" defaultColWidth="0" defaultRowHeight="15" x14ac:dyDescent="0.2"/>
  <cols>
    <col min="1" max="1" width="9.1640625" customWidth="1"/>
    <col min="2" max="2" width="57" customWidth="1"/>
    <col min="3" max="3" width="1.33203125" customWidth="1"/>
    <col min="4" max="4" width="35.5" customWidth="1"/>
    <col min="5" max="5" width="29.5" customWidth="1"/>
    <col min="6" max="6" width="19.5" customWidth="1"/>
    <col min="7" max="7" width="66.1640625" customWidth="1"/>
    <col min="8" max="8" width="23.5" customWidth="1"/>
    <col min="9" max="9" width="24.1640625" customWidth="1"/>
    <col min="10" max="10" width="16.5" customWidth="1"/>
    <col min="11" max="11" width="16" customWidth="1"/>
    <col min="12" max="12" width="13.33203125" customWidth="1"/>
    <col min="13" max="13" width="12" customWidth="1"/>
    <col min="14" max="14" width="19.5" customWidth="1"/>
    <col min="15" max="15" width="19.6640625" customWidth="1"/>
    <col min="16" max="16" width="24.1640625" customWidth="1"/>
    <col min="17" max="17" width="14.6640625" customWidth="1"/>
    <col min="18" max="18" width="9.1640625" customWidth="1"/>
    <col min="19" max="27" width="12.6640625" customWidth="1"/>
    <col min="28" max="29" width="12.6640625" hidden="1"/>
    <col min="30" max="16383" width="9.1640625" hidden="1"/>
    <col min="16384" max="16384" width="17.1640625" hidden="1"/>
  </cols>
  <sheetData>
    <row r="1" spans="2:22" ht="18" x14ac:dyDescent="0.2">
      <c r="D1" s="87" t="s">
        <v>23</v>
      </c>
    </row>
    <row r="2" spans="2:22" ht="18" x14ac:dyDescent="0.2">
      <c r="B2" s="85" t="s">
        <v>7</v>
      </c>
      <c r="C2" s="86"/>
      <c r="D2" s="87" t="s">
        <v>18</v>
      </c>
      <c r="E2" s="88"/>
      <c r="F2" s="88"/>
      <c r="G2" s="88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2:22" ht="18" x14ac:dyDescent="0.2">
      <c r="B3" s="3"/>
      <c r="C3" s="3"/>
      <c r="D3" s="87" t="s">
        <v>19</v>
      </c>
    </row>
    <row r="4" spans="2:22" ht="23" x14ac:dyDescent="0.2">
      <c r="B4" s="22" t="s">
        <v>17</v>
      </c>
      <c r="C4" s="77"/>
      <c r="D4" s="87" t="s">
        <v>20</v>
      </c>
    </row>
    <row r="5" spans="2:22" ht="18" x14ac:dyDescent="0.2">
      <c r="B5" s="53"/>
      <c r="C5" s="77"/>
      <c r="D5" s="87" t="s">
        <v>21</v>
      </c>
    </row>
    <row r="6" spans="2:22" ht="18" x14ac:dyDescent="0.2">
      <c r="B6" s="567">
        <v>42207</v>
      </c>
      <c r="C6" s="77"/>
      <c r="D6" s="87" t="s">
        <v>22</v>
      </c>
    </row>
    <row r="7" spans="2:22" ht="18" x14ac:dyDescent="0.2">
      <c r="B7" s="81"/>
      <c r="C7" s="77"/>
    </row>
    <row r="8" spans="2:22" ht="25" thickBot="1" x14ac:dyDescent="0.25">
      <c r="B8" s="704" t="s">
        <v>1754</v>
      </c>
      <c r="C8" s="705"/>
      <c r="D8" s="705"/>
      <c r="E8" s="17"/>
      <c r="F8" s="17"/>
      <c r="G8" s="17"/>
      <c r="H8" s="29"/>
    </row>
    <row r="9" spans="2:22" ht="19" thickBot="1" x14ac:dyDescent="0.25">
      <c r="B9" s="6" t="s">
        <v>1919</v>
      </c>
      <c r="C9" s="3"/>
      <c r="D9" s="52">
        <v>0.4</v>
      </c>
      <c r="E9" s="19"/>
      <c r="F9" s="19"/>
      <c r="G9" s="19"/>
      <c r="H9" s="29"/>
    </row>
    <row r="10" spans="2:22" ht="19" thickBot="1" x14ac:dyDescent="0.25">
      <c r="B10" s="8" t="s">
        <v>1933</v>
      </c>
      <c r="C10" s="3"/>
      <c r="D10" s="52">
        <v>0.49</v>
      </c>
      <c r="E10" s="19"/>
      <c r="F10" s="19"/>
      <c r="G10" s="19"/>
      <c r="H10" s="29"/>
    </row>
    <row r="11" spans="2:22" ht="19" thickBot="1" x14ac:dyDescent="0.25">
      <c r="B11" s="7" t="s">
        <v>1932</v>
      </c>
      <c r="C11" s="3"/>
      <c r="D11" s="52">
        <v>0.11</v>
      </c>
      <c r="E11" s="19"/>
      <c r="F11" s="19"/>
      <c r="G11" s="19"/>
      <c r="H11" s="29"/>
    </row>
    <row r="12" spans="2:22" ht="19" thickBot="1" x14ac:dyDescent="0.25">
      <c r="B12" s="11"/>
      <c r="C12" s="77"/>
      <c r="D12" s="558">
        <f>SUM(D9:D11)</f>
        <v>1</v>
      </c>
      <c r="E12" s="19"/>
      <c r="F12" s="19"/>
      <c r="G12" s="19"/>
      <c r="H12" s="29"/>
    </row>
    <row r="13" spans="2:22" ht="25" thickBot="1" x14ac:dyDescent="0.25">
      <c r="B13" s="704" t="s">
        <v>16</v>
      </c>
      <c r="C13" s="705"/>
      <c r="D13" s="705"/>
      <c r="E13" s="17"/>
      <c r="F13" s="17"/>
      <c r="G13" s="17"/>
      <c r="H13" s="29"/>
    </row>
    <row r="14" spans="2:22" ht="19" thickBot="1" x14ac:dyDescent="0.25">
      <c r="B14" s="6" t="s">
        <v>1942</v>
      </c>
      <c r="D14" s="54">
        <v>1</v>
      </c>
      <c r="E14" s="19"/>
      <c r="F14" s="19"/>
      <c r="G14" s="19"/>
      <c r="H14" s="35"/>
    </row>
    <row r="15" spans="2:22" ht="19" thickBot="1" x14ac:dyDescent="0.25">
      <c r="B15" s="7" t="s">
        <v>1944</v>
      </c>
      <c r="D15" s="54">
        <v>0</v>
      </c>
      <c r="E15" s="19"/>
      <c r="F15" s="19"/>
      <c r="G15" s="19"/>
      <c r="H15" s="30"/>
    </row>
    <row r="16" spans="2:22" ht="19" thickBot="1" x14ac:dyDescent="0.25">
      <c r="B16" s="78"/>
      <c r="D16" s="558">
        <f>SUM(D14:D15)</f>
        <v>1</v>
      </c>
      <c r="E16" s="19"/>
      <c r="F16" s="19"/>
      <c r="G16" s="19"/>
      <c r="H16" s="30"/>
    </row>
    <row r="17" spans="2:26" ht="19" thickBot="1" x14ac:dyDescent="0.25">
      <c r="B17" s="78"/>
      <c r="D17" s="84"/>
      <c r="E17" s="19"/>
      <c r="F17" s="19"/>
      <c r="G17" s="19"/>
      <c r="H17" s="30"/>
    </row>
    <row r="18" spans="2:26" ht="24" thickBot="1" x14ac:dyDescent="0.3">
      <c r="B18" s="701" t="s">
        <v>1924</v>
      </c>
      <c r="C18" s="702"/>
      <c r="D18" s="702"/>
      <c r="E18" s="702"/>
      <c r="F18" s="703"/>
      <c r="G18" s="19"/>
      <c r="H18" s="125"/>
    </row>
    <row r="19" spans="2:26" ht="19" thickBot="1" x14ac:dyDescent="0.25">
      <c r="B19" s="495" t="s">
        <v>1761</v>
      </c>
      <c r="C19" s="122"/>
      <c r="D19" s="489" t="s">
        <v>1758</v>
      </c>
      <c r="E19" s="490" t="s">
        <v>1759</v>
      </c>
      <c r="F19" s="491" t="s">
        <v>1760</v>
      </c>
      <c r="G19" s="19"/>
      <c r="H19" s="30"/>
    </row>
    <row r="20" spans="2:26" ht="19" thickBot="1" x14ac:dyDescent="0.25">
      <c r="B20" s="496" t="s">
        <v>1921</v>
      </c>
      <c r="C20" s="122"/>
      <c r="D20" s="492">
        <v>10</v>
      </c>
      <c r="E20" s="492">
        <v>12</v>
      </c>
      <c r="F20" s="493">
        <v>7</v>
      </c>
      <c r="G20" s="19"/>
      <c r="H20" s="30"/>
    </row>
    <row r="21" spans="2:26" ht="19" thickBot="1" x14ac:dyDescent="0.25">
      <c r="B21" s="496" t="s">
        <v>1922</v>
      </c>
      <c r="C21" s="29"/>
      <c r="D21" s="492">
        <v>10</v>
      </c>
      <c r="E21" s="492">
        <v>14</v>
      </c>
      <c r="F21" s="493">
        <v>5</v>
      </c>
      <c r="G21" s="19"/>
    </row>
    <row r="22" spans="2:26" ht="20" thickBot="1" x14ac:dyDescent="0.25">
      <c r="B22" s="495" t="s">
        <v>1925</v>
      </c>
      <c r="C22" s="29"/>
      <c r="D22" s="492">
        <v>10</v>
      </c>
      <c r="E22" s="492">
        <v>10</v>
      </c>
      <c r="F22" s="493">
        <v>4</v>
      </c>
      <c r="G22" s="23"/>
      <c r="H22" s="29"/>
    </row>
    <row r="23" spans="2:26" ht="18" x14ac:dyDescent="0.2">
      <c r="B23" s="494"/>
      <c r="C23" s="29"/>
      <c r="D23" s="29"/>
      <c r="E23" s="29"/>
      <c r="F23" s="497"/>
      <c r="G23" s="20"/>
      <c r="H23" s="35"/>
      <c r="I23" s="123"/>
      <c r="J23" s="124"/>
    </row>
    <row r="24" spans="2:26" ht="19" thickBot="1" x14ac:dyDescent="0.25">
      <c r="F24" s="5"/>
      <c r="G24" s="20"/>
      <c r="H24" s="31"/>
      <c r="I24" s="32"/>
      <c r="J24" s="32"/>
      <c r="K24" s="20"/>
      <c r="L24" s="20"/>
    </row>
    <row r="25" spans="2:26" ht="24" thickBot="1" x14ac:dyDescent="0.3">
      <c r="B25" s="701" t="s">
        <v>1923</v>
      </c>
      <c r="C25" s="702"/>
      <c r="D25" s="702"/>
      <c r="E25" s="702"/>
      <c r="F25" s="703"/>
      <c r="G25" s="20"/>
      <c r="H25" s="31"/>
      <c r="I25" s="32"/>
      <c r="J25" s="19"/>
      <c r="K25" s="20"/>
      <c r="L25" s="20"/>
    </row>
    <row r="26" spans="2:26" ht="19" thickBot="1" x14ac:dyDescent="0.25">
      <c r="B26" s="495" t="s">
        <v>1761</v>
      </c>
      <c r="C26" s="122"/>
      <c r="D26" s="489" t="s">
        <v>1757</v>
      </c>
      <c r="E26" s="490"/>
      <c r="F26" s="491" t="s">
        <v>1760</v>
      </c>
      <c r="G26" s="5"/>
      <c r="H26" s="31"/>
      <c r="I26" s="28"/>
      <c r="J26" s="20"/>
    </row>
    <row r="27" spans="2:26" ht="25" thickBot="1" x14ac:dyDescent="0.25">
      <c r="B27" s="496" t="s">
        <v>1928</v>
      </c>
      <c r="C27" s="122"/>
      <c r="D27" s="492">
        <v>16</v>
      </c>
      <c r="E27" s="492"/>
      <c r="F27" s="493">
        <v>8</v>
      </c>
      <c r="G27" s="17"/>
    </row>
    <row r="28" spans="2:26" ht="18" x14ac:dyDescent="0.2">
      <c r="B28" s="494"/>
      <c r="C28" s="29"/>
      <c r="D28" s="29"/>
      <c r="E28" s="29"/>
      <c r="F28" s="497"/>
      <c r="G28" s="21"/>
      <c r="Y28" s="29"/>
      <c r="Z28" s="31"/>
    </row>
    <row r="29" spans="2:26" ht="24" thickBot="1" x14ac:dyDescent="0.25">
      <c r="F29" s="21"/>
      <c r="G29" s="16"/>
      <c r="Y29" s="34"/>
      <c r="Z29" s="41"/>
    </row>
    <row r="30" spans="2:26" ht="24" thickBot="1" x14ac:dyDescent="0.3">
      <c r="B30" s="701" t="s">
        <v>1765</v>
      </c>
      <c r="C30" s="702"/>
      <c r="D30" s="702"/>
      <c r="E30" s="702"/>
      <c r="F30" s="703"/>
      <c r="G30" s="21"/>
      <c r="Y30" s="34"/>
      <c r="Z30" s="41"/>
    </row>
    <row r="31" spans="2:26" ht="19" thickBot="1" x14ac:dyDescent="0.25">
      <c r="B31" s="494"/>
      <c r="C31" s="29"/>
      <c r="D31" s="489" t="s">
        <v>1757</v>
      </c>
      <c r="E31" s="29"/>
      <c r="F31" s="500"/>
      <c r="G31" s="21"/>
    </row>
    <row r="32" spans="2:26" ht="23.25" customHeight="1" thickBot="1" x14ac:dyDescent="0.25">
      <c r="B32" s="499" t="s">
        <v>1926</v>
      </c>
      <c r="C32" s="498"/>
      <c r="D32" s="492">
        <v>25</v>
      </c>
      <c r="E32" s="498"/>
      <c r="F32" s="501"/>
      <c r="G32" s="16"/>
    </row>
    <row r="33" spans="2:26" ht="18.75" customHeight="1" thickBot="1" x14ac:dyDescent="0.25">
      <c r="G33" s="20"/>
    </row>
    <row r="34" spans="2:26" ht="18.75" customHeight="1" thickBot="1" x14ac:dyDescent="0.3">
      <c r="B34" s="701" t="s">
        <v>1805</v>
      </c>
      <c r="C34" s="702"/>
      <c r="D34" s="702"/>
      <c r="E34" s="702"/>
      <c r="F34" s="703"/>
      <c r="G34" s="20"/>
    </row>
    <row r="35" spans="2:26" ht="18.75" customHeight="1" thickBot="1" x14ac:dyDescent="0.25">
      <c r="B35" s="494"/>
      <c r="C35" s="29"/>
      <c r="D35" s="489" t="s">
        <v>1895</v>
      </c>
      <c r="E35" s="29"/>
      <c r="F35" s="500"/>
      <c r="G35" s="20"/>
    </row>
    <row r="36" spans="2:26" ht="19" thickBot="1" x14ac:dyDescent="0.25">
      <c r="B36" s="499" t="s">
        <v>1805</v>
      </c>
      <c r="C36" s="498"/>
      <c r="D36" s="559">
        <v>0.15</v>
      </c>
      <c r="E36" s="498"/>
      <c r="F36" s="501"/>
    </row>
    <row r="38" spans="2:26" x14ac:dyDescent="0.2">
      <c r="Y38" s="36"/>
      <c r="Z38" s="37"/>
    </row>
    <row r="39" spans="2:26" x14ac:dyDescent="0.2">
      <c r="Y39" s="33"/>
      <c r="Z39" s="34"/>
    </row>
    <row r="40" spans="2:26" x14ac:dyDescent="0.2">
      <c r="Y40" s="34"/>
    </row>
    <row r="41" spans="2:26" x14ac:dyDescent="0.2">
      <c r="Y41" s="34"/>
    </row>
    <row r="42" spans="2:26" x14ac:dyDescent="0.2">
      <c r="Y42" s="34"/>
    </row>
    <row r="44" spans="2:26" x14ac:dyDescent="0.2">
      <c r="Y44" s="33"/>
      <c r="Z44" s="34"/>
    </row>
    <row r="51" spans="25:25" x14ac:dyDescent="0.2">
      <c r="Y51" s="29"/>
    </row>
    <row r="52" spans="25:25" x14ac:dyDescent="0.2">
      <c r="Y52" s="34"/>
    </row>
    <row r="53" spans="25:25" x14ac:dyDescent="0.2">
      <c r="Y53" s="34"/>
    </row>
    <row r="54" spans="25:25" x14ac:dyDescent="0.2">
      <c r="Y54" s="34"/>
    </row>
    <row r="55" spans="25:25" x14ac:dyDescent="0.2">
      <c r="Y55" s="34"/>
    </row>
    <row r="59" spans="25:25" x14ac:dyDescent="0.2">
      <c r="Y59" s="29"/>
    </row>
    <row r="60" spans="25:25" x14ac:dyDescent="0.2">
      <c r="Y60" s="34"/>
    </row>
    <row r="61" spans="25:25" x14ac:dyDescent="0.2">
      <c r="Y61" s="34"/>
    </row>
    <row r="62" spans="25:25" x14ac:dyDescent="0.2">
      <c r="Y62" s="34"/>
    </row>
    <row r="63" spans="25:25" x14ac:dyDescent="0.2">
      <c r="Y63" s="34"/>
    </row>
    <row r="66" spans="25:27" x14ac:dyDescent="0.2">
      <c r="Y66" s="92"/>
      <c r="Z66" s="93"/>
      <c r="AA66" s="93"/>
    </row>
    <row r="67" spans="25:27" x14ac:dyDescent="0.2">
      <c r="Y67" s="34"/>
      <c r="Z67" s="91"/>
      <c r="AA67" s="34"/>
    </row>
    <row r="68" spans="25:27" x14ac:dyDescent="0.2">
      <c r="Y68" s="34"/>
      <c r="Z68" s="91"/>
      <c r="AA68" s="34"/>
    </row>
    <row r="69" spans="25:27" x14ac:dyDescent="0.2">
      <c r="Y69" s="34"/>
      <c r="Z69" s="91"/>
      <c r="AA69" s="34"/>
    </row>
    <row r="70" spans="25:27" x14ac:dyDescent="0.2">
      <c r="Y70" s="34"/>
      <c r="Z70" s="91"/>
      <c r="AA70" s="34"/>
    </row>
    <row r="71" spans="25:27" x14ac:dyDescent="0.2">
      <c r="Y71" s="34"/>
    </row>
    <row r="72" spans="25:27" x14ac:dyDescent="0.2">
      <c r="Y72" s="34"/>
    </row>
    <row r="73" spans="25:27" x14ac:dyDescent="0.2">
      <c r="Y73" s="34"/>
    </row>
    <row r="74" spans="25:27" x14ac:dyDescent="0.2">
      <c r="Y74" s="34"/>
    </row>
    <row r="75" spans="25:27" x14ac:dyDescent="0.2">
      <c r="Y75" s="34"/>
    </row>
    <row r="76" spans="25:27" x14ac:dyDescent="0.2">
      <c r="Y76" s="34"/>
    </row>
    <row r="77" spans="25:27" x14ac:dyDescent="0.2">
      <c r="Y77" s="34"/>
    </row>
    <row r="78" spans="25:27" x14ac:dyDescent="0.2">
      <c r="Y78" s="34"/>
    </row>
    <row r="79" spans="25:27" x14ac:dyDescent="0.2">
      <c r="Y79" s="34"/>
    </row>
    <row r="80" spans="25:27" x14ac:dyDescent="0.2">
      <c r="Y80" s="34"/>
    </row>
    <row r="81" spans="25:26" x14ac:dyDescent="0.2">
      <c r="Y81" s="34"/>
    </row>
    <row r="82" spans="25:26" x14ac:dyDescent="0.2">
      <c r="Y82" s="34"/>
    </row>
    <row r="83" spans="25:26" x14ac:dyDescent="0.2">
      <c r="Y83" s="34"/>
    </row>
    <row r="84" spans="25:26" x14ac:dyDescent="0.2">
      <c r="Y84" s="34"/>
    </row>
    <row r="85" spans="25:26" x14ac:dyDescent="0.2">
      <c r="Y85" s="34"/>
    </row>
    <row r="86" spans="25:26" x14ac:dyDescent="0.2">
      <c r="Y86" s="34"/>
    </row>
    <row r="87" spans="25:26" x14ac:dyDescent="0.2">
      <c r="Y87" s="34"/>
    </row>
    <row r="88" spans="25:26" x14ac:dyDescent="0.2">
      <c r="Y88" s="34"/>
    </row>
    <row r="89" spans="25:26" x14ac:dyDescent="0.2">
      <c r="Y89" s="34"/>
    </row>
    <row r="92" spans="25:26" x14ac:dyDescent="0.2">
      <c r="Y92" s="36"/>
      <c r="Z92" s="37"/>
    </row>
    <row r="93" spans="25:26" x14ac:dyDescent="0.2">
      <c r="Y93" s="33"/>
      <c r="Z93" s="34"/>
    </row>
    <row r="97" spans="25:28" x14ac:dyDescent="0.2">
      <c r="Y97" s="36"/>
      <c r="Z97" s="37"/>
    </row>
    <row r="98" spans="25:28" x14ac:dyDescent="0.2">
      <c r="Y98" s="33"/>
      <c r="Z98" s="34"/>
    </row>
    <row r="103" spans="25:28" ht="35.25" customHeight="1" x14ac:dyDescent="0.2">
      <c r="Y103" s="92"/>
      <c r="Z103" s="92"/>
      <c r="AA103" s="93"/>
      <c r="AB103" s="93"/>
    </row>
    <row r="104" spans="25:28" x14ac:dyDescent="0.2">
      <c r="Y104" s="33"/>
      <c r="Z104" s="34"/>
      <c r="AA104" s="94"/>
      <c r="AB104" s="34"/>
    </row>
    <row r="108" spans="25:28" ht="35.25" customHeight="1" x14ac:dyDescent="0.2">
      <c r="Y108" s="92"/>
      <c r="Z108" s="92"/>
      <c r="AA108" s="93"/>
      <c r="AB108" s="93"/>
    </row>
    <row r="109" spans="25:28" x14ac:dyDescent="0.2">
      <c r="Y109" s="33"/>
      <c r="Z109" s="34"/>
      <c r="AA109" s="94"/>
      <c r="AB109" s="34"/>
    </row>
    <row r="110" spans="25:28" x14ac:dyDescent="0.2">
      <c r="Y110" s="34"/>
    </row>
    <row r="111" spans="25:28" x14ac:dyDescent="0.2">
      <c r="Y111" s="34"/>
    </row>
    <row r="113" spans="25:28" ht="35.25" customHeight="1" x14ac:dyDescent="0.2">
      <c r="Y113" s="92"/>
      <c r="Z113" s="92"/>
      <c r="AA113" s="93"/>
      <c r="AB113" s="93"/>
    </row>
    <row r="114" spans="25:28" x14ac:dyDescent="0.2">
      <c r="Y114" s="33"/>
      <c r="Z114" s="34"/>
      <c r="AA114" s="94"/>
      <c r="AB114" s="34"/>
    </row>
    <row r="115" spans="25:28" x14ac:dyDescent="0.2">
      <c r="Y115" s="34"/>
    </row>
    <row r="116" spans="25:28" x14ac:dyDescent="0.2">
      <c r="Y116" s="34"/>
    </row>
    <row r="117" spans="25:28" x14ac:dyDescent="0.2">
      <c r="Y117" s="34"/>
    </row>
    <row r="118" spans="25:28" x14ac:dyDescent="0.2">
      <c r="Y118" s="34"/>
    </row>
    <row r="119" spans="25:28" x14ac:dyDescent="0.2">
      <c r="Y119" s="34"/>
    </row>
    <row r="120" spans="25:28" x14ac:dyDescent="0.2">
      <c r="Y120" s="34"/>
    </row>
    <row r="121" spans="25:28" x14ac:dyDescent="0.2">
      <c r="Y121" s="34"/>
    </row>
    <row r="122" spans="25:28" x14ac:dyDescent="0.2">
      <c r="Y122" s="34"/>
    </row>
    <row r="123" spans="25:28" x14ac:dyDescent="0.2">
      <c r="Y123" s="34"/>
    </row>
    <row r="124" spans="25:28" x14ac:dyDescent="0.2">
      <c r="Y124" s="34"/>
    </row>
    <row r="125" spans="25:28" x14ac:dyDescent="0.2">
      <c r="Y125" s="34"/>
    </row>
    <row r="127" spans="25:28" x14ac:dyDescent="0.2">
      <c r="Y127" s="36"/>
      <c r="Z127" s="37"/>
    </row>
    <row r="128" spans="25:28" x14ac:dyDescent="0.2">
      <c r="Y128" s="33"/>
      <c r="Z128" s="34"/>
    </row>
  </sheetData>
  <mergeCells count="6">
    <mergeCell ref="B34:F34"/>
    <mergeCell ref="B25:F25"/>
    <mergeCell ref="B30:F30"/>
    <mergeCell ref="B13:D13"/>
    <mergeCell ref="B8:D8"/>
    <mergeCell ref="B18:F18"/>
  </mergeCells>
  <conditionalFormatting sqref="D12">
    <cfRule type="cellIs" dxfId="39" priority="3" operator="lessThan">
      <formula>1</formula>
    </cfRule>
    <cfRule type="cellIs" dxfId="38" priority="5" operator="greaterThan">
      <formula>1</formula>
    </cfRule>
  </conditionalFormatting>
  <conditionalFormatting sqref="D16">
    <cfRule type="cellIs" dxfId="37" priority="1" operator="lessThan">
      <formula>1</formula>
    </cfRule>
    <cfRule type="cellIs" dxfId="36" priority="2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J190"/>
  <sheetViews>
    <sheetView showGridLines="0" topLeftCell="C1" workbookViewId="0">
      <selection activeCell="F28" sqref="F28:I28"/>
    </sheetView>
  </sheetViews>
  <sheetFormatPr baseColWidth="10" defaultColWidth="8.83203125" defaultRowHeight="18" customHeight="1" outlineLevelRow="1" x14ac:dyDescent="0.2"/>
  <cols>
    <col min="1" max="2" width="1.6640625" style="83" customWidth="1"/>
    <col min="3" max="3" width="2.6640625" style="83" customWidth="1"/>
    <col min="4" max="4" width="23" style="83" customWidth="1"/>
    <col min="5" max="5" width="2.33203125" style="83" customWidth="1"/>
    <col min="6" max="6" width="25.6640625" style="83" customWidth="1"/>
    <col min="7" max="7" width="2.33203125" style="83" customWidth="1"/>
    <col min="8" max="8" width="25.6640625" style="83" customWidth="1"/>
    <col min="9" max="9" width="2.33203125" style="83" customWidth="1"/>
    <col min="10" max="10" width="25.6640625" style="83" customWidth="1"/>
    <col min="11" max="11" width="2.33203125" style="83" customWidth="1"/>
    <col min="12" max="12" width="25.6640625" style="83" customWidth="1"/>
    <col min="13" max="13" width="2.33203125" style="83" customWidth="1"/>
    <col min="14" max="14" width="25.6640625" style="83" customWidth="1"/>
    <col min="15" max="15" width="2.33203125" style="83" customWidth="1"/>
    <col min="16" max="16" width="25.6640625" style="83" customWidth="1"/>
    <col min="17" max="17" width="2.33203125" style="83" customWidth="1"/>
    <col min="18" max="18" width="25.6640625" style="83" customWidth="1"/>
    <col min="19" max="19" width="2.33203125" style="83" customWidth="1"/>
    <col min="20" max="20" width="25.6640625" style="83" customWidth="1"/>
    <col min="21" max="21" width="2.33203125" style="83" customWidth="1"/>
    <col min="22" max="22" width="40.6640625" style="83" customWidth="1"/>
    <col min="23" max="23" width="2.33203125" style="83" customWidth="1"/>
    <col min="24" max="24" width="50.6640625" style="83" customWidth="1"/>
    <col min="25" max="25" width="10.6640625" style="83" customWidth="1"/>
    <col min="26" max="27" width="1.6640625" style="83" customWidth="1"/>
    <col min="28" max="28" width="13.5" style="83" customWidth="1"/>
    <col min="29" max="29" width="1.6640625" style="83" customWidth="1"/>
    <col min="30" max="30" width="10.6640625" style="83" customWidth="1"/>
    <col min="31" max="31" width="1.5" style="83" customWidth="1"/>
    <col min="32" max="32" width="12.6640625" style="83" customWidth="1"/>
    <col min="33" max="33" width="2.6640625" style="83" customWidth="1"/>
    <col min="34" max="34" width="1.6640625" style="83" customWidth="1"/>
    <col min="35" max="16384" width="8.83203125" style="83"/>
  </cols>
  <sheetData>
    <row r="1" spans="1:36" ht="9" customHeight="1" x14ac:dyDescent="0.2"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</row>
    <row r="2" spans="1:36" ht="15" customHeight="1" x14ac:dyDescent="0.2">
      <c r="C2" s="415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415"/>
      <c r="AB2" s="415"/>
      <c r="AC2" s="415"/>
      <c r="AD2" s="415"/>
      <c r="AE2" s="415"/>
      <c r="AF2" s="415"/>
      <c r="AG2" s="415"/>
    </row>
    <row r="3" spans="1:36" ht="24.75" customHeight="1" x14ac:dyDescent="0.25">
      <c r="C3" s="415"/>
      <c r="D3" s="825" t="s">
        <v>485</v>
      </c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5"/>
    </row>
    <row r="4" spans="1:36" ht="18" customHeight="1" x14ac:dyDescent="0.2">
      <c r="C4" s="415"/>
      <c r="D4" s="752" t="s">
        <v>42</v>
      </c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6" spans="1:36" ht="63" hidden="1" customHeight="1" x14ac:dyDescent="0.2">
      <c r="C6" s="415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415"/>
      <c r="AB6" s="415"/>
      <c r="AC6" s="415"/>
      <c r="AD6" s="415"/>
      <c r="AE6" s="415"/>
      <c r="AF6" s="415"/>
      <c r="AG6" s="415"/>
    </row>
    <row r="7" spans="1:36" s="415" customFormat="1" ht="20" customHeight="1" x14ac:dyDescent="0.2">
      <c r="A7" s="83"/>
      <c r="B7" s="83"/>
      <c r="D7" s="146" t="s">
        <v>43</v>
      </c>
      <c r="E7" s="146"/>
      <c r="F7" s="146"/>
      <c r="G7" s="146"/>
      <c r="H7" s="146"/>
      <c r="I7" s="146"/>
      <c r="J7" s="147"/>
      <c r="K7" s="146"/>
      <c r="L7" s="146"/>
      <c r="M7" s="146"/>
      <c r="N7" s="146"/>
      <c r="O7" s="146"/>
      <c r="P7" s="146"/>
      <c r="R7" s="146"/>
      <c r="S7" s="146"/>
      <c r="T7" s="146"/>
      <c r="W7" s="144"/>
      <c r="X7" s="144"/>
      <c r="Z7" s="144"/>
      <c r="AH7" s="83"/>
      <c r="AI7" s="83"/>
      <c r="AJ7" s="83"/>
    </row>
    <row r="8" spans="1:36" s="415" customFormat="1" ht="20" customHeight="1" x14ac:dyDescent="0.2">
      <c r="A8" s="83"/>
      <c r="B8" s="83"/>
      <c r="D8" s="150" t="s">
        <v>44</v>
      </c>
      <c r="E8" s="151"/>
      <c r="F8" s="151"/>
      <c r="G8" s="151"/>
      <c r="H8" s="151"/>
      <c r="I8" s="151"/>
      <c r="J8" s="152"/>
      <c r="K8" s="151"/>
      <c r="L8" s="151"/>
      <c r="M8" s="146"/>
      <c r="N8" s="146"/>
      <c r="O8" s="146"/>
      <c r="P8" s="146"/>
      <c r="R8" s="146"/>
      <c r="S8" s="146"/>
      <c r="T8" s="146"/>
      <c r="W8" s="144"/>
      <c r="X8" s="144"/>
      <c r="Z8" s="144"/>
      <c r="AH8" s="83"/>
      <c r="AI8" s="83"/>
      <c r="AJ8" s="83"/>
    </row>
    <row r="9" spans="1:36" s="415" customFormat="1" ht="20" customHeight="1" thickBot="1" x14ac:dyDescent="0.25">
      <c r="A9" s="83"/>
      <c r="B9" s="83"/>
      <c r="C9" s="409"/>
      <c r="D9" s="154"/>
      <c r="E9" s="154"/>
      <c r="F9" s="154"/>
      <c r="G9" s="154"/>
      <c r="H9" s="154"/>
      <c r="I9" s="154"/>
      <c r="J9" s="154"/>
      <c r="K9" s="154"/>
      <c r="L9" s="154"/>
      <c r="M9" s="155"/>
      <c r="N9" s="155"/>
      <c r="O9" s="146"/>
      <c r="P9" s="146"/>
      <c r="R9" s="146"/>
      <c r="S9" s="146"/>
      <c r="T9" s="146"/>
      <c r="W9" s="144"/>
      <c r="X9" s="144"/>
      <c r="Z9" s="144"/>
      <c r="AH9" s="83"/>
      <c r="AI9" s="83"/>
      <c r="AJ9" s="83"/>
    </row>
    <row r="10" spans="1:36" s="409" customFormat="1" ht="30" customHeight="1" thickTop="1" x14ac:dyDescent="0.2">
      <c r="D10" s="754" t="s">
        <v>45</v>
      </c>
      <c r="E10" s="754"/>
      <c r="F10" s="754"/>
      <c r="G10" s="754"/>
      <c r="H10" s="754"/>
      <c r="I10" s="754"/>
      <c r="J10" s="754"/>
      <c r="K10" s="157"/>
      <c r="L10" s="755"/>
      <c r="M10" s="755"/>
      <c r="N10" s="755"/>
      <c r="O10" s="755"/>
      <c r="P10" s="755"/>
      <c r="Q10" s="755"/>
      <c r="R10" s="755"/>
      <c r="S10" s="157"/>
      <c r="T10" s="416"/>
      <c r="U10" s="416"/>
      <c r="V10" s="416"/>
      <c r="W10" s="416"/>
      <c r="X10" s="416"/>
      <c r="Y10" s="416"/>
      <c r="Z10" s="416"/>
      <c r="AA10" s="416"/>
      <c r="AB10" s="416"/>
      <c r="AC10" s="416"/>
      <c r="AD10" s="416"/>
      <c r="AE10" s="416"/>
      <c r="AF10" s="416"/>
    </row>
    <row r="11" spans="1:36" s="409" customFormat="1" ht="10.5" customHeight="1" x14ac:dyDescent="0.2"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Y11" s="158"/>
      <c r="Z11" s="158"/>
      <c r="AA11" s="416"/>
      <c r="AB11" s="416"/>
      <c r="AC11" s="416"/>
      <c r="AD11" s="416"/>
      <c r="AE11" s="416"/>
      <c r="AF11" s="416"/>
    </row>
    <row r="12" spans="1:36" s="409" customFormat="1" ht="19.5" customHeight="1" x14ac:dyDescent="0.2">
      <c r="D12" s="160" t="s">
        <v>47</v>
      </c>
      <c r="F12" s="826" t="str">
        <f>OnlineIO!E12</f>
        <v>WING HOUSE OF OCALA, L.C.</v>
      </c>
      <c r="G12" s="826"/>
      <c r="H12" s="826"/>
      <c r="I12" s="826"/>
      <c r="J12" s="164" t="s">
        <v>486</v>
      </c>
      <c r="K12" s="161"/>
      <c r="L12" s="803" t="str">
        <f>OnlineIO!$K$13</f>
        <v>Agency Name</v>
      </c>
      <c r="M12" s="803"/>
      <c r="N12" s="803"/>
      <c r="O12" s="163"/>
      <c r="P12" s="243"/>
      <c r="Q12" s="281"/>
      <c r="R12" s="281"/>
      <c r="S12" s="163"/>
      <c r="X12" s="158"/>
    </row>
    <row r="13" spans="1:36" s="409" customFormat="1" ht="19.5" customHeight="1" x14ac:dyDescent="0.2">
      <c r="D13" s="160" t="s">
        <v>49</v>
      </c>
      <c r="F13" s="823" t="str">
        <f>OnlineIO!E13</f>
        <v>Dining</v>
      </c>
      <c r="G13" s="823"/>
      <c r="H13" s="823"/>
      <c r="I13" s="823"/>
      <c r="J13" s="164" t="s">
        <v>487</v>
      </c>
      <c r="K13" s="165"/>
      <c r="L13" s="824" t="str">
        <f>OnlineIO!$K$14</f>
        <v>Agency ID #</v>
      </c>
      <c r="M13" s="824"/>
      <c r="N13" s="824"/>
      <c r="O13" s="163"/>
      <c r="P13" s="243"/>
      <c r="Q13" s="281"/>
      <c r="R13" s="281"/>
      <c r="S13" s="163"/>
      <c r="Y13" s="166"/>
      <c r="Z13" s="166"/>
      <c r="AA13" s="167"/>
    </row>
    <row r="14" spans="1:36" s="409" customFormat="1" ht="19.5" customHeight="1" x14ac:dyDescent="0.2">
      <c r="D14" s="160" t="s">
        <v>52</v>
      </c>
      <c r="F14" s="827" t="str">
        <f>OnlineIO!E14</f>
        <v>Tom Lamarche</v>
      </c>
      <c r="G14" s="827"/>
      <c r="H14" s="827"/>
      <c r="I14" s="827"/>
      <c r="J14" s="282" t="s">
        <v>488</v>
      </c>
      <c r="K14" s="170"/>
      <c r="L14" s="435">
        <f>OnlineIO!E17</f>
        <v>0</v>
      </c>
      <c r="M14" s="171"/>
      <c r="N14" s="171"/>
      <c r="O14" s="163"/>
      <c r="P14" s="283"/>
      <c r="Q14" s="281"/>
      <c r="R14" s="281"/>
      <c r="S14" s="163"/>
      <c r="W14" s="166"/>
      <c r="X14" s="166"/>
      <c r="Y14" s="166"/>
      <c r="Z14" s="166"/>
      <c r="AA14" s="167"/>
    </row>
    <row r="15" spans="1:36" s="409" customFormat="1" ht="19.5" customHeight="1" x14ac:dyDescent="0.2">
      <c r="D15" s="160"/>
      <c r="F15" s="828"/>
      <c r="G15" s="828"/>
      <c r="H15" s="828"/>
      <c r="I15" s="284"/>
      <c r="K15" s="172"/>
      <c r="L15" s="193" t="s">
        <v>55</v>
      </c>
      <c r="M15" s="173"/>
      <c r="N15" s="173"/>
      <c r="O15" s="163"/>
      <c r="P15" s="283"/>
      <c r="Q15" s="281"/>
      <c r="R15" s="281"/>
      <c r="S15" s="163"/>
      <c r="W15" s="166"/>
      <c r="X15" s="166"/>
      <c r="Y15" s="166"/>
      <c r="Z15" s="166"/>
      <c r="AA15" s="167"/>
    </row>
    <row r="16" spans="1:36" s="409" customFormat="1" ht="19.5" customHeight="1" x14ac:dyDescent="0.2">
      <c r="D16" s="168" t="s">
        <v>53</v>
      </c>
      <c r="F16" s="827" t="str">
        <f>OnlineIO!$E$16</f>
        <v>22169</v>
      </c>
      <c r="G16" s="827"/>
      <c r="H16" s="827"/>
      <c r="I16" s="827"/>
      <c r="J16" s="163"/>
      <c r="K16" s="163"/>
      <c r="W16" s="166"/>
      <c r="X16" s="166"/>
      <c r="Y16" s="166"/>
      <c r="Z16" s="166"/>
      <c r="AA16" s="167"/>
    </row>
    <row r="17" spans="4:32" s="409" customFormat="1" ht="19.5" customHeight="1" thickBot="1" x14ac:dyDescent="0.25">
      <c r="D17" s="175"/>
      <c r="E17" s="176"/>
      <c r="F17" s="177"/>
      <c r="G17" s="177"/>
      <c r="H17" s="177"/>
      <c r="I17" s="178"/>
      <c r="J17" s="179"/>
      <c r="K17" s="179"/>
      <c r="L17" s="179"/>
      <c r="M17" s="179"/>
      <c r="N17" s="179"/>
      <c r="O17" s="179"/>
      <c r="W17" s="166"/>
      <c r="X17" s="166"/>
      <c r="Y17" s="166"/>
      <c r="Z17" s="166"/>
      <c r="AA17" s="167"/>
    </row>
    <row r="18" spans="4:32" s="409" customFormat="1" ht="19.5" hidden="1" customHeight="1" thickTop="1" x14ac:dyDescent="0.2">
      <c r="D18" s="158" t="s">
        <v>489</v>
      </c>
      <c r="E18" s="285"/>
      <c r="F18" s="414"/>
      <c r="G18" s="414"/>
      <c r="H18" s="414"/>
      <c r="I18" s="174"/>
      <c r="W18" s="166"/>
      <c r="X18" s="166"/>
      <c r="Y18" s="166"/>
      <c r="Z18" s="166"/>
      <c r="AA18" s="167"/>
    </row>
    <row r="19" spans="4:32" s="409" customFormat="1" ht="19.5" hidden="1" customHeight="1" x14ac:dyDescent="0.2">
      <c r="D19" s="168"/>
      <c r="E19" s="285"/>
      <c r="F19" s="286"/>
      <c r="G19" s="414"/>
      <c r="H19" s="414"/>
      <c r="I19" s="174"/>
      <c r="W19" s="166"/>
      <c r="X19" s="166"/>
      <c r="Y19" s="166"/>
      <c r="Z19" s="166"/>
      <c r="AA19" s="167"/>
    </row>
    <row r="20" spans="4:32" s="409" customFormat="1" ht="19.5" hidden="1" customHeight="1" x14ac:dyDescent="0.2">
      <c r="D20" s="160" t="s">
        <v>490</v>
      </c>
      <c r="E20" s="285"/>
      <c r="F20" s="436" t="str">
        <f>F12</f>
        <v>WING HOUSE OF OCALA, L.C.</v>
      </c>
      <c r="G20" s="436"/>
      <c r="H20" s="436"/>
      <c r="I20" s="436"/>
      <c r="J20" s="282" t="s">
        <v>491</v>
      </c>
      <c r="L20" s="803"/>
      <c r="M20" s="803"/>
      <c r="N20" s="803"/>
      <c r="W20" s="166"/>
      <c r="X20" s="166"/>
      <c r="Y20" s="166"/>
      <c r="Z20" s="166"/>
      <c r="AA20" s="167"/>
    </row>
    <row r="21" spans="4:32" s="409" customFormat="1" ht="19.5" hidden="1" customHeight="1" x14ac:dyDescent="0.2">
      <c r="D21" s="160" t="s">
        <v>492</v>
      </c>
      <c r="E21" s="285"/>
      <c r="F21" s="436"/>
      <c r="G21" s="436"/>
      <c r="H21" s="436"/>
      <c r="I21" s="436"/>
      <c r="W21" s="166"/>
      <c r="X21" s="166"/>
      <c r="Y21" s="166"/>
      <c r="Z21" s="166"/>
      <c r="AA21" s="167"/>
    </row>
    <row r="22" spans="4:32" s="409" customFormat="1" ht="19.5" hidden="1" customHeight="1" x14ac:dyDescent="0.2">
      <c r="D22" s="160" t="s">
        <v>493</v>
      </c>
      <c r="E22" s="285"/>
      <c r="F22" s="436"/>
      <c r="G22" s="436"/>
      <c r="H22" s="436"/>
      <c r="I22" s="436"/>
      <c r="W22" s="166"/>
      <c r="X22" s="166"/>
      <c r="Y22" s="166"/>
      <c r="Z22" s="166"/>
      <c r="AA22" s="167"/>
    </row>
    <row r="23" spans="4:32" s="409" customFormat="1" ht="19.5" hidden="1" customHeight="1" thickBot="1" x14ac:dyDescent="0.25">
      <c r="D23" s="154"/>
      <c r="E23" s="154"/>
      <c r="F23" s="154"/>
      <c r="G23" s="154"/>
      <c r="H23" s="154"/>
      <c r="I23" s="154"/>
      <c r="J23" s="154"/>
      <c r="K23" s="154"/>
      <c r="L23" s="154"/>
      <c r="M23" s="155"/>
      <c r="N23" s="155"/>
      <c r="O23" s="155"/>
      <c r="P23" s="155"/>
      <c r="Q23" s="415"/>
      <c r="R23" s="146"/>
      <c r="S23" s="146"/>
      <c r="T23" s="146"/>
      <c r="U23" s="415"/>
      <c r="V23" s="415"/>
      <c r="W23" s="144"/>
      <c r="X23" s="144"/>
      <c r="Y23" s="181"/>
      <c r="Z23" s="181"/>
    </row>
    <row r="24" spans="4:32" s="409" customFormat="1" ht="19.5" customHeight="1" thickTop="1" x14ac:dyDescent="0.2">
      <c r="D24" s="158" t="s">
        <v>494</v>
      </c>
      <c r="E24" s="285"/>
      <c r="F24" s="414"/>
      <c r="G24" s="414"/>
      <c r="H24" s="414"/>
      <c r="I24" s="174"/>
      <c r="W24" s="166"/>
      <c r="X24" s="166"/>
      <c r="Y24" s="166"/>
      <c r="Z24" s="166"/>
      <c r="AA24" s="167"/>
    </row>
    <row r="25" spans="4:32" s="409" customFormat="1" ht="19.5" customHeight="1" x14ac:dyDescent="0.2">
      <c r="D25" s="168"/>
      <c r="E25" s="285"/>
      <c r="F25" s="286"/>
      <c r="G25" s="414"/>
      <c r="H25" s="414"/>
      <c r="I25" s="174"/>
      <c r="W25" s="166"/>
      <c r="X25" s="166"/>
      <c r="Y25" s="166"/>
      <c r="Z25" s="166"/>
      <c r="AA25" s="167"/>
    </row>
    <row r="26" spans="4:32" s="409" customFormat="1" ht="19.5" customHeight="1" x14ac:dyDescent="0.2">
      <c r="D26" s="160" t="s">
        <v>495</v>
      </c>
      <c r="E26" s="285"/>
      <c r="F26" s="829" t="str">
        <f>'Google Code Tool'!$C$3</f>
        <v>WinghouseMarchMadness2016</v>
      </c>
      <c r="G26" s="829"/>
      <c r="H26" s="829"/>
      <c r="I26" s="829"/>
      <c r="J26" s="804" t="s">
        <v>496</v>
      </c>
      <c r="L26" s="814"/>
      <c r="M26" s="814"/>
      <c r="N26" s="814"/>
      <c r="O26" s="814"/>
      <c r="W26" s="166"/>
      <c r="X26" s="166"/>
      <c r="Y26" s="166"/>
      <c r="Z26" s="166"/>
      <c r="AA26" s="167"/>
    </row>
    <row r="27" spans="4:32" s="409" customFormat="1" ht="19.5" customHeight="1" x14ac:dyDescent="0.2">
      <c r="D27" s="160" t="s">
        <v>497</v>
      </c>
      <c r="E27" s="285"/>
      <c r="F27" s="830" t="str">
        <f>'Google Code Tool'!$C$2</f>
        <v>https://www.facebook.com/kerswinghouse/videos/vb.129353967343/10152931326557344/?type=2&amp;theater</v>
      </c>
      <c r="G27" s="830"/>
      <c r="H27" s="830"/>
      <c r="I27" s="830"/>
      <c r="J27" s="805"/>
      <c r="W27" s="166"/>
      <c r="X27" s="166"/>
      <c r="Y27" s="166"/>
      <c r="Z27" s="166"/>
      <c r="AA27" s="167"/>
    </row>
    <row r="28" spans="4:32" s="409" customFormat="1" ht="19.5" customHeight="1" x14ac:dyDescent="0.2">
      <c r="D28" s="160" t="s">
        <v>1720</v>
      </c>
      <c r="E28" s="285"/>
      <c r="F28" s="820"/>
      <c r="G28" s="820"/>
      <c r="H28" s="820"/>
      <c r="I28" s="820"/>
      <c r="J28" s="282" t="s">
        <v>1728</v>
      </c>
      <c r="L28" s="814" t="s">
        <v>1738</v>
      </c>
      <c r="M28" s="814"/>
      <c r="N28" s="814"/>
      <c r="O28" s="814"/>
      <c r="W28" s="166"/>
      <c r="X28" s="166"/>
      <c r="Y28" s="166"/>
      <c r="Z28" s="166"/>
      <c r="AA28" s="167"/>
    </row>
    <row r="29" spans="4:32" s="409" customFormat="1" ht="19.5" customHeight="1" x14ac:dyDescent="0.2">
      <c r="D29" s="416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416"/>
      <c r="R29" s="416"/>
      <c r="S29" s="416"/>
      <c r="T29" s="416"/>
      <c r="U29" s="416"/>
      <c r="V29" s="416"/>
      <c r="W29" s="416"/>
      <c r="X29" s="416"/>
      <c r="Y29" s="416"/>
      <c r="Z29" s="416"/>
      <c r="AA29" s="416"/>
      <c r="AB29" s="416"/>
      <c r="AC29" s="416"/>
      <c r="AD29" s="416"/>
      <c r="AE29" s="416"/>
      <c r="AF29" s="416"/>
    </row>
    <row r="30" spans="4:32" s="409" customFormat="1" ht="19.5" customHeight="1" x14ac:dyDescent="0.2">
      <c r="D30" s="806" t="s">
        <v>83</v>
      </c>
      <c r="E30" s="172"/>
      <c r="F30" s="485" t="str">
        <f>OnlineIO!$E$23</f>
        <v>MM/DD/YYYY</v>
      </c>
      <c r="G30" s="183"/>
      <c r="H30" s="485" t="str">
        <f>OnlineIO!$G$23</f>
        <v>MM/DD/YYYY</v>
      </c>
      <c r="I30" s="184"/>
      <c r="P30" s="164"/>
      <c r="Q30" s="172"/>
      <c r="V30" s="246"/>
      <c r="Y30" s="187"/>
      <c r="Z30" s="416"/>
      <c r="AA30" s="416"/>
      <c r="AB30" s="416"/>
      <c r="AC30" s="416"/>
      <c r="AD30" s="416"/>
    </row>
    <row r="31" spans="4:32" s="409" customFormat="1" ht="21.75" customHeight="1" x14ac:dyDescent="0.2">
      <c r="D31" s="806"/>
      <c r="E31" s="172"/>
      <c r="F31" s="188" t="s">
        <v>60</v>
      </c>
      <c r="G31" s="187"/>
      <c r="H31" s="188" t="s">
        <v>61</v>
      </c>
      <c r="I31" s="187"/>
      <c r="Q31" s="189"/>
      <c r="R31" s="807"/>
      <c r="S31" s="807"/>
      <c r="U31" s="416"/>
      <c r="V31" s="416"/>
      <c r="W31" s="190"/>
      <c r="X31" s="416"/>
      <c r="Z31" s="416"/>
      <c r="AA31" s="416"/>
      <c r="AB31" s="416"/>
      <c r="AC31" s="416"/>
      <c r="AD31" s="416"/>
      <c r="AE31" s="416"/>
      <c r="AF31" s="416"/>
    </row>
    <row r="32" spans="4:32" s="409" customFormat="1" ht="21.75" customHeight="1" x14ac:dyDescent="0.2">
      <c r="D32" s="172"/>
      <c r="E32" s="172"/>
      <c r="F32" s="188"/>
      <c r="G32" s="187"/>
      <c r="H32" s="188"/>
      <c r="I32" s="187"/>
      <c r="J32" s="187"/>
      <c r="K32" s="172"/>
      <c r="P32" s="168"/>
      <c r="Q32" s="189"/>
      <c r="S32" s="417"/>
      <c r="U32" s="416"/>
      <c r="V32" s="437"/>
      <c r="W32" s="190"/>
      <c r="X32" s="416"/>
      <c r="Z32" s="416"/>
      <c r="AA32" s="416"/>
      <c r="AB32" s="416"/>
      <c r="AC32" s="416"/>
      <c r="AD32" s="416"/>
      <c r="AE32" s="416"/>
      <c r="AF32" s="416"/>
    </row>
    <row r="33" spans="4:32" s="409" customFormat="1" ht="19.5" customHeight="1" x14ac:dyDescent="0.2">
      <c r="D33" s="160" t="s">
        <v>498</v>
      </c>
      <c r="E33" s="271"/>
      <c r="F33" s="815" t="str">
        <f>OnlineIO!$E$13</f>
        <v>Dining</v>
      </c>
      <c r="G33" s="815"/>
      <c r="H33" s="815"/>
      <c r="I33" s="815"/>
      <c r="J33" s="806" t="s">
        <v>499</v>
      </c>
      <c r="L33" s="486">
        <f>'Proposal Page'!$I$52</f>
        <v>92333.333333333328</v>
      </c>
      <c r="M33" s="242"/>
      <c r="N33" s="242"/>
      <c r="O33" s="242"/>
      <c r="P33" s="242"/>
      <c r="Q33" s="244"/>
      <c r="R33" s="418"/>
      <c r="S33" s="418"/>
      <c r="T33" s="242"/>
      <c r="U33" s="245"/>
      <c r="V33" s="245"/>
      <c r="W33" s="190"/>
      <c r="X33" s="416"/>
      <c r="Y33" s="193"/>
      <c r="Z33" s="416"/>
      <c r="AA33" s="416"/>
      <c r="AB33" s="416"/>
      <c r="AC33" s="416"/>
      <c r="AD33" s="416"/>
      <c r="AE33" s="416"/>
      <c r="AF33" s="416"/>
    </row>
    <row r="34" spans="4:32" s="194" customFormat="1" ht="19.5" customHeight="1" x14ac:dyDescent="0.2">
      <c r="D34" s="438"/>
      <c r="E34" s="271"/>
      <c r="F34" s="287"/>
      <c r="G34" s="288"/>
      <c r="H34" s="242"/>
      <c r="I34" s="242"/>
      <c r="J34" s="806"/>
      <c r="K34" s="172"/>
      <c r="L34" s="409"/>
      <c r="M34" s="242"/>
      <c r="N34" s="439"/>
      <c r="O34" s="242"/>
      <c r="P34" s="289"/>
      <c r="Q34" s="244"/>
      <c r="R34" s="418"/>
      <c r="S34" s="418"/>
      <c r="T34" s="242"/>
      <c r="U34" s="245"/>
      <c r="V34" s="245"/>
      <c r="W34" s="201"/>
      <c r="X34" s="200"/>
      <c r="Y34" s="202"/>
      <c r="Z34" s="200"/>
      <c r="AA34" s="200"/>
      <c r="AB34" s="200"/>
      <c r="AC34" s="200"/>
      <c r="AD34" s="200"/>
      <c r="AE34" s="200"/>
      <c r="AF34" s="200"/>
    </row>
    <row r="35" spans="4:32" s="409" customFormat="1" ht="14.25" customHeight="1" x14ac:dyDescent="0.2">
      <c r="W35" s="166"/>
      <c r="X35" s="166"/>
      <c r="Y35" s="166"/>
      <c r="Z35" s="166"/>
      <c r="AA35" s="167"/>
    </row>
    <row r="36" spans="4:32" s="409" customFormat="1" ht="27" customHeight="1" x14ac:dyDescent="0.2">
      <c r="D36" s="422" t="s">
        <v>1734</v>
      </c>
      <c r="E36" s="477"/>
      <c r="F36" s="478"/>
      <c r="G36" s="478"/>
      <c r="H36" s="478"/>
      <c r="I36" s="479"/>
      <c r="J36" s="480"/>
      <c r="K36" s="480"/>
      <c r="L36" s="480"/>
      <c r="M36" s="480"/>
      <c r="N36" s="480"/>
      <c r="W36" s="166"/>
      <c r="X36" s="166"/>
      <c r="Y36" s="166"/>
      <c r="Z36" s="166"/>
      <c r="AA36" s="167"/>
    </row>
    <row r="37" spans="4:32" s="409" customFormat="1" ht="34.5" customHeight="1" x14ac:dyDescent="0.2">
      <c r="D37" s="808" t="s">
        <v>1751</v>
      </c>
      <c r="E37" s="809"/>
      <c r="F37" s="809"/>
      <c r="G37" s="809"/>
      <c r="H37" s="809"/>
      <c r="I37" s="809"/>
      <c r="J37" s="809"/>
      <c r="K37" s="809"/>
      <c r="L37" s="809"/>
      <c r="M37" s="809"/>
      <c r="N37" s="810"/>
      <c r="W37" s="166"/>
      <c r="X37" s="166"/>
      <c r="Y37" s="166"/>
      <c r="Z37" s="166"/>
      <c r="AA37" s="167"/>
    </row>
    <row r="38" spans="4:32" s="409" customFormat="1" ht="58.5" customHeight="1" x14ac:dyDescent="0.2">
      <c r="D38" s="811"/>
      <c r="E38" s="812"/>
      <c r="F38" s="812"/>
      <c r="G38" s="812"/>
      <c r="H38" s="812"/>
      <c r="I38" s="812"/>
      <c r="J38" s="812"/>
      <c r="K38" s="812"/>
      <c r="L38" s="812"/>
      <c r="M38" s="812"/>
      <c r="N38" s="813"/>
      <c r="W38" s="166"/>
      <c r="X38" s="166"/>
      <c r="Y38" s="166"/>
      <c r="Z38" s="166"/>
      <c r="AA38" s="167"/>
    </row>
    <row r="39" spans="4:32" s="409" customFormat="1" ht="24.75" customHeight="1" x14ac:dyDescent="0.2">
      <c r="D39" s="476" t="s">
        <v>1735</v>
      </c>
      <c r="E39" s="484"/>
      <c r="F39" s="484"/>
      <c r="G39" s="484"/>
      <c r="H39" s="821" t="s">
        <v>1752</v>
      </c>
      <c r="I39" s="821"/>
      <c r="J39" s="821"/>
      <c r="K39" s="821"/>
      <c r="L39" s="821"/>
      <c r="M39" s="821"/>
      <c r="N39" s="821"/>
      <c r="R39" s="335"/>
      <c r="W39" s="166"/>
      <c r="X39" s="166"/>
      <c r="Y39" s="166"/>
      <c r="Z39" s="166"/>
      <c r="AA39" s="167"/>
    </row>
    <row r="40" spans="4:32" s="409" customFormat="1" ht="21.75" customHeight="1" x14ac:dyDescent="0.2">
      <c r="D40" s="181" t="s">
        <v>1736</v>
      </c>
      <c r="E40" s="440"/>
      <c r="F40" s="440"/>
      <c r="G40" s="440"/>
      <c r="H40" s="822"/>
      <c r="I40" s="822"/>
      <c r="J40" s="822"/>
      <c r="K40" s="822"/>
      <c r="L40" s="822"/>
      <c r="M40" s="822"/>
      <c r="N40" s="822"/>
      <c r="W40" s="166"/>
      <c r="X40" s="166"/>
      <c r="Y40" s="166"/>
      <c r="Z40" s="166"/>
      <c r="AA40" s="167"/>
    </row>
    <row r="41" spans="4:32" s="409" customFormat="1" ht="17.25" customHeight="1" x14ac:dyDescent="0.2">
      <c r="D41" s="158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W41" s="166"/>
      <c r="X41" s="166"/>
      <c r="Y41" s="166"/>
      <c r="Z41" s="166"/>
      <c r="AA41" s="167"/>
    </row>
    <row r="42" spans="4:32" s="409" customFormat="1" ht="25.5" customHeight="1" x14ac:dyDescent="0.2">
      <c r="D42" s="422" t="s">
        <v>500</v>
      </c>
      <c r="E42" s="477"/>
      <c r="F42" s="478"/>
      <c r="G42" s="478"/>
      <c r="H42" s="478"/>
      <c r="I42" s="479"/>
      <c r="J42" s="480"/>
      <c r="K42" s="480"/>
      <c r="L42" s="480"/>
      <c r="M42" s="480"/>
      <c r="N42" s="480"/>
      <c r="W42" s="166"/>
      <c r="X42" s="166"/>
      <c r="Y42" s="166"/>
      <c r="Z42" s="166"/>
      <c r="AA42" s="167"/>
    </row>
    <row r="43" spans="4:32" s="409" customFormat="1" ht="18.75" customHeight="1" x14ac:dyDescent="0.2">
      <c r="D43" s="219" t="s">
        <v>501</v>
      </c>
      <c r="E43" s="285"/>
      <c r="F43" s="414"/>
      <c r="G43" s="414"/>
      <c r="H43" s="414"/>
      <c r="I43" s="174"/>
      <c r="W43" s="166"/>
      <c r="X43" s="166"/>
      <c r="Y43" s="166"/>
      <c r="Z43" s="166"/>
      <c r="AA43" s="167"/>
    </row>
    <row r="44" spans="4:32" s="409" customFormat="1" ht="18.75" customHeight="1" x14ac:dyDescent="0.2">
      <c r="E44" s="285"/>
      <c r="F44" s="414"/>
      <c r="G44" s="414"/>
      <c r="I44" s="174"/>
      <c r="W44" s="166"/>
      <c r="X44" s="166"/>
      <c r="Y44" s="166"/>
      <c r="Z44" s="166"/>
      <c r="AA44" s="167"/>
    </row>
    <row r="45" spans="4:32" s="409" customFormat="1" ht="18.75" customHeight="1" x14ac:dyDescent="0.2">
      <c r="D45" s="219" t="s">
        <v>502</v>
      </c>
      <c r="E45" s="296"/>
      <c r="F45" s="816" t="str">
        <f>$F$27</f>
        <v>https://www.facebook.com/kerswinghouse/videos/vb.129353967343/10152931326557344/?type=2&amp;theater</v>
      </c>
      <c r="G45" s="816"/>
      <c r="H45" s="816"/>
      <c r="J45" s="174" t="s">
        <v>503</v>
      </c>
      <c r="L45" s="818"/>
      <c r="M45" s="818"/>
      <c r="N45" s="818"/>
      <c r="W45" s="166"/>
      <c r="X45" s="166"/>
      <c r="Y45" s="166"/>
      <c r="Z45" s="166"/>
      <c r="AA45" s="167"/>
    </row>
    <row r="46" spans="4:32" s="409" customFormat="1" ht="18.75" customHeight="1" x14ac:dyDescent="0.2">
      <c r="D46" s="219" t="s">
        <v>504</v>
      </c>
      <c r="E46" s="296"/>
      <c r="F46" s="817"/>
      <c r="G46" s="817"/>
      <c r="H46" s="817"/>
      <c r="J46" s="174" t="s">
        <v>503</v>
      </c>
      <c r="L46" s="819"/>
      <c r="M46" s="819"/>
      <c r="N46" s="819"/>
      <c r="W46" s="166"/>
      <c r="X46" s="166"/>
      <c r="Y46" s="166"/>
      <c r="Z46" s="166"/>
      <c r="AA46" s="167"/>
    </row>
    <row r="47" spans="4:32" s="409" customFormat="1" ht="3" customHeight="1" x14ac:dyDescent="0.2">
      <c r="D47" s="219"/>
      <c r="E47" s="296"/>
      <c r="F47" s="414"/>
      <c r="G47" s="414"/>
      <c r="H47" s="414"/>
      <c r="J47" s="174"/>
      <c r="W47" s="166"/>
      <c r="X47" s="166"/>
      <c r="Y47" s="166"/>
      <c r="Z47" s="166"/>
      <c r="AA47" s="167"/>
    </row>
    <row r="48" spans="4:32" s="409" customFormat="1" ht="24" customHeight="1" x14ac:dyDescent="0.2">
      <c r="D48" s="422" t="s">
        <v>1726</v>
      </c>
      <c r="E48" s="481"/>
      <c r="F48" s="478"/>
      <c r="G48" s="478"/>
      <c r="H48" s="478"/>
      <c r="I48" s="480"/>
      <c r="J48" s="479"/>
      <c r="K48" s="480"/>
      <c r="L48" s="480"/>
      <c r="M48" s="480"/>
      <c r="N48" s="480"/>
      <c r="W48" s="166"/>
      <c r="X48" s="166"/>
      <c r="Y48" s="166"/>
      <c r="Z48" s="166"/>
      <c r="AA48" s="167"/>
    </row>
    <row r="49" spans="4:27" s="409" customFormat="1" ht="24" customHeight="1" x14ac:dyDescent="0.2">
      <c r="D49" s="219" t="s">
        <v>505</v>
      </c>
      <c r="E49" s="296"/>
      <c r="F49" s="818"/>
      <c r="G49" s="818"/>
      <c r="H49" s="818"/>
      <c r="J49" s="174" t="s">
        <v>506</v>
      </c>
      <c r="L49" s="818"/>
      <c r="M49" s="818"/>
      <c r="N49" s="818"/>
      <c r="W49" s="166"/>
      <c r="X49" s="166"/>
      <c r="Y49" s="166"/>
      <c r="Z49" s="166"/>
      <c r="AA49" s="167"/>
    </row>
    <row r="50" spans="4:27" s="409" customFormat="1" ht="24" customHeight="1" x14ac:dyDescent="0.2">
      <c r="D50" s="219" t="s">
        <v>507</v>
      </c>
      <c r="E50" s="296"/>
      <c r="F50" s="818"/>
      <c r="G50" s="818"/>
      <c r="H50" s="818"/>
      <c r="J50" s="174" t="s">
        <v>508</v>
      </c>
      <c r="L50" s="818"/>
      <c r="M50" s="818"/>
      <c r="N50" s="818"/>
      <c r="W50" s="166"/>
      <c r="X50" s="166"/>
      <c r="Y50" s="166"/>
      <c r="Z50" s="166"/>
      <c r="AA50" s="167"/>
    </row>
    <row r="51" spans="4:27" s="409" customFormat="1" ht="24" customHeight="1" x14ac:dyDescent="0.2">
      <c r="D51" s="219" t="s">
        <v>509</v>
      </c>
      <c r="E51" s="296"/>
      <c r="F51" s="818"/>
      <c r="G51" s="818"/>
      <c r="H51" s="818"/>
      <c r="J51" s="174" t="s">
        <v>510</v>
      </c>
      <c r="L51" s="818"/>
      <c r="M51" s="818"/>
      <c r="N51" s="818"/>
      <c r="W51" s="166"/>
      <c r="X51" s="166"/>
      <c r="Y51" s="166"/>
      <c r="Z51" s="166"/>
      <c r="AA51" s="167"/>
    </row>
    <row r="52" spans="4:27" s="409" customFormat="1" ht="24" customHeight="1" x14ac:dyDescent="0.2">
      <c r="D52" s="219" t="s">
        <v>511</v>
      </c>
      <c r="E52" s="296"/>
      <c r="F52" s="818"/>
      <c r="G52" s="818"/>
      <c r="H52" s="818"/>
      <c r="J52" s="174" t="s">
        <v>512</v>
      </c>
      <c r="L52" s="818"/>
      <c r="M52" s="818"/>
      <c r="N52" s="818"/>
      <c r="W52" s="166"/>
      <c r="X52" s="166"/>
      <c r="Y52" s="166"/>
      <c r="Z52" s="166"/>
      <c r="AA52" s="167"/>
    </row>
    <row r="53" spans="4:27" s="409" customFormat="1" ht="3" customHeight="1" x14ac:dyDescent="0.2">
      <c r="D53" s="219"/>
      <c r="E53" s="296"/>
      <c r="F53" s="414"/>
      <c r="G53" s="414"/>
      <c r="H53" s="414"/>
      <c r="J53" s="174"/>
      <c r="W53" s="166"/>
      <c r="X53" s="166"/>
      <c r="Y53" s="166"/>
      <c r="Z53" s="166"/>
      <c r="AA53" s="167"/>
    </row>
    <row r="54" spans="4:27" s="409" customFormat="1" ht="19.5" customHeight="1" x14ac:dyDescent="0.2">
      <c r="D54" s="422" t="s">
        <v>1725</v>
      </c>
      <c r="E54" s="482"/>
      <c r="F54" s="482"/>
      <c r="G54" s="482"/>
      <c r="H54" s="482"/>
      <c r="I54" s="482"/>
      <c r="J54" s="482"/>
      <c r="K54" s="482"/>
      <c r="L54" s="482"/>
      <c r="M54" s="423"/>
      <c r="N54" s="423"/>
      <c r="O54" s="146"/>
      <c r="S54" s="146"/>
      <c r="T54" s="146"/>
      <c r="U54" s="415"/>
      <c r="V54" s="415"/>
      <c r="W54" s="144"/>
      <c r="X54" s="144"/>
    </row>
    <row r="55" spans="4:27" s="409" customFormat="1" ht="19.5" customHeight="1" x14ac:dyDescent="0.2">
      <c r="D55" s="181" t="s">
        <v>1721</v>
      </c>
      <c r="E55" s="181"/>
      <c r="F55" s="818"/>
      <c r="G55" s="818"/>
      <c r="H55" s="818"/>
      <c r="I55" s="181"/>
      <c r="J55" s="174" t="s">
        <v>1729</v>
      </c>
      <c r="L55" s="818"/>
      <c r="M55" s="818"/>
      <c r="N55" s="818"/>
      <c r="O55" s="181"/>
      <c r="S55" s="181"/>
      <c r="T55" s="181"/>
      <c r="U55" s="181"/>
      <c r="V55" s="181"/>
      <c r="W55" s="181"/>
      <c r="X55" s="181"/>
      <c r="Y55" s="181"/>
      <c r="Z55" s="181"/>
    </row>
    <row r="56" spans="4:27" s="409" customFormat="1" ht="19.5" customHeight="1" x14ac:dyDescent="0.2">
      <c r="D56" s="181" t="s">
        <v>1722</v>
      </c>
      <c r="E56" s="181"/>
      <c r="F56" s="818"/>
      <c r="G56" s="818"/>
      <c r="H56" s="818"/>
      <c r="I56" s="181"/>
      <c r="J56" s="174" t="s">
        <v>1730</v>
      </c>
      <c r="L56" s="818"/>
      <c r="M56" s="818"/>
      <c r="N56" s="818"/>
      <c r="O56" s="181"/>
      <c r="S56" s="181"/>
      <c r="T56" s="181"/>
      <c r="U56" s="181"/>
      <c r="V56" s="181"/>
      <c r="W56" s="181"/>
      <c r="X56" s="181"/>
      <c r="Y56" s="181"/>
      <c r="Z56" s="181"/>
    </row>
    <row r="57" spans="4:27" s="409" customFormat="1" ht="19.5" customHeight="1" x14ac:dyDescent="0.2">
      <c r="D57" s="181" t="s">
        <v>1723</v>
      </c>
      <c r="E57" s="181"/>
      <c r="F57" s="818"/>
      <c r="G57" s="818"/>
      <c r="H57" s="818"/>
      <c r="I57" s="181"/>
      <c r="J57" s="174" t="s">
        <v>1731</v>
      </c>
      <c r="L57" s="818"/>
      <c r="M57" s="818"/>
      <c r="N57" s="818"/>
      <c r="O57" s="181"/>
      <c r="S57" s="181"/>
      <c r="T57" s="181"/>
      <c r="U57" s="181"/>
      <c r="V57" s="181"/>
      <c r="W57" s="181"/>
      <c r="X57" s="181"/>
      <c r="Y57" s="181"/>
      <c r="Z57" s="181"/>
    </row>
    <row r="58" spans="4:27" s="409" customFormat="1" ht="19.5" customHeight="1" x14ac:dyDescent="0.2">
      <c r="D58" s="181" t="s">
        <v>1724</v>
      </c>
      <c r="E58" s="181"/>
      <c r="F58" s="818"/>
      <c r="G58" s="818"/>
      <c r="H58" s="818"/>
      <c r="I58" s="181"/>
      <c r="J58" s="174" t="s">
        <v>1732</v>
      </c>
      <c r="L58" s="818"/>
      <c r="M58" s="818"/>
      <c r="N58" s="818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4:27" s="409" customFormat="1" ht="3" customHeight="1" x14ac:dyDescent="0.2">
      <c r="D59" s="181"/>
      <c r="E59" s="181"/>
      <c r="F59" s="334"/>
      <c r="G59" s="414"/>
      <c r="H59" s="414"/>
      <c r="I59" s="181"/>
      <c r="J59" s="174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4:27" s="409" customFormat="1" ht="19.5" customHeight="1" x14ac:dyDescent="0.2">
      <c r="D60" s="422" t="s">
        <v>1727</v>
      </c>
      <c r="E60" s="483"/>
      <c r="F60" s="478"/>
      <c r="G60" s="478"/>
      <c r="H60" s="478"/>
      <c r="I60" s="483"/>
      <c r="J60" s="479"/>
      <c r="K60" s="480"/>
      <c r="L60" s="480"/>
      <c r="M60" s="480"/>
      <c r="N60" s="480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4:27" s="409" customFormat="1" ht="19.5" customHeight="1" x14ac:dyDescent="0.2">
      <c r="D61" s="181" t="s">
        <v>513</v>
      </c>
      <c r="E61" s="181"/>
      <c r="F61" s="445" t="s">
        <v>1740</v>
      </c>
      <c r="G61" s="420"/>
      <c r="H61" s="420"/>
      <c r="I61" s="420"/>
      <c r="J61" s="420"/>
      <c r="K61" s="420"/>
      <c r="L61" s="420"/>
      <c r="M61" s="421"/>
      <c r="N61" s="42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4:27" s="409" customFormat="1" ht="3" customHeight="1" x14ac:dyDescent="0.2">
      <c r="D62" s="181"/>
      <c r="E62" s="181"/>
      <c r="F62" s="414"/>
      <c r="G62" s="414"/>
      <c r="H62" s="414"/>
      <c r="I62" s="414"/>
      <c r="J62" s="414"/>
      <c r="K62" s="414"/>
      <c r="L62" s="414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4:27" s="409" customFormat="1" ht="19.5" customHeight="1" x14ac:dyDescent="0.2">
      <c r="D63" s="291" t="s">
        <v>514</v>
      </c>
      <c r="E63" s="297"/>
      <c r="F63" s="292"/>
      <c r="G63" s="292"/>
      <c r="H63" s="292"/>
      <c r="I63" s="297"/>
      <c r="J63" s="293"/>
      <c r="K63" s="294"/>
      <c r="L63" s="294"/>
      <c r="M63" s="294"/>
      <c r="N63" s="294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4:27" s="409" customFormat="1" ht="19.5" customHeight="1" x14ac:dyDescent="0.2">
      <c r="D64" s="181" t="s">
        <v>513</v>
      </c>
      <c r="E64" s="181"/>
      <c r="F64" s="818"/>
      <c r="G64" s="818"/>
      <c r="H64" s="818"/>
      <c r="I64" s="181"/>
      <c r="J64" s="174" t="s">
        <v>1733</v>
      </c>
      <c r="L64" s="818"/>
      <c r="M64" s="818"/>
      <c r="N64" s="818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4:26" s="409" customFormat="1" ht="3" customHeight="1" x14ac:dyDescent="0.2">
      <c r="D65" s="181"/>
      <c r="E65" s="181"/>
      <c r="F65" s="414"/>
      <c r="G65" s="414"/>
      <c r="H65" s="414"/>
      <c r="I65" s="181"/>
      <c r="J65" s="174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4:26" s="409" customFormat="1" ht="19.5" customHeight="1" x14ac:dyDescent="0.2">
      <c r="D66" s="291" t="s">
        <v>515</v>
      </c>
      <c r="E66" s="297"/>
      <c r="F66" s="292"/>
      <c r="G66" s="292"/>
      <c r="H66" s="292"/>
      <c r="I66" s="297"/>
      <c r="J66" s="293"/>
      <c r="K66" s="294"/>
      <c r="L66" s="294"/>
      <c r="M66" s="294"/>
      <c r="N66" s="294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4:26" s="409" customFormat="1" ht="19.5" customHeight="1" x14ac:dyDescent="0.2">
      <c r="D67" s="181" t="s">
        <v>513</v>
      </c>
      <c r="E67" s="181"/>
      <c r="F67" s="818"/>
      <c r="G67" s="818"/>
      <c r="H67" s="818"/>
      <c r="I67" s="181"/>
      <c r="J67" s="174" t="s">
        <v>516</v>
      </c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4:26" s="409" customFormat="1" ht="3" customHeight="1" x14ac:dyDescent="0.2">
      <c r="D68" s="181"/>
      <c r="E68" s="181"/>
      <c r="F68" s="414"/>
      <c r="G68" s="414"/>
      <c r="H68" s="414"/>
      <c r="I68" s="181"/>
      <c r="J68" s="174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4:26" s="409" customFormat="1" ht="19.5" customHeight="1" x14ac:dyDescent="0.2">
      <c r="D69" s="291" t="s">
        <v>517</v>
      </c>
      <c r="E69" s="297"/>
      <c r="F69" s="292"/>
      <c r="G69" s="292"/>
      <c r="H69" s="292"/>
      <c r="I69" s="297"/>
      <c r="J69" s="293"/>
      <c r="K69" s="294"/>
      <c r="L69" s="294"/>
      <c r="M69" s="294"/>
      <c r="N69" s="294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4:26" s="409" customFormat="1" ht="19.5" customHeight="1" x14ac:dyDescent="0.2">
      <c r="D70" s="181" t="s">
        <v>513</v>
      </c>
      <c r="E70" s="181"/>
      <c r="F70" s="818"/>
      <c r="G70" s="818"/>
      <c r="H70" s="818"/>
      <c r="I70" s="181"/>
      <c r="J70" s="174" t="s">
        <v>518</v>
      </c>
      <c r="L70" s="818"/>
      <c r="M70" s="818"/>
      <c r="N70" s="818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4:26" s="409" customFormat="1" ht="19.5" customHeight="1" x14ac:dyDescent="0.2">
      <c r="D71" s="181" t="s">
        <v>519</v>
      </c>
      <c r="E71" s="181"/>
      <c r="F71" s="818"/>
      <c r="G71" s="818"/>
      <c r="H71" s="818"/>
      <c r="I71" s="181"/>
      <c r="J71" s="174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4:26" s="409" customFormat="1" ht="3" customHeight="1" x14ac:dyDescent="0.2">
      <c r="D72" s="181"/>
      <c r="E72" s="181"/>
      <c r="F72" s="414"/>
      <c r="G72" s="414"/>
      <c r="H72" s="414"/>
      <c r="I72" s="181"/>
      <c r="J72" s="174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4:26" s="409" customFormat="1" ht="19.5" customHeight="1" x14ac:dyDescent="0.2">
      <c r="D73" s="291" t="s">
        <v>520</v>
      </c>
      <c r="E73" s="297"/>
      <c r="F73" s="292"/>
      <c r="G73" s="292"/>
      <c r="H73" s="292"/>
      <c r="I73" s="297"/>
      <c r="J73" s="293"/>
      <c r="K73" s="294"/>
      <c r="L73" s="294"/>
      <c r="M73" s="294"/>
      <c r="N73" s="294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4:26" s="409" customFormat="1" ht="19.5" customHeight="1" x14ac:dyDescent="0.2">
      <c r="D74" s="181" t="s">
        <v>513</v>
      </c>
      <c r="E74" s="181"/>
      <c r="F74" s="818"/>
      <c r="G74" s="818"/>
      <c r="H74" s="818"/>
      <c r="I74" s="181"/>
      <c r="J74" s="174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4:26" s="409" customFormat="1" ht="19.5" customHeight="1" x14ac:dyDescent="0.2">
      <c r="D75" s="181" t="s">
        <v>521</v>
      </c>
      <c r="E75" s="181"/>
      <c r="F75" s="818"/>
      <c r="G75" s="818"/>
      <c r="H75" s="818"/>
      <c r="I75" s="181"/>
      <c r="J75" s="174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4:26" s="409" customFormat="1" ht="19.5" customHeight="1" x14ac:dyDescent="0.2">
      <c r="D76" s="181" t="s">
        <v>522</v>
      </c>
      <c r="E76" s="181"/>
      <c r="F76" s="414"/>
      <c r="G76" s="414"/>
      <c r="H76" s="414"/>
      <c r="I76" s="181"/>
      <c r="J76" s="174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4:26" s="409" customFormat="1" ht="19.5" customHeight="1" x14ac:dyDescent="0.2">
      <c r="D77" s="181" t="s">
        <v>523</v>
      </c>
      <c r="E77" s="181"/>
      <c r="F77" s="445"/>
      <c r="G77" s="181" t="s">
        <v>524</v>
      </c>
      <c r="H77" s="446"/>
      <c r="I77" s="181" t="s">
        <v>525</v>
      </c>
      <c r="J77" s="447"/>
      <c r="K77" s="409" t="s">
        <v>526</v>
      </c>
      <c r="L77" s="448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4:26" s="409" customFormat="1" ht="3" customHeight="1" x14ac:dyDescent="0.2">
      <c r="D78" s="181"/>
      <c r="E78" s="181"/>
      <c r="F78" s="414"/>
      <c r="G78" s="181"/>
      <c r="H78" s="181"/>
      <c r="I78" s="181"/>
      <c r="J78" s="174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4:26" s="409" customFormat="1" ht="19.5" hidden="1" customHeight="1" x14ac:dyDescent="0.2">
      <c r="D79" s="291" t="s">
        <v>527</v>
      </c>
      <c r="E79" s="297"/>
      <c r="F79" s="292"/>
      <c r="G79" s="297"/>
      <c r="H79" s="297"/>
      <c r="I79" s="297"/>
      <c r="J79" s="293"/>
      <c r="K79" s="294"/>
      <c r="L79" s="294"/>
      <c r="M79" s="294"/>
      <c r="N79" s="294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4:26" s="409" customFormat="1" ht="19.5" hidden="1" customHeight="1" x14ac:dyDescent="0.2">
      <c r="D80" s="181" t="s">
        <v>528</v>
      </c>
      <c r="E80" s="181"/>
      <c r="F80" s="420"/>
      <c r="G80" s="298"/>
      <c r="H80" s="298"/>
      <c r="I80" s="181"/>
      <c r="J80" s="174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36" s="409" customFormat="1" ht="3" customHeight="1" x14ac:dyDescent="0.2">
      <c r="D81" s="181"/>
      <c r="E81" s="181"/>
      <c r="F81" s="414"/>
      <c r="G81" s="181"/>
      <c r="H81" s="181"/>
      <c r="I81" s="181"/>
      <c r="J81" s="174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36" s="409" customFormat="1" ht="19.5" customHeight="1" x14ac:dyDescent="0.2">
      <c r="D82" s="291" t="s">
        <v>529</v>
      </c>
      <c r="E82" s="297"/>
      <c r="F82" s="292"/>
      <c r="G82" s="297"/>
      <c r="H82" s="297"/>
      <c r="I82" s="297"/>
      <c r="J82" s="293"/>
      <c r="K82" s="294"/>
      <c r="L82" s="294"/>
      <c r="M82" s="294"/>
      <c r="N82" s="294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36" s="409" customFormat="1" ht="19.5" customHeight="1" x14ac:dyDescent="0.2">
      <c r="D83" s="181" t="s">
        <v>530</v>
      </c>
      <c r="E83" s="181"/>
      <c r="F83" s="818"/>
      <c r="G83" s="818"/>
      <c r="H83" s="818"/>
      <c r="I83" s="181"/>
      <c r="J83" s="174" t="s">
        <v>531</v>
      </c>
      <c r="L83" s="818"/>
      <c r="M83" s="818"/>
      <c r="N83" s="818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36" s="409" customFormat="1" ht="3" customHeight="1" x14ac:dyDescent="0.2">
      <c r="D84" s="181"/>
      <c r="E84" s="181"/>
      <c r="F84" s="414"/>
      <c r="G84" s="181"/>
      <c r="H84" s="181"/>
      <c r="I84" s="181"/>
      <c r="J84" s="174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36" s="409" customFormat="1" ht="3" customHeight="1" x14ac:dyDescent="0.2">
      <c r="D85" s="227"/>
      <c r="E85" s="181"/>
      <c r="F85" s="414"/>
      <c r="G85" s="181"/>
      <c r="H85" s="181"/>
      <c r="I85" s="181"/>
      <c r="J85" s="174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36" s="409" customFormat="1" ht="19.5" customHeight="1" thickBot="1" x14ac:dyDescent="0.25">
      <c r="D86" s="291" t="s">
        <v>532</v>
      </c>
      <c r="E86" s="297"/>
      <c r="F86" s="292"/>
      <c r="G86" s="297"/>
      <c r="H86" s="297"/>
      <c r="I86" s="297"/>
      <c r="J86" s="293"/>
      <c r="K86" s="294"/>
      <c r="L86" s="294"/>
      <c r="M86" s="294"/>
      <c r="N86" s="294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36" s="409" customFormat="1" ht="71.25" customHeight="1" thickBot="1" x14ac:dyDescent="0.25">
      <c r="D87" s="799"/>
      <c r="E87" s="800"/>
      <c r="F87" s="800"/>
      <c r="G87" s="800"/>
      <c r="H87" s="800"/>
      <c r="I87" s="800"/>
      <c r="J87" s="800"/>
      <c r="K87" s="800"/>
      <c r="L87" s="80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36" s="409" customFormat="1" ht="15.75" customHeight="1" x14ac:dyDescent="0.2">
      <c r="D88" s="295"/>
      <c r="E88" s="295"/>
      <c r="F88" s="295"/>
      <c r="G88" s="295"/>
      <c r="H88" s="295"/>
      <c r="I88" s="295"/>
      <c r="J88" s="295"/>
      <c r="K88" s="295"/>
      <c r="L88" s="295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36" s="409" customFormat="1" ht="19.5" customHeight="1" x14ac:dyDescent="0.2"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416"/>
      <c r="Z89" s="416"/>
      <c r="AA89" s="416"/>
      <c r="AB89" s="416"/>
      <c r="AC89" s="416"/>
      <c r="AD89" s="416"/>
      <c r="AE89" s="416"/>
      <c r="AF89" s="416"/>
    </row>
    <row r="90" spans="1:36" s="419" customFormat="1" ht="19.5" customHeight="1" x14ac:dyDescent="0.2">
      <c r="A90" s="409"/>
      <c r="B90" s="409"/>
      <c r="C90" s="409"/>
      <c r="D90" s="158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84"/>
      <c r="P90" s="333"/>
      <c r="Q90" s="416"/>
      <c r="R90" s="416"/>
      <c r="S90" s="416"/>
      <c r="T90" s="416"/>
      <c r="U90" s="416"/>
      <c r="V90" s="416"/>
      <c r="W90" s="416"/>
      <c r="X90" s="416"/>
      <c r="Y90" s="274"/>
      <c r="Z90" s="274"/>
      <c r="AA90" s="274"/>
      <c r="AB90" s="274"/>
      <c r="AC90" s="274"/>
      <c r="AD90" s="274"/>
      <c r="AE90" s="275"/>
      <c r="AF90" s="275"/>
      <c r="AG90" s="275"/>
      <c r="AI90" s="275"/>
      <c r="AJ90" s="275"/>
    </row>
    <row r="91" spans="1:36" s="419" customFormat="1" ht="19.5" customHeight="1" x14ac:dyDescent="0.2">
      <c r="A91" s="409"/>
      <c r="B91" s="409"/>
      <c r="C91" s="409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8"/>
      <c r="W91" s="278"/>
      <c r="X91" s="409"/>
      <c r="Y91" s="277"/>
      <c r="Z91" s="277"/>
      <c r="AA91" s="277"/>
      <c r="AB91" s="277"/>
      <c r="AC91" s="277"/>
      <c r="AD91" s="277"/>
      <c r="AE91" s="277"/>
      <c r="AF91" s="277"/>
    </row>
    <row r="92" spans="1:36" s="419" customFormat="1" ht="9" customHeight="1" x14ac:dyDescent="0.2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</row>
    <row r="93" spans="1:36" s="419" customFormat="1" ht="30" hidden="1" customHeight="1" x14ac:dyDescent="0.2">
      <c r="A93" s="415"/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  <c r="U93" s="415"/>
      <c r="V93" s="415"/>
      <c r="W93" s="415"/>
      <c r="X93" s="415"/>
      <c r="Y93" s="279"/>
      <c r="Z93" s="279"/>
      <c r="AA93" s="279"/>
      <c r="AB93" s="802"/>
      <c r="AC93" s="753"/>
      <c r="AD93" s="753"/>
      <c r="AE93" s="753"/>
      <c r="AF93" s="753"/>
    </row>
    <row r="94" spans="1:36" s="419" customFormat="1" ht="16" hidden="1" x14ac:dyDescent="0.2">
      <c r="A94" s="415"/>
      <c r="B94" s="415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415"/>
      <c r="X94" s="415"/>
    </row>
    <row r="95" spans="1:36" s="419" customFormat="1" ht="30" hidden="1" customHeight="1" thickBot="1" x14ac:dyDescent="0.25">
      <c r="A95" s="415"/>
      <c r="B95" s="415"/>
      <c r="C95" s="379"/>
      <c r="D95" s="441" t="s">
        <v>112</v>
      </c>
      <c r="E95" s="379"/>
      <c r="F95" s="441" t="s">
        <v>113</v>
      </c>
      <c r="G95" s="394" t="s">
        <v>114</v>
      </c>
      <c r="H95" s="441"/>
      <c r="I95" s="394" t="s">
        <v>114</v>
      </c>
      <c r="J95" s="379"/>
      <c r="K95" s="379"/>
      <c r="L95" s="441" t="s">
        <v>82</v>
      </c>
      <c r="M95" s="394" t="s">
        <v>115</v>
      </c>
      <c r="N95" s="379"/>
      <c r="O95" s="379"/>
      <c r="P95" s="379" t="s">
        <v>116</v>
      </c>
      <c r="Q95" s="379"/>
      <c r="R95" s="379">
        <v>1</v>
      </c>
      <c r="S95" s="379"/>
      <c r="T95" s="379"/>
      <c r="U95" s="379"/>
      <c r="V95" s="379"/>
      <c r="W95" s="415"/>
      <c r="X95" s="415"/>
      <c r="Y95" s="279"/>
      <c r="Z95" s="279"/>
      <c r="AA95" s="279"/>
      <c r="AB95" s="279"/>
      <c r="AC95" s="279"/>
      <c r="AD95" s="279"/>
      <c r="AE95" s="279"/>
      <c r="AF95" s="279"/>
    </row>
    <row r="96" spans="1:36" s="419" customFormat="1" ht="16" hidden="1" x14ac:dyDescent="0.2">
      <c r="A96" s="415"/>
      <c r="B96" s="415"/>
      <c r="C96" s="379"/>
      <c r="D96" s="407" t="s">
        <v>50</v>
      </c>
      <c r="E96" s="379"/>
      <c r="F96" s="441" t="s">
        <v>50</v>
      </c>
      <c r="G96" s="394" t="s">
        <v>50</v>
      </c>
      <c r="H96" s="441"/>
      <c r="I96" s="394" t="s">
        <v>50</v>
      </c>
      <c r="J96" s="379"/>
      <c r="K96" s="379"/>
      <c r="L96" s="441" t="s">
        <v>50</v>
      </c>
      <c r="M96" s="394" t="s">
        <v>50</v>
      </c>
      <c r="N96" s="379"/>
      <c r="O96" s="379"/>
      <c r="P96" s="379" t="s">
        <v>25</v>
      </c>
      <c r="Q96" s="379"/>
      <c r="R96" s="379"/>
      <c r="S96" s="379"/>
      <c r="T96" s="379"/>
      <c r="U96" s="379"/>
      <c r="V96" s="379"/>
      <c r="W96" s="415"/>
      <c r="X96" s="415"/>
    </row>
    <row r="97" spans="1:36" s="419" customFormat="1" ht="30" hidden="1" customHeight="1" x14ac:dyDescent="0.2">
      <c r="A97" s="415"/>
      <c r="B97" s="415"/>
      <c r="C97" s="379"/>
      <c r="D97" s="442" t="s">
        <v>117</v>
      </c>
      <c r="E97" s="379"/>
      <c r="F97" s="443" t="s">
        <v>76</v>
      </c>
      <c r="G97" s="396" t="s">
        <v>118</v>
      </c>
      <c r="H97" s="443"/>
      <c r="I97" s="396" t="s">
        <v>118</v>
      </c>
      <c r="J97" s="379"/>
      <c r="K97" s="379"/>
      <c r="L97" s="443" t="s">
        <v>3</v>
      </c>
      <c r="M97" s="396" t="s">
        <v>119</v>
      </c>
      <c r="N97" s="379"/>
      <c r="O97" s="379"/>
      <c r="P97" s="379">
        <v>1</v>
      </c>
      <c r="Q97" s="379"/>
      <c r="R97" s="379"/>
      <c r="S97" s="379"/>
      <c r="T97" s="379"/>
      <c r="U97" s="379"/>
      <c r="V97" s="379"/>
      <c r="W97" s="415"/>
      <c r="X97" s="415"/>
      <c r="Y97" s="279"/>
      <c r="Z97" s="279"/>
      <c r="AA97" s="279"/>
      <c r="AB97" s="279"/>
      <c r="AC97" s="279"/>
      <c r="AD97" s="279"/>
      <c r="AE97" s="279"/>
      <c r="AF97" s="279"/>
    </row>
    <row r="98" spans="1:36" s="419" customFormat="1" ht="16" hidden="1" x14ac:dyDescent="0.2">
      <c r="A98" s="415"/>
      <c r="B98" s="415"/>
      <c r="C98" s="379"/>
      <c r="D98" s="442" t="s">
        <v>120</v>
      </c>
      <c r="E98" s="379"/>
      <c r="F98" s="443" t="s">
        <v>4</v>
      </c>
      <c r="G98" s="396" t="s">
        <v>121</v>
      </c>
      <c r="H98" s="443"/>
      <c r="I98" s="396" t="s">
        <v>121</v>
      </c>
      <c r="J98" s="379"/>
      <c r="K98" s="379"/>
      <c r="L98" s="443" t="s">
        <v>4</v>
      </c>
      <c r="M98" s="396" t="s">
        <v>122</v>
      </c>
      <c r="N98" s="379"/>
      <c r="O98" s="379"/>
      <c r="P98" s="379">
        <v>2</v>
      </c>
      <c r="Q98" s="379"/>
      <c r="R98" s="379" t="s">
        <v>123</v>
      </c>
      <c r="S98" s="379"/>
      <c r="T98" s="379"/>
      <c r="U98" s="379"/>
      <c r="V98" s="379"/>
      <c r="W98" s="415"/>
      <c r="X98" s="415"/>
    </row>
    <row r="99" spans="1:36" s="419" customFormat="1" ht="19.5" hidden="1" customHeight="1" x14ac:dyDescent="0.2">
      <c r="A99" s="415"/>
      <c r="B99" s="415"/>
      <c r="C99" s="379"/>
      <c r="D99" s="442" t="s">
        <v>124</v>
      </c>
      <c r="E99" s="379"/>
      <c r="F99" s="443" t="s">
        <v>5</v>
      </c>
      <c r="G99" s="396" t="s">
        <v>125</v>
      </c>
      <c r="H99" s="443"/>
      <c r="I99" s="396" t="s">
        <v>125</v>
      </c>
      <c r="J99" s="379"/>
      <c r="K99" s="379"/>
      <c r="L99" s="443" t="s">
        <v>5</v>
      </c>
      <c r="M99" s="396"/>
      <c r="N99" s="379"/>
      <c r="O99" s="379"/>
      <c r="P99" s="379">
        <v>3</v>
      </c>
      <c r="Q99" s="379"/>
      <c r="R99" s="379">
        <v>0</v>
      </c>
      <c r="S99" s="379"/>
      <c r="T99" s="379"/>
      <c r="U99" s="379"/>
      <c r="V99" s="379"/>
      <c r="W99" s="415"/>
      <c r="X99" s="415"/>
    </row>
    <row r="100" spans="1:36" s="419" customFormat="1" ht="30" hidden="1" customHeight="1" x14ac:dyDescent="0.2">
      <c r="A100" s="415"/>
      <c r="B100" s="415"/>
      <c r="C100" s="379"/>
      <c r="D100" s="442" t="s">
        <v>126</v>
      </c>
      <c r="E100" s="379"/>
      <c r="F100" s="443" t="s">
        <v>127</v>
      </c>
      <c r="G100" s="396" t="s">
        <v>128</v>
      </c>
      <c r="H100" s="443"/>
      <c r="I100" s="396" t="s">
        <v>128</v>
      </c>
      <c r="J100" s="379"/>
      <c r="K100" s="379"/>
      <c r="L100" s="443"/>
      <c r="M100" s="396"/>
      <c r="N100" s="379"/>
      <c r="O100" s="379"/>
      <c r="P100" s="379">
        <v>4</v>
      </c>
      <c r="Q100" s="379"/>
      <c r="R100" s="379"/>
      <c r="S100" s="379"/>
      <c r="T100" s="379"/>
      <c r="U100" s="379"/>
      <c r="V100" s="379"/>
      <c r="W100" s="415"/>
      <c r="X100" s="415"/>
      <c r="Z100" s="278"/>
      <c r="AA100" s="278"/>
      <c r="AB100" s="278"/>
      <c r="AC100" s="278"/>
      <c r="AD100" s="278"/>
      <c r="AE100" s="278"/>
      <c r="AF100" s="278"/>
    </row>
    <row r="101" spans="1:36" s="419" customFormat="1" ht="19.5" hidden="1" customHeight="1" x14ac:dyDescent="0.2">
      <c r="A101" s="415"/>
      <c r="B101" s="415"/>
      <c r="C101" s="379"/>
      <c r="D101" s="442" t="s">
        <v>129</v>
      </c>
      <c r="E101" s="379"/>
      <c r="F101" s="443"/>
      <c r="G101" s="396" t="s">
        <v>130</v>
      </c>
      <c r="H101" s="443"/>
      <c r="I101" s="396" t="s">
        <v>130</v>
      </c>
      <c r="J101" s="379"/>
      <c r="K101" s="379"/>
      <c r="L101" s="379"/>
      <c r="M101" s="396"/>
      <c r="N101" s="379"/>
      <c r="O101" s="379"/>
      <c r="P101" s="379">
        <v>5</v>
      </c>
      <c r="Q101" s="379"/>
      <c r="R101" s="379">
        <v>1</v>
      </c>
      <c r="S101" s="379"/>
      <c r="T101" s="379"/>
      <c r="U101" s="379"/>
      <c r="V101" s="379"/>
      <c r="W101" s="415"/>
      <c r="X101" s="415"/>
      <c r="Z101" s="278"/>
      <c r="AA101" s="278"/>
      <c r="AB101" s="278"/>
      <c r="AC101" s="278"/>
      <c r="AD101" s="278"/>
      <c r="AE101" s="278"/>
      <c r="AF101" s="278"/>
    </row>
    <row r="102" spans="1:36" s="409" customFormat="1" ht="19.5" hidden="1" customHeight="1" x14ac:dyDescent="0.2">
      <c r="A102" s="415"/>
      <c r="B102" s="415"/>
      <c r="C102" s="379"/>
      <c r="D102" s="444" t="s">
        <v>131</v>
      </c>
      <c r="E102" s="379"/>
      <c r="F102" s="443"/>
      <c r="G102" s="396" t="s">
        <v>132</v>
      </c>
      <c r="H102" s="443"/>
      <c r="I102" s="396" t="s">
        <v>132</v>
      </c>
      <c r="J102" s="379"/>
      <c r="K102" s="379"/>
      <c r="L102" s="379"/>
      <c r="M102" s="396"/>
      <c r="N102" s="379"/>
      <c r="O102" s="379"/>
      <c r="P102" s="379">
        <v>6</v>
      </c>
      <c r="Q102" s="379"/>
      <c r="R102" s="379"/>
      <c r="S102" s="379"/>
      <c r="T102" s="379"/>
      <c r="U102" s="379"/>
      <c r="V102" s="379"/>
      <c r="W102" s="415"/>
      <c r="X102" s="415"/>
    </row>
    <row r="103" spans="1:36" s="409" customFormat="1" ht="19.5" hidden="1" customHeight="1" x14ac:dyDescent="0.2">
      <c r="A103" s="415"/>
      <c r="B103" s="415"/>
      <c r="C103" s="379"/>
      <c r="D103" s="444" t="s">
        <v>133</v>
      </c>
      <c r="E103" s="379"/>
      <c r="F103" s="443"/>
      <c r="G103" s="396" t="s">
        <v>134</v>
      </c>
      <c r="H103" s="443"/>
      <c r="I103" s="396" t="s">
        <v>134</v>
      </c>
      <c r="J103" s="379"/>
      <c r="K103" s="379"/>
      <c r="L103" s="379"/>
      <c r="M103" s="396"/>
      <c r="N103" s="379"/>
      <c r="O103" s="379"/>
      <c r="P103" s="379"/>
      <c r="Q103" s="379"/>
      <c r="R103" s="379"/>
      <c r="S103" s="379"/>
      <c r="T103" s="379"/>
      <c r="U103" s="379"/>
      <c r="V103" s="379"/>
      <c r="W103" s="415"/>
      <c r="X103" s="415"/>
      <c r="Y103" s="181"/>
      <c r="Z103" s="181"/>
    </row>
    <row r="104" spans="1:36" s="409" customFormat="1" ht="19.5" hidden="1" customHeight="1" x14ac:dyDescent="0.2">
      <c r="A104" s="415"/>
      <c r="B104" s="415"/>
      <c r="C104" s="379"/>
      <c r="D104" s="444" t="s">
        <v>135</v>
      </c>
      <c r="E104" s="379"/>
      <c r="F104" s="443"/>
      <c r="G104" s="396" t="s">
        <v>136</v>
      </c>
      <c r="H104" s="443"/>
      <c r="I104" s="396" t="s">
        <v>136</v>
      </c>
      <c r="J104" s="379"/>
      <c r="K104" s="379"/>
      <c r="L104" s="379"/>
      <c r="M104" s="396"/>
      <c r="N104" s="379"/>
      <c r="O104" s="379"/>
      <c r="P104" s="379"/>
      <c r="Q104" s="379"/>
      <c r="R104" s="379"/>
      <c r="S104" s="379"/>
      <c r="T104" s="379"/>
      <c r="U104" s="379"/>
      <c r="V104" s="379"/>
      <c r="W104" s="415"/>
      <c r="X104" s="415"/>
      <c r="Y104" s="416"/>
      <c r="Z104" s="416"/>
      <c r="AA104" s="416"/>
      <c r="AB104" s="416"/>
      <c r="AC104" s="416"/>
      <c r="AD104" s="416"/>
      <c r="AE104" s="416"/>
      <c r="AF104" s="416"/>
    </row>
    <row r="105" spans="1:36" s="409" customFormat="1" ht="29.25" hidden="1" customHeight="1" x14ac:dyDescent="0.2">
      <c r="A105" s="415"/>
      <c r="B105" s="415"/>
      <c r="C105" s="379"/>
      <c r="D105" s="442" t="s">
        <v>137</v>
      </c>
      <c r="E105" s="379"/>
      <c r="F105" s="443"/>
      <c r="G105" s="396" t="s">
        <v>138</v>
      </c>
      <c r="H105" s="443"/>
      <c r="I105" s="396" t="s">
        <v>138</v>
      </c>
      <c r="J105" s="379"/>
      <c r="K105" s="379"/>
      <c r="L105" s="379"/>
      <c r="M105" s="396"/>
      <c r="N105" s="379"/>
      <c r="O105" s="379"/>
      <c r="P105" s="379"/>
      <c r="Q105" s="379"/>
      <c r="R105" s="379"/>
      <c r="S105" s="379"/>
      <c r="T105" s="379"/>
      <c r="U105" s="379"/>
      <c r="V105" s="379"/>
      <c r="W105" s="415"/>
      <c r="X105" s="415"/>
      <c r="Z105" s="278"/>
      <c r="AA105" s="278"/>
      <c r="AB105" s="278"/>
      <c r="AC105" s="278"/>
      <c r="AD105" s="278"/>
      <c r="AE105" s="278"/>
      <c r="AF105" s="278"/>
    </row>
    <row r="106" spans="1:36" s="409" customFormat="1" ht="18" hidden="1" customHeight="1" x14ac:dyDescent="0.2">
      <c r="A106" s="415"/>
      <c r="B106" s="415"/>
      <c r="C106" s="379"/>
      <c r="D106" s="444" t="s">
        <v>139</v>
      </c>
      <c r="E106" s="379"/>
      <c r="F106" s="443"/>
      <c r="G106" s="396" t="s">
        <v>140</v>
      </c>
      <c r="H106" s="443"/>
      <c r="I106" s="396" t="s">
        <v>140</v>
      </c>
      <c r="J106" s="379"/>
      <c r="K106" s="379"/>
      <c r="L106" s="379"/>
      <c r="M106" s="396"/>
      <c r="N106" s="379"/>
      <c r="O106" s="379"/>
      <c r="P106" s="394" t="s">
        <v>141</v>
      </c>
      <c r="Q106" s="394"/>
      <c r="R106" s="394"/>
      <c r="S106" s="379"/>
      <c r="T106" s="379"/>
      <c r="U106" s="379"/>
      <c r="V106" s="379"/>
      <c r="W106" s="415"/>
      <c r="X106" s="415"/>
      <c r="Y106" s="421"/>
      <c r="Z106" s="421"/>
      <c r="AA106" s="421"/>
    </row>
    <row r="107" spans="1:36" s="415" customFormat="1" ht="18" hidden="1" customHeight="1" x14ac:dyDescent="0.2">
      <c r="C107" s="379"/>
      <c r="D107" s="444" t="s">
        <v>142</v>
      </c>
      <c r="E107" s="379"/>
      <c r="F107" s="443"/>
      <c r="G107" s="396" t="s">
        <v>143</v>
      </c>
      <c r="H107" s="443"/>
      <c r="I107" s="396" t="s">
        <v>143</v>
      </c>
      <c r="J107" s="379"/>
      <c r="K107" s="379"/>
      <c r="L107" s="379"/>
      <c r="M107" s="396"/>
      <c r="N107" s="379"/>
      <c r="O107" s="379"/>
      <c r="P107" s="394" t="s">
        <v>50</v>
      </c>
      <c r="Q107" s="394"/>
      <c r="R107" s="394"/>
      <c r="S107" s="379"/>
      <c r="T107" s="379"/>
      <c r="U107" s="379"/>
      <c r="V107" s="379"/>
      <c r="AI107" s="82"/>
      <c r="AJ107" s="83"/>
    </row>
    <row r="108" spans="1:36" s="415" customFormat="1" ht="18" hidden="1" customHeight="1" outlineLevel="1" x14ac:dyDescent="0.2">
      <c r="C108" s="379"/>
      <c r="D108" s="444" t="s">
        <v>144</v>
      </c>
      <c r="E108" s="379"/>
      <c r="F108" s="443"/>
      <c r="G108" s="396" t="s">
        <v>145</v>
      </c>
      <c r="H108" s="443"/>
      <c r="I108" s="396" t="s">
        <v>145</v>
      </c>
      <c r="J108" s="379"/>
      <c r="K108" s="379"/>
      <c r="L108" s="379"/>
      <c r="M108" s="396"/>
      <c r="N108" s="379"/>
      <c r="O108" s="379"/>
      <c r="P108" s="396" t="s">
        <v>13</v>
      </c>
      <c r="Q108" s="396"/>
      <c r="R108" s="396"/>
      <c r="S108" s="379"/>
      <c r="T108" s="379"/>
      <c r="U108" s="379"/>
      <c r="V108" s="379"/>
      <c r="AI108" s="82"/>
      <c r="AJ108" s="83"/>
    </row>
    <row r="109" spans="1:36" s="415" customFormat="1" ht="18" hidden="1" customHeight="1" outlineLevel="1" thickBot="1" x14ac:dyDescent="0.25">
      <c r="C109" s="379"/>
      <c r="D109" s="444" t="s">
        <v>146</v>
      </c>
      <c r="E109" s="379"/>
      <c r="F109" s="443"/>
      <c r="G109" s="396" t="s">
        <v>105</v>
      </c>
      <c r="H109" s="443"/>
      <c r="I109" s="396" t="s">
        <v>105</v>
      </c>
      <c r="J109" s="379"/>
      <c r="K109" s="379"/>
      <c r="L109" s="379"/>
      <c r="M109" s="396"/>
      <c r="N109" s="379"/>
      <c r="O109" s="379"/>
      <c r="P109" s="398" t="s">
        <v>93</v>
      </c>
      <c r="Q109" s="398"/>
      <c r="R109" s="398"/>
      <c r="S109" s="379"/>
      <c r="T109" s="379"/>
      <c r="U109" s="379"/>
      <c r="V109" s="379"/>
      <c r="AI109" s="82"/>
      <c r="AJ109" s="83"/>
    </row>
    <row r="110" spans="1:36" s="415" customFormat="1" ht="18" hidden="1" customHeight="1" outlineLevel="1" thickTop="1" x14ac:dyDescent="0.2">
      <c r="C110" s="379"/>
      <c r="D110" s="444" t="s">
        <v>147</v>
      </c>
      <c r="E110" s="379"/>
      <c r="F110" s="443"/>
      <c r="G110" s="396" t="s">
        <v>148</v>
      </c>
      <c r="H110" s="443"/>
      <c r="I110" s="396" t="s">
        <v>148</v>
      </c>
      <c r="J110" s="379"/>
      <c r="K110" s="379"/>
      <c r="L110" s="379"/>
      <c r="M110" s="396"/>
      <c r="N110" s="379"/>
      <c r="O110" s="379"/>
      <c r="P110" s="398" t="s">
        <v>97</v>
      </c>
      <c r="Q110" s="398"/>
      <c r="R110" s="398"/>
      <c r="S110" s="379"/>
      <c r="T110" s="379"/>
      <c r="U110" s="379"/>
      <c r="V110" s="379"/>
      <c r="AI110" s="82"/>
      <c r="AJ110" s="83"/>
    </row>
    <row r="111" spans="1:36" s="415" customFormat="1" ht="18" hidden="1" customHeight="1" outlineLevel="1" x14ac:dyDescent="0.2">
      <c r="A111" s="82"/>
      <c r="B111" s="82"/>
      <c r="C111" s="379"/>
      <c r="D111" s="444" t="s">
        <v>149</v>
      </c>
      <c r="E111" s="379"/>
      <c r="F111" s="443"/>
      <c r="G111" s="396" t="s">
        <v>150</v>
      </c>
      <c r="H111" s="443"/>
      <c r="I111" s="396" t="s">
        <v>150</v>
      </c>
      <c r="J111" s="379"/>
      <c r="K111" s="379"/>
      <c r="L111" s="379"/>
      <c r="M111" s="396"/>
      <c r="N111" s="379"/>
      <c r="O111" s="379"/>
      <c r="P111" s="398" t="s">
        <v>102</v>
      </c>
      <c r="Q111" s="398"/>
      <c r="R111" s="398"/>
      <c r="S111" s="379"/>
      <c r="T111" s="379"/>
      <c r="U111" s="379"/>
      <c r="V111" s="379"/>
      <c r="W111" s="82"/>
      <c r="X111" s="82"/>
      <c r="Y111" s="83"/>
      <c r="Z111" s="83"/>
      <c r="AA111" s="83"/>
      <c r="AB111" s="82"/>
      <c r="AC111" s="82"/>
      <c r="AD111" s="82"/>
      <c r="AE111" s="82"/>
      <c r="AF111" s="82"/>
      <c r="AG111" s="82"/>
      <c r="AH111" s="82"/>
      <c r="AI111" s="82"/>
      <c r="AJ111" s="83"/>
    </row>
    <row r="112" spans="1:36" s="415" customFormat="1" ht="18" hidden="1" customHeight="1" outlineLevel="1" x14ac:dyDescent="0.2">
      <c r="A112" s="82"/>
      <c r="B112" s="82"/>
      <c r="C112" s="379"/>
      <c r="D112" s="444" t="s">
        <v>151</v>
      </c>
      <c r="E112" s="379"/>
      <c r="F112" s="443"/>
      <c r="G112" s="396" t="s">
        <v>152</v>
      </c>
      <c r="H112" s="443"/>
      <c r="I112" s="396" t="s">
        <v>152</v>
      </c>
      <c r="J112" s="379"/>
      <c r="K112" s="379"/>
      <c r="L112" s="379"/>
      <c r="M112" s="396"/>
      <c r="N112" s="379"/>
      <c r="O112" s="379"/>
      <c r="P112" s="398" t="s">
        <v>105</v>
      </c>
      <c r="Q112" s="398"/>
      <c r="R112" s="398"/>
      <c r="S112" s="379"/>
      <c r="T112" s="379"/>
      <c r="U112" s="379"/>
      <c r="V112" s="379"/>
      <c r="W112" s="82"/>
      <c r="X112" s="82"/>
      <c r="Y112" s="83"/>
      <c r="Z112" s="83"/>
      <c r="AA112" s="83"/>
      <c r="AB112" s="82"/>
      <c r="AC112" s="82"/>
      <c r="AD112" s="82"/>
      <c r="AE112" s="82"/>
      <c r="AF112" s="82"/>
      <c r="AG112" s="82"/>
      <c r="AH112" s="82"/>
      <c r="AI112" s="82"/>
      <c r="AJ112" s="83"/>
    </row>
    <row r="113" spans="1:36" s="415" customFormat="1" ht="18" hidden="1" customHeight="1" outlineLevel="1" x14ac:dyDescent="0.2">
      <c r="A113" s="82"/>
      <c r="B113" s="82"/>
      <c r="C113" s="379"/>
      <c r="D113" s="444" t="s">
        <v>153</v>
      </c>
      <c r="E113" s="379"/>
      <c r="F113" s="443"/>
      <c r="G113" s="396" t="s">
        <v>154</v>
      </c>
      <c r="H113" s="443"/>
      <c r="I113" s="396" t="s">
        <v>154</v>
      </c>
      <c r="J113" s="379"/>
      <c r="K113" s="379"/>
      <c r="L113" s="379"/>
      <c r="M113" s="396"/>
      <c r="N113" s="379"/>
      <c r="O113" s="379"/>
      <c r="P113" s="398" t="s">
        <v>108</v>
      </c>
      <c r="Q113" s="398"/>
      <c r="R113" s="398"/>
      <c r="S113" s="379"/>
      <c r="T113" s="379"/>
      <c r="U113" s="379"/>
      <c r="V113" s="379"/>
      <c r="W113" s="82"/>
      <c r="X113" s="82"/>
      <c r="Y113" s="83"/>
      <c r="Z113" s="83"/>
      <c r="AA113" s="83"/>
      <c r="AB113" s="82"/>
      <c r="AC113" s="82"/>
      <c r="AD113" s="82"/>
      <c r="AE113" s="82"/>
      <c r="AF113" s="82"/>
      <c r="AG113" s="82"/>
      <c r="AH113" s="82"/>
      <c r="AI113" s="82"/>
      <c r="AJ113" s="83"/>
    </row>
    <row r="114" spans="1:36" s="415" customFormat="1" ht="18" hidden="1" customHeight="1" outlineLevel="1" x14ac:dyDescent="0.2">
      <c r="A114" s="82"/>
      <c r="B114" s="82"/>
      <c r="C114" s="379"/>
      <c r="D114" s="444" t="s">
        <v>155</v>
      </c>
      <c r="E114" s="379"/>
      <c r="F114" s="443"/>
      <c r="G114" s="396" t="s">
        <v>156</v>
      </c>
      <c r="H114" s="443"/>
      <c r="I114" s="396" t="s">
        <v>156</v>
      </c>
      <c r="J114" s="379"/>
      <c r="K114" s="379"/>
      <c r="L114" s="379"/>
      <c r="M114" s="379"/>
      <c r="N114" s="379"/>
      <c r="O114" s="379"/>
      <c r="P114" s="398" t="s">
        <v>94</v>
      </c>
      <c r="Q114" s="398"/>
      <c r="R114" s="398"/>
      <c r="S114" s="379"/>
      <c r="T114" s="379"/>
      <c r="U114" s="379"/>
      <c r="V114" s="379"/>
      <c r="W114" s="82"/>
      <c r="X114" s="82"/>
      <c r="Y114" s="83"/>
      <c r="Z114" s="83"/>
      <c r="AA114" s="83"/>
      <c r="AB114" s="82"/>
      <c r="AC114" s="82"/>
      <c r="AD114" s="82"/>
      <c r="AE114" s="82"/>
      <c r="AF114" s="82"/>
      <c r="AG114" s="82"/>
      <c r="AH114" s="82"/>
      <c r="AI114" s="82"/>
      <c r="AJ114" s="83"/>
    </row>
    <row r="115" spans="1:36" s="415" customFormat="1" ht="18" hidden="1" customHeight="1" outlineLevel="1" x14ac:dyDescent="0.2">
      <c r="A115" s="82"/>
      <c r="B115" s="82"/>
      <c r="C115" s="379"/>
      <c r="D115" s="444" t="s">
        <v>157</v>
      </c>
      <c r="E115" s="379"/>
      <c r="F115" s="443"/>
      <c r="G115" s="396" t="s">
        <v>158</v>
      </c>
      <c r="H115" s="443"/>
      <c r="I115" s="396" t="s">
        <v>158</v>
      </c>
      <c r="J115" s="379"/>
      <c r="K115" s="379"/>
      <c r="L115" s="379"/>
      <c r="M115" s="379"/>
      <c r="N115" s="379"/>
      <c r="O115" s="379"/>
      <c r="P115" s="398" t="s">
        <v>98</v>
      </c>
      <c r="Q115" s="398"/>
      <c r="R115" s="398"/>
      <c r="S115" s="379"/>
      <c r="T115" s="379"/>
      <c r="U115" s="379"/>
      <c r="V115" s="379"/>
      <c r="W115" s="82"/>
      <c r="X115" s="82"/>
      <c r="Y115" s="83"/>
      <c r="Z115" s="83"/>
      <c r="AA115" s="83"/>
      <c r="AB115" s="82"/>
      <c r="AC115" s="82"/>
      <c r="AD115" s="82"/>
      <c r="AE115" s="82"/>
      <c r="AF115" s="82"/>
      <c r="AG115" s="82"/>
      <c r="AH115" s="82"/>
      <c r="AI115" s="82"/>
      <c r="AJ115" s="83"/>
    </row>
    <row r="116" spans="1:36" s="415" customFormat="1" ht="18" hidden="1" customHeight="1" outlineLevel="1" x14ac:dyDescent="0.2">
      <c r="A116" s="82"/>
      <c r="B116" s="82"/>
      <c r="C116" s="379"/>
      <c r="D116" s="444" t="s">
        <v>159</v>
      </c>
      <c r="E116" s="379"/>
      <c r="F116" s="443"/>
      <c r="G116" s="396" t="s">
        <v>160</v>
      </c>
      <c r="H116" s="443"/>
      <c r="I116" s="396" t="s">
        <v>160</v>
      </c>
      <c r="J116" s="379"/>
      <c r="K116" s="379"/>
      <c r="L116" s="441" t="s">
        <v>161</v>
      </c>
      <c r="M116" s="379"/>
      <c r="N116" s="441" t="s">
        <v>162</v>
      </c>
      <c r="O116" s="379"/>
      <c r="P116" s="396" t="s">
        <v>103</v>
      </c>
      <c r="Q116" s="396"/>
      <c r="R116" s="396"/>
      <c r="S116" s="379"/>
      <c r="T116" s="379"/>
      <c r="U116" s="379"/>
      <c r="V116" s="379"/>
      <c r="W116" s="82"/>
      <c r="X116" s="82"/>
      <c r="Y116" s="83"/>
      <c r="Z116" s="83"/>
      <c r="AA116" s="83"/>
      <c r="AB116" s="82"/>
      <c r="AC116" s="82"/>
      <c r="AD116" s="82"/>
      <c r="AE116" s="82"/>
      <c r="AF116" s="82"/>
      <c r="AG116" s="82"/>
      <c r="AH116" s="82"/>
      <c r="AI116" s="82"/>
      <c r="AJ116" s="83"/>
    </row>
    <row r="117" spans="1:36" s="415" customFormat="1" ht="18" hidden="1" customHeight="1" outlineLevel="1" x14ac:dyDescent="0.2">
      <c r="A117" s="82"/>
      <c r="B117" s="82"/>
      <c r="C117" s="379"/>
      <c r="D117" s="444" t="s">
        <v>163</v>
      </c>
      <c r="E117" s="379"/>
      <c r="F117" s="443"/>
      <c r="G117" s="396" t="s">
        <v>164</v>
      </c>
      <c r="H117" s="443"/>
      <c r="I117" s="396" t="s">
        <v>164</v>
      </c>
      <c r="J117" s="379"/>
      <c r="K117" s="379"/>
      <c r="L117" s="407" t="s">
        <v>50</v>
      </c>
      <c r="M117" s="379"/>
      <c r="N117" s="407" t="s">
        <v>50</v>
      </c>
      <c r="O117" s="379"/>
      <c r="P117" s="398" t="s">
        <v>106</v>
      </c>
      <c r="Q117" s="398"/>
      <c r="R117" s="398"/>
      <c r="S117" s="379"/>
      <c r="T117" s="379"/>
      <c r="U117" s="379"/>
      <c r="V117" s="379"/>
      <c r="W117" s="82"/>
      <c r="X117" s="82"/>
      <c r="Y117" s="83"/>
      <c r="Z117" s="83"/>
      <c r="AA117" s="83"/>
      <c r="AB117" s="82"/>
      <c r="AC117" s="82"/>
      <c r="AD117" s="82"/>
      <c r="AE117" s="82"/>
      <c r="AF117" s="82"/>
      <c r="AG117" s="82"/>
      <c r="AH117" s="82"/>
      <c r="AI117" s="82"/>
      <c r="AJ117" s="83"/>
    </row>
    <row r="118" spans="1:36" s="415" customFormat="1" ht="18" hidden="1" customHeight="1" outlineLevel="1" x14ac:dyDescent="0.2">
      <c r="A118" s="82"/>
      <c r="B118" s="82"/>
      <c r="C118" s="379"/>
      <c r="D118" s="444" t="s">
        <v>165</v>
      </c>
      <c r="E118" s="379"/>
      <c r="F118" s="379"/>
      <c r="G118" s="396" t="s">
        <v>166</v>
      </c>
      <c r="H118" s="443"/>
      <c r="I118" s="396" t="s">
        <v>166</v>
      </c>
      <c r="J118" s="379"/>
      <c r="K118" s="379"/>
      <c r="L118" s="442" t="s">
        <v>13</v>
      </c>
      <c r="M118" s="379"/>
      <c r="N118" s="442" t="s">
        <v>13</v>
      </c>
      <c r="O118" s="379"/>
      <c r="P118" s="398" t="s">
        <v>109</v>
      </c>
      <c r="Q118" s="398"/>
      <c r="R118" s="398"/>
      <c r="S118" s="379"/>
      <c r="T118" s="379"/>
      <c r="U118" s="379"/>
      <c r="V118" s="379"/>
      <c r="W118" s="82"/>
      <c r="X118" s="82"/>
      <c r="Y118" s="83"/>
      <c r="Z118" s="83"/>
      <c r="AA118" s="83"/>
      <c r="AB118" s="82"/>
      <c r="AC118" s="82"/>
      <c r="AD118" s="82"/>
      <c r="AE118" s="82"/>
      <c r="AF118" s="82"/>
      <c r="AG118" s="82"/>
      <c r="AH118" s="82"/>
      <c r="AI118" s="82"/>
      <c r="AJ118" s="83"/>
    </row>
    <row r="119" spans="1:36" s="415" customFormat="1" ht="18" hidden="1" customHeight="1" outlineLevel="1" x14ac:dyDescent="0.2">
      <c r="A119" s="82"/>
      <c r="B119" s="82"/>
      <c r="C119" s="379"/>
      <c r="D119" s="444" t="s">
        <v>167</v>
      </c>
      <c r="E119" s="379"/>
      <c r="F119" s="379"/>
      <c r="G119" s="396" t="s">
        <v>168</v>
      </c>
      <c r="H119" s="379"/>
      <c r="I119" s="396" t="s">
        <v>168</v>
      </c>
      <c r="J119" s="379"/>
      <c r="K119" s="379"/>
      <c r="L119" s="442" t="s">
        <v>110</v>
      </c>
      <c r="M119" s="379"/>
      <c r="N119" s="400" t="s">
        <v>91</v>
      </c>
      <c r="O119" s="400"/>
      <c r="P119" s="398" t="s">
        <v>169</v>
      </c>
      <c r="Q119" s="398"/>
      <c r="R119" s="398"/>
      <c r="S119" s="379"/>
      <c r="T119" s="379"/>
      <c r="U119" s="379"/>
      <c r="V119" s="379"/>
      <c r="W119" s="82"/>
      <c r="X119" s="82"/>
      <c r="Y119" s="83"/>
      <c r="Z119" s="83"/>
      <c r="AA119" s="83"/>
      <c r="AB119" s="82"/>
      <c r="AC119" s="82"/>
      <c r="AD119" s="82"/>
      <c r="AE119" s="82"/>
      <c r="AF119" s="82"/>
      <c r="AG119" s="82"/>
      <c r="AH119" s="82"/>
      <c r="AI119" s="82"/>
      <c r="AJ119" s="83"/>
    </row>
    <row r="120" spans="1:36" s="415" customFormat="1" ht="18" hidden="1" customHeight="1" outlineLevel="1" x14ac:dyDescent="0.2">
      <c r="A120" s="82"/>
      <c r="B120" s="82"/>
      <c r="C120" s="379"/>
      <c r="D120" s="442" t="s">
        <v>170</v>
      </c>
      <c r="E120" s="379"/>
      <c r="F120" s="379"/>
      <c r="G120" s="396" t="s">
        <v>171</v>
      </c>
      <c r="H120" s="379"/>
      <c r="I120" s="396" t="s">
        <v>171</v>
      </c>
      <c r="J120" s="379"/>
      <c r="K120" s="379"/>
      <c r="L120" s="444" t="s">
        <v>172</v>
      </c>
      <c r="M120" s="379"/>
      <c r="N120" s="442" t="s">
        <v>96</v>
      </c>
      <c r="O120" s="379"/>
      <c r="P120" s="398" t="s">
        <v>99</v>
      </c>
      <c r="Q120" s="398"/>
      <c r="R120" s="398"/>
      <c r="S120" s="379"/>
      <c r="T120" s="379"/>
      <c r="U120" s="379"/>
      <c r="V120" s="379"/>
      <c r="W120" s="82"/>
      <c r="X120" s="82"/>
      <c r="Y120" s="83"/>
      <c r="Z120" s="83"/>
      <c r="AA120" s="83"/>
      <c r="AB120" s="82"/>
      <c r="AC120" s="82"/>
      <c r="AD120" s="82"/>
      <c r="AE120" s="82"/>
      <c r="AF120" s="82"/>
      <c r="AG120" s="82"/>
      <c r="AH120" s="82"/>
      <c r="AI120" s="82"/>
      <c r="AJ120" s="83"/>
    </row>
    <row r="121" spans="1:36" s="415" customFormat="1" ht="18" hidden="1" customHeight="1" outlineLevel="1" x14ac:dyDescent="0.2">
      <c r="A121" s="82"/>
      <c r="B121" s="82"/>
      <c r="C121" s="379"/>
      <c r="D121" s="442" t="s">
        <v>173</v>
      </c>
      <c r="E121" s="379"/>
      <c r="F121" s="379"/>
      <c r="G121" s="396" t="s">
        <v>174</v>
      </c>
      <c r="H121" s="379"/>
      <c r="I121" s="396" t="s">
        <v>174</v>
      </c>
      <c r="J121" s="379"/>
      <c r="K121" s="379"/>
      <c r="L121" s="444" t="s">
        <v>175</v>
      </c>
      <c r="M121" s="379"/>
      <c r="N121" s="442" t="s">
        <v>101</v>
      </c>
      <c r="O121" s="379"/>
      <c r="P121" s="398" t="s">
        <v>104</v>
      </c>
      <c r="Q121" s="398"/>
      <c r="R121" s="398"/>
      <c r="S121" s="379"/>
      <c r="T121" s="379"/>
      <c r="U121" s="379"/>
      <c r="V121" s="379"/>
      <c r="W121" s="82"/>
      <c r="X121" s="82"/>
      <c r="Y121" s="83"/>
      <c r="Z121" s="83"/>
      <c r="AA121" s="83"/>
      <c r="AB121" s="82"/>
      <c r="AC121" s="82"/>
      <c r="AD121" s="82"/>
      <c r="AE121" s="82"/>
      <c r="AF121" s="82"/>
      <c r="AG121" s="82"/>
      <c r="AH121" s="82"/>
      <c r="AI121" s="82"/>
      <c r="AJ121" s="83"/>
    </row>
    <row r="122" spans="1:36" s="415" customFormat="1" ht="18" hidden="1" customHeight="1" outlineLevel="1" x14ac:dyDescent="0.2">
      <c r="A122" s="82"/>
      <c r="B122" s="82"/>
      <c r="C122" s="379"/>
      <c r="D122" s="442" t="s">
        <v>176</v>
      </c>
      <c r="E122" s="379"/>
      <c r="F122" s="379"/>
      <c r="G122" s="396" t="s">
        <v>177</v>
      </c>
      <c r="H122" s="379"/>
      <c r="I122" s="396" t="s">
        <v>177</v>
      </c>
      <c r="J122" s="379"/>
      <c r="K122" s="379"/>
      <c r="L122" s="444" t="s">
        <v>105</v>
      </c>
      <c r="M122" s="379"/>
      <c r="N122" s="442" t="s">
        <v>92</v>
      </c>
      <c r="O122" s="379"/>
      <c r="P122" s="398" t="s">
        <v>107</v>
      </c>
      <c r="Q122" s="398"/>
      <c r="R122" s="398"/>
      <c r="S122" s="379"/>
      <c r="T122" s="379"/>
      <c r="U122" s="379"/>
      <c r="V122" s="379"/>
      <c r="W122" s="82"/>
      <c r="X122" s="82"/>
      <c r="Y122" s="83"/>
      <c r="Z122" s="83"/>
      <c r="AA122" s="83"/>
      <c r="AB122" s="82"/>
      <c r="AC122" s="82"/>
      <c r="AD122" s="82"/>
      <c r="AE122" s="82"/>
      <c r="AF122" s="82"/>
      <c r="AG122" s="82"/>
      <c r="AH122" s="82"/>
      <c r="AI122" s="82"/>
      <c r="AJ122" s="83"/>
    </row>
    <row r="123" spans="1:36" s="415" customFormat="1" ht="18" hidden="1" customHeight="1" outlineLevel="1" x14ac:dyDescent="0.2">
      <c r="A123" s="82"/>
      <c r="B123" s="82"/>
      <c r="C123" s="379"/>
      <c r="D123" s="442" t="s">
        <v>178</v>
      </c>
      <c r="E123" s="379"/>
      <c r="F123" s="379"/>
      <c r="G123" s="396" t="s">
        <v>179</v>
      </c>
      <c r="H123" s="379"/>
      <c r="I123" s="396" t="s">
        <v>179</v>
      </c>
      <c r="J123" s="379"/>
      <c r="K123" s="379"/>
      <c r="L123" s="444" t="s">
        <v>180</v>
      </c>
      <c r="M123" s="379"/>
      <c r="N123" s="442" t="s">
        <v>181</v>
      </c>
      <c r="O123" s="379"/>
      <c r="P123" s="398" t="s">
        <v>95</v>
      </c>
      <c r="Q123" s="398"/>
      <c r="R123" s="398"/>
      <c r="S123" s="379"/>
      <c r="T123" s="379"/>
      <c r="U123" s="379"/>
      <c r="V123" s="379"/>
      <c r="W123" s="82"/>
      <c r="X123" s="82"/>
      <c r="Y123" s="83"/>
      <c r="Z123" s="83"/>
      <c r="AA123" s="83"/>
      <c r="AB123" s="82"/>
      <c r="AC123" s="82"/>
      <c r="AD123" s="82"/>
      <c r="AE123" s="82"/>
      <c r="AF123" s="82"/>
      <c r="AG123" s="82"/>
      <c r="AH123" s="82"/>
      <c r="AI123" s="82"/>
      <c r="AJ123" s="83"/>
    </row>
    <row r="124" spans="1:36" s="415" customFormat="1" ht="18" hidden="1" customHeight="1" outlineLevel="1" x14ac:dyDescent="0.2">
      <c r="A124" s="82"/>
      <c r="B124" s="82"/>
      <c r="C124" s="379"/>
      <c r="D124" s="379"/>
      <c r="E124" s="379"/>
      <c r="F124" s="379"/>
      <c r="G124" s="396" t="s">
        <v>182</v>
      </c>
      <c r="H124" s="379"/>
      <c r="I124" s="396" t="s">
        <v>182</v>
      </c>
      <c r="J124" s="379"/>
      <c r="K124" s="379"/>
      <c r="L124" s="444" t="s">
        <v>183</v>
      </c>
      <c r="M124" s="379"/>
      <c r="N124" s="379"/>
      <c r="O124" s="379"/>
      <c r="P124" s="398" t="s">
        <v>100</v>
      </c>
      <c r="Q124" s="398"/>
      <c r="R124" s="398"/>
      <c r="S124" s="379"/>
      <c r="T124" s="379"/>
      <c r="U124" s="379"/>
      <c r="V124" s="379"/>
      <c r="W124" s="82"/>
      <c r="X124" s="82"/>
      <c r="Y124" s="83"/>
      <c r="Z124" s="83"/>
      <c r="AA124" s="83"/>
      <c r="AB124" s="82"/>
      <c r="AC124" s="82"/>
      <c r="AD124" s="82"/>
      <c r="AE124" s="82"/>
      <c r="AF124" s="82"/>
      <c r="AG124" s="82"/>
      <c r="AH124" s="82"/>
      <c r="AI124" s="82"/>
      <c r="AJ124" s="83"/>
    </row>
    <row r="125" spans="1:36" s="415" customFormat="1" ht="18" hidden="1" customHeight="1" outlineLevel="1" x14ac:dyDescent="0.2">
      <c r="A125" s="82"/>
      <c r="B125" s="82"/>
      <c r="C125" s="379"/>
      <c r="D125" s="379"/>
      <c r="E125" s="379"/>
      <c r="F125" s="379"/>
      <c r="G125" s="396" t="s">
        <v>184</v>
      </c>
      <c r="H125" s="379"/>
      <c r="I125" s="396" t="s">
        <v>184</v>
      </c>
      <c r="J125" s="379"/>
      <c r="K125" s="379"/>
      <c r="L125" s="444" t="s">
        <v>185</v>
      </c>
      <c r="M125" s="379"/>
      <c r="N125" s="379"/>
      <c r="O125" s="379"/>
      <c r="P125" s="398" t="s">
        <v>186</v>
      </c>
      <c r="Q125" s="398"/>
      <c r="R125" s="398"/>
      <c r="S125" s="379"/>
      <c r="T125" s="379"/>
      <c r="U125" s="379"/>
      <c r="V125" s="379"/>
      <c r="W125" s="82"/>
      <c r="X125" s="82"/>
      <c r="Y125" s="83"/>
      <c r="Z125" s="83"/>
      <c r="AA125" s="83"/>
      <c r="AB125" s="82"/>
      <c r="AC125" s="82"/>
      <c r="AD125" s="82"/>
      <c r="AE125" s="82"/>
      <c r="AF125" s="82"/>
      <c r="AG125" s="82"/>
      <c r="AH125" s="82"/>
      <c r="AI125" s="82"/>
      <c r="AJ125" s="83"/>
    </row>
    <row r="126" spans="1:36" s="415" customFormat="1" ht="18" hidden="1" customHeight="1" outlineLevel="1" x14ac:dyDescent="0.2">
      <c r="A126" s="82"/>
      <c r="B126" s="82"/>
      <c r="C126" s="379"/>
      <c r="D126" s="379"/>
      <c r="E126" s="379"/>
      <c r="F126" s="379"/>
      <c r="G126" s="396" t="s">
        <v>187</v>
      </c>
      <c r="H126" s="379"/>
      <c r="I126" s="396" t="s">
        <v>187</v>
      </c>
      <c r="J126" s="379"/>
      <c r="K126" s="379"/>
      <c r="L126" s="379"/>
      <c r="M126" s="379"/>
      <c r="N126" s="379"/>
      <c r="O126" s="379"/>
      <c r="P126" s="398" t="s">
        <v>188</v>
      </c>
      <c r="Q126" s="398"/>
      <c r="R126" s="398"/>
      <c r="S126" s="379"/>
      <c r="T126" s="379"/>
      <c r="U126" s="379"/>
      <c r="V126" s="379"/>
      <c r="W126" s="82"/>
      <c r="X126" s="82"/>
      <c r="Y126" s="83"/>
      <c r="Z126" s="83"/>
      <c r="AA126" s="83"/>
      <c r="AB126" s="82"/>
      <c r="AC126" s="82"/>
      <c r="AD126" s="82"/>
      <c r="AE126" s="82"/>
      <c r="AF126" s="82"/>
      <c r="AG126" s="82"/>
      <c r="AH126" s="82"/>
      <c r="AI126" s="82"/>
      <c r="AJ126" s="83"/>
    </row>
    <row r="127" spans="1:36" s="415" customFormat="1" ht="18" hidden="1" customHeight="1" outlineLevel="1" x14ac:dyDescent="0.2">
      <c r="A127" s="82"/>
      <c r="B127" s="82"/>
      <c r="C127" s="379"/>
      <c r="D127" s="379"/>
      <c r="E127" s="379"/>
      <c r="F127" s="379"/>
      <c r="G127" s="396" t="s">
        <v>189</v>
      </c>
      <c r="H127" s="379"/>
      <c r="I127" s="396" t="s">
        <v>189</v>
      </c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82"/>
      <c r="X127" s="82"/>
      <c r="Y127" s="83"/>
      <c r="Z127" s="83"/>
      <c r="AA127" s="83"/>
      <c r="AB127" s="82"/>
      <c r="AC127" s="82"/>
      <c r="AD127" s="82"/>
      <c r="AE127" s="82"/>
      <c r="AF127" s="82"/>
      <c r="AG127" s="82"/>
      <c r="AH127" s="82"/>
      <c r="AI127" s="82"/>
      <c r="AJ127" s="83"/>
    </row>
    <row r="128" spans="1:36" s="415" customFormat="1" ht="18" hidden="1" customHeight="1" outlineLevel="1" x14ac:dyDescent="0.2">
      <c r="A128" s="82"/>
      <c r="B128" s="82"/>
      <c r="C128" s="379"/>
      <c r="D128" s="379"/>
      <c r="E128" s="379"/>
      <c r="F128" s="379"/>
      <c r="G128" s="396" t="s">
        <v>190</v>
      </c>
      <c r="H128" s="379"/>
      <c r="I128" s="396" t="s">
        <v>190</v>
      </c>
      <c r="J128" s="379"/>
      <c r="K128" s="379"/>
      <c r="L128" s="379"/>
      <c r="M128" s="379"/>
      <c r="N128" s="379"/>
      <c r="O128" s="379"/>
      <c r="Q128" s="379"/>
      <c r="R128" s="379"/>
      <c r="S128" s="379"/>
      <c r="T128" s="379"/>
      <c r="U128" s="379"/>
      <c r="V128" s="379"/>
      <c r="W128" s="82"/>
      <c r="X128" s="82"/>
      <c r="Y128" s="83"/>
      <c r="Z128" s="83"/>
      <c r="AA128" s="83"/>
      <c r="AB128" s="82"/>
      <c r="AC128" s="82"/>
      <c r="AD128" s="82"/>
      <c r="AE128" s="82"/>
      <c r="AF128" s="82"/>
      <c r="AG128" s="82"/>
      <c r="AH128" s="82"/>
      <c r="AI128" s="82"/>
      <c r="AJ128" s="83"/>
    </row>
    <row r="129" spans="1:36" s="415" customFormat="1" ht="18" hidden="1" customHeight="1" outlineLevel="1" x14ac:dyDescent="0.2">
      <c r="A129" s="82"/>
      <c r="B129" s="82"/>
      <c r="C129" s="379"/>
      <c r="D129" s="379"/>
      <c r="E129" s="379"/>
      <c r="F129" s="379"/>
      <c r="G129" s="396" t="s">
        <v>191</v>
      </c>
      <c r="H129" s="379"/>
      <c r="I129" s="396" t="s">
        <v>191</v>
      </c>
      <c r="J129" s="379"/>
      <c r="K129" s="379"/>
      <c r="L129" s="379"/>
      <c r="M129" s="379"/>
      <c r="N129" s="379"/>
      <c r="O129" s="379"/>
      <c r="P129" s="407" t="s">
        <v>50</v>
      </c>
      <c r="Q129" s="379"/>
      <c r="R129" s="379"/>
      <c r="S129" s="379"/>
      <c r="T129" s="379"/>
      <c r="U129" s="379"/>
      <c r="V129" s="379"/>
      <c r="W129" s="82"/>
      <c r="X129" s="82"/>
      <c r="Y129" s="83"/>
      <c r="Z129" s="83"/>
      <c r="AA129" s="83"/>
      <c r="AB129" s="82"/>
      <c r="AC129" s="82"/>
      <c r="AD129" s="82"/>
      <c r="AE129" s="82"/>
      <c r="AF129" s="82"/>
      <c r="AG129" s="82"/>
      <c r="AH129" s="82"/>
      <c r="AI129" s="82"/>
      <c r="AJ129" s="83"/>
    </row>
    <row r="130" spans="1:36" s="415" customFormat="1" ht="18" hidden="1" customHeight="1" outlineLevel="1" thickBot="1" x14ac:dyDescent="0.25">
      <c r="A130" s="82"/>
      <c r="B130" s="82"/>
      <c r="C130" s="379"/>
      <c r="D130" s="379"/>
      <c r="E130" s="379"/>
      <c r="F130" s="379"/>
      <c r="G130" s="396" t="s">
        <v>192</v>
      </c>
      <c r="H130" s="379"/>
      <c r="I130" s="396" t="s">
        <v>192</v>
      </c>
      <c r="J130" s="379"/>
      <c r="K130" s="379"/>
      <c r="L130" s="379"/>
      <c r="M130" s="379"/>
      <c r="N130" s="379"/>
      <c r="O130" s="379"/>
      <c r="P130" s="379" t="s">
        <v>1</v>
      </c>
      <c r="Q130" s="379"/>
      <c r="R130" s="379"/>
      <c r="S130" s="379"/>
      <c r="T130" s="379"/>
      <c r="U130" s="379"/>
      <c r="V130" s="379"/>
      <c r="W130" s="82"/>
      <c r="X130" s="82"/>
      <c r="Y130" s="83"/>
      <c r="Z130" s="83"/>
      <c r="AA130" s="83"/>
      <c r="AB130" s="82"/>
      <c r="AC130" s="82"/>
      <c r="AD130" s="82"/>
      <c r="AE130" s="82"/>
      <c r="AF130" s="82"/>
      <c r="AG130" s="82"/>
      <c r="AH130" s="82"/>
      <c r="AI130" s="82"/>
      <c r="AJ130" s="83"/>
    </row>
    <row r="131" spans="1:36" s="415" customFormat="1" ht="18" hidden="1" customHeight="1" outlineLevel="1" thickTop="1" x14ac:dyDescent="0.2">
      <c r="A131" s="82"/>
      <c r="B131" s="82"/>
      <c r="C131" s="379"/>
      <c r="D131" s="379"/>
      <c r="E131" s="379"/>
      <c r="F131" s="379"/>
      <c r="G131" s="396" t="s">
        <v>193</v>
      </c>
      <c r="H131" s="379"/>
      <c r="I131" s="396" t="s">
        <v>193</v>
      </c>
      <c r="J131" s="379"/>
      <c r="K131" s="379"/>
      <c r="L131" s="379"/>
      <c r="M131" s="379"/>
      <c r="N131" s="379"/>
      <c r="O131" s="379"/>
      <c r="P131" s="379" t="s">
        <v>6</v>
      </c>
      <c r="Q131" s="379"/>
      <c r="R131" s="379"/>
      <c r="S131" s="379"/>
      <c r="T131" s="379"/>
      <c r="U131" s="379"/>
      <c r="V131" s="379"/>
      <c r="W131" s="82"/>
      <c r="X131" s="82"/>
      <c r="Y131" s="83"/>
      <c r="Z131" s="83"/>
      <c r="AA131" s="83"/>
      <c r="AB131" s="82"/>
      <c r="AC131" s="82"/>
      <c r="AD131" s="82"/>
      <c r="AE131" s="82"/>
      <c r="AF131" s="82"/>
      <c r="AG131" s="82"/>
      <c r="AH131" s="82"/>
      <c r="AI131" s="82"/>
      <c r="AJ131" s="83"/>
    </row>
    <row r="132" spans="1:36" s="415" customFormat="1" ht="18" hidden="1" customHeight="1" outlineLevel="1" x14ac:dyDescent="0.2">
      <c r="A132" s="82"/>
      <c r="B132" s="82"/>
      <c r="C132" s="379"/>
      <c r="D132" s="379"/>
      <c r="E132" s="379"/>
      <c r="F132" s="379"/>
      <c r="G132" s="396" t="s">
        <v>194</v>
      </c>
      <c r="H132" s="379"/>
      <c r="I132" s="396" t="s">
        <v>194</v>
      </c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82"/>
      <c r="X132" s="82"/>
      <c r="Y132" s="83"/>
      <c r="Z132" s="83"/>
      <c r="AA132" s="83"/>
      <c r="AB132" s="82"/>
      <c r="AC132" s="82"/>
      <c r="AD132" s="82"/>
      <c r="AE132" s="82"/>
      <c r="AF132" s="82"/>
      <c r="AG132" s="82"/>
      <c r="AH132" s="82"/>
      <c r="AI132" s="82"/>
      <c r="AJ132" s="83"/>
    </row>
    <row r="133" spans="1:36" s="415" customFormat="1" ht="18" hidden="1" customHeight="1" outlineLevel="1" x14ac:dyDescent="0.2">
      <c r="A133" s="82"/>
      <c r="B133" s="82"/>
      <c r="C133" s="379"/>
      <c r="D133" s="379"/>
      <c r="E133" s="379"/>
      <c r="F133" s="379"/>
      <c r="G133" s="396" t="s">
        <v>195</v>
      </c>
      <c r="H133" s="379"/>
      <c r="I133" s="396" t="s">
        <v>195</v>
      </c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82"/>
      <c r="X133" s="82"/>
      <c r="Y133" s="83"/>
      <c r="Z133" s="83"/>
      <c r="AA133" s="83"/>
      <c r="AB133" s="82"/>
      <c r="AC133" s="82"/>
      <c r="AD133" s="82"/>
      <c r="AE133" s="82"/>
      <c r="AF133" s="82"/>
      <c r="AG133" s="82"/>
      <c r="AH133" s="82"/>
      <c r="AI133" s="82"/>
      <c r="AJ133" s="83"/>
    </row>
    <row r="134" spans="1:36" s="415" customFormat="1" ht="18" hidden="1" customHeight="1" outlineLevel="1" x14ac:dyDescent="0.2">
      <c r="A134" s="82"/>
      <c r="B134" s="82"/>
      <c r="C134" s="379"/>
      <c r="D134" s="379"/>
      <c r="E134" s="379"/>
      <c r="F134" s="379"/>
      <c r="G134" s="396" t="s">
        <v>196</v>
      </c>
      <c r="H134" s="379"/>
      <c r="I134" s="396" t="s">
        <v>196</v>
      </c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82"/>
      <c r="X134" s="82"/>
      <c r="Y134" s="83"/>
      <c r="Z134" s="83"/>
      <c r="AA134" s="83"/>
      <c r="AB134" s="82"/>
      <c r="AC134" s="82"/>
      <c r="AD134" s="82"/>
      <c r="AE134" s="82"/>
      <c r="AF134" s="82"/>
      <c r="AG134" s="82"/>
      <c r="AH134" s="82"/>
      <c r="AI134" s="82"/>
      <c r="AJ134" s="83"/>
    </row>
    <row r="135" spans="1:36" s="415" customFormat="1" ht="18" hidden="1" customHeight="1" outlineLevel="1" x14ac:dyDescent="0.2">
      <c r="A135" s="82"/>
      <c r="B135" s="82"/>
      <c r="C135" s="379"/>
      <c r="D135" s="379"/>
      <c r="E135" s="379"/>
      <c r="F135" s="379"/>
      <c r="G135" s="396" t="s">
        <v>197</v>
      </c>
      <c r="H135" s="379"/>
      <c r="I135" s="396" t="s">
        <v>197</v>
      </c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82"/>
      <c r="X135" s="82"/>
      <c r="Y135" s="83"/>
      <c r="Z135" s="83"/>
      <c r="AA135" s="83"/>
      <c r="AB135" s="82"/>
      <c r="AC135" s="82"/>
      <c r="AD135" s="82"/>
      <c r="AE135" s="82"/>
      <c r="AF135" s="82"/>
      <c r="AG135" s="82"/>
      <c r="AH135" s="82"/>
      <c r="AI135" s="82"/>
      <c r="AJ135" s="83"/>
    </row>
    <row r="136" spans="1:36" s="415" customFormat="1" ht="18" hidden="1" customHeight="1" outlineLevel="1" x14ac:dyDescent="0.2">
      <c r="A136" s="82"/>
      <c r="B136" s="82"/>
      <c r="C136" s="379"/>
      <c r="D136" s="379"/>
      <c r="E136" s="379"/>
      <c r="F136" s="379"/>
      <c r="G136" s="396" t="s">
        <v>198</v>
      </c>
      <c r="H136" s="379"/>
      <c r="I136" s="396" t="s">
        <v>198</v>
      </c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82"/>
      <c r="X136" s="82"/>
      <c r="Y136" s="83"/>
      <c r="Z136" s="83"/>
      <c r="AA136" s="83"/>
      <c r="AB136" s="82"/>
      <c r="AC136" s="82"/>
      <c r="AD136" s="82"/>
      <c r="AE136" s="82"/>
      <c r="AF136" s="82"/>
      <c r="AG136" s="82"/>
      <c r="AH136" s="82"/>
      <c r="AI136" s="82"/>
      <c r="AJ136" s="83"/>
    </row>
    <row r="137" spans="1:36" s="415" customFormat="1" ht="18" hidden="1" customHeight="1" outlineLevel="1" x14ac:dyDescent="0.2">
      <c r="A137" s="82"/>
      <c r="B137" s="82"/>
      <c r="C137" s="379"/>
      <c r="D137" s="379"/>
      <c r="E137" s="379"/>
      <c r="F137" s="379"/>
      <c r="G137" s="396" t="s">
        <v>199</v>
      </c>
      <c r="H137" s="379"/>
      <c r="I137" s="396" t="s">
        <v>199</v>
      </c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82"/>
      <c r="X137" s="82"/>
      <c r="Y137" s="83"/>
      <c r="Z137" s="83"/>
      <c r="AA137" s="83"/>
      <c r="AB137" s="82"/>
      <c r="AC137" s="82"/>
      <c r="AD137" s="82"/>
      <c r="AE137" s="82"/>
      <c r="AF137" s="82"/>
      <c r="AG137" s="82"/>
      <c r="AH137" s="82"/>
      <c r="AI137" s="82"/>
      <c r="AJ137" s="83"/>
    </row>
    <row r="138" spans="1:36" s="415" customFormat="1" ht="18" hidden="1" customHeight="1" outlineLevel="1" x14ac:dyDescent="0.2">
      <c r="A138" s="82"/>
      <c r="B138" s="82"/>
      <c r="C138" s="379"/>
      <c r="D138" s="379"/>
      <c r="E138" s="379"/>
      <c r="F138" s="379"/>
      <c r="G138" s="396" t="s">
        <v>104</v>
      </c>
      <c r="H138" s="379"/>
      <c r="I138" s="396" t="s">
        <v>104</v>
      </c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82"/>
      <c r="X138" s="82"/>
      <c r="Y138" s="83"/>
      <c r="Z138" s="83"/>
      <c r="AA138" s="83"/>
      <c r="AB138" s="82"/>
      <c r="AC138" s="82"/>
      <c r="AD138" s="82"/>
      <c r="AE138" s="82"/>
      <c r="AF138" s="82"/>
      <c r="AG138" s="82"/>
      <c r="AH138" s="82"/>
      <c r="AI138" s="82"/>
      <c r="AJ138" s="83"/>
    </row>
    <row r="139" spans="1:36" s="415" customFormat="1" ht="18" hidden="1" customHeight="1" outlineLevel="1" x14ac:dyDescent="0.2">
      <c r="A139" s="82"/>
      <c r="B139" s="82"/>
      <c r="C139" s="379"/>
      <c r="D139" s="379"/>
      <c r="E139" s="379"/>
      <c r="F139" s="379"/>
      <c r="G139" s="396" t="s">
        <v>200</v>
      </c>
      <c r="H139" s="379"/>
      <c r="I139" s="396" t="s">
        <v>200</v>
      </c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82"/>
      <c r="X139" s="82"/>
      <c r="Y139" s="83"/>
      <c r="Z139" s="83"/>
      <c r="AA139" s="83"/>
      <c r="AB139" s="82"/>
      <c r="AC139" s="82"/>
      <c r="AD139" s="82"/>
      <c r="AE139" s="82"/>
      <c r="AF139" s="82"/>
      <c r="AG139" s="82"/>
      <c r="AH139" s="82"/>
      <c r="AI139" s="82"/>
      <c r="AJ139" s="83"/>
    </row>
    <row r="140" spans="1:36" s="415" customFormat="1" ht="18" hidden="1" customHeight="1" outlineLevel="1" x14ac:dyDescent="0.2">
      <c r="A140" s="82"/>
      <c r="B140" s="82"/>
      <c r="C140" s="379"/>
      <c r="D140" s="379"/>
      <c r="E140" s="379"/>
      <c r="F140" s="379"/>
      <c r="G140" s="396" t="s">
        <v>201</v>
      </c>
      <c r="H140" s="379"/>
      <c r="I140" s="396" t="s">
        <v>201</v>
      </c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82"/>
      <c r="X140" s="82"/>
      <c r="Y140" s="83"/>
      <c r="Z140" s="83"/>
      <c r="AA140" s="83"/>
      <c r="AB140" s="82"/>
      <c r="AC140" s="82"/>
      <c r="AD140" s="82"/>
      <c r="AE140" s="82"/>
      <c r="AF140" s="82"/>
      <c r="AG140" s="82"/>
      <c r="AH140" s="82"/>
      <c r="AI140" s="82"/>
      <c r="AJ140" s="83"/>
    </row>
    <row r="141" spans="1:36" s="415" customFormat="1" ht="18" hidden="1" customHeight="1" outlineLevel="1" x14ac:dyDescent="0.2">
      <c r="A141" s="82"/>
      <c r="B141" s="82"/>
      <c r="C141" s="379"/>
      <c r="D141" s="379"/>
      <c r="E141" s="379"/>
      <c r="F141" s="379"/>
      <c r="G141" s="396" t="s">
        <v>202</v>
      </c>
      <c r="H141" s="379"/>
      <c r="I141" s="396" t="s">
        <v>202</v>
      </c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82"/>
      <c r="X141" s="82"/>
      <c r="Y141" s="83"/>
      <c r="Z141" s="83"/>
      <c r="AA141" s="83"/>
      <c r="AB141" s="82"/>
      <c r="AC141" s="82"/>
      <c r="AD141" s="82"/>
      <c r="AE141" s="82"/>
      <c r="AF141" s="82"/>
      <c r="AG141" s="82"/>
      <c r="AH141" s="82"/>
      <c r="AI141" s="82"/>
      <c r="AJ141" s="83"/>
    </row>
    <row r="142" spans="1:36" s="415" customFormat="1" ht="18" hidden="1" customHeight="1" outlineLevel="1" x14ac:dyDescent="0.2">
      <c r="A142" s="82"/>
      <c r="B142" s="82"/>
      <c r="C142" s="379"/>
      <c r="D142" s="379"/>
      <c r="E142" s="379"/>
      <c r="F142" s="379"/>
      <c r="G142" s="396" t="s">
        <v>203</v>
      </c>
      <c r="H142" s="379"/>
      <c r="I142" s="396" t="s">
        <v>203</v>
      </c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82"/>
      <c r="X142" s="82"/>
      <c r="Y142" s="83"/>
      <c r="Z142" s="83"/>
      <c r="AA142" s="83"/>
      <c r="AB142" s="82"/>
      <c r="AC142" s="82"/>
      <c r="AD142" s="82"/>
      <c r="AE142" s="82"/>
      <c r="AF142" s="82"/>
      <c r="AG142" s="82"/>
      <c r="AH142" s="82"/>
      <c r="AI142" s="82"/>
      <c r="AJ142" s="83"/>
    </row>
    <row r="143" spans="1:36" s="415" customFormat="1" ht="18" hidden="1" customHeight="1" outlineLevel="1" x14ac:dyDescent="0.2">
      <c r="A143" s="82"/>
      <c r="B143" s="82"/>
      <c r="C143" s="379"/>
      <c r="D143" s="379"/>
      <c r="E143" s="379"/>
      <c r="F143" s="379"/>
      <c r="G143" s="396" t="s">
        <v>188</v>
      </c>
      <c r="H143" s="379"/>
      <c r="I143" s="396" t="s">
        <v>188</v>
      </c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82"/>
      <c r="X143" s="82"/>
      <c r="Y143" s="83"/>
      <c r="Z143" s="83"/>
      <c r="AA143" s="83"/>
      <c r="AB143" s="82"/>
      <c r="AC143" s="82"/>
      <c r="AD143" s="82"/>
      <c r="AE143" s="82"/>
      <c r="AF143" s="82"/>
      <c r="AG143" s="82"/>
      <c r="AH143" s="82"/>
      <c r="AI143" s="82"/>
      <c r="AJ143" s="83"/>
    </row>
    <row r="144" spans="1:36" s="415" customFormat="1" ht="18" hidden="1" customHeight="1" outlineLevel="1" x14ac:dyDescent="0.2">
      <c r="A144" s="82"/>
      <c r="B144" s="82"/>
      <c r="C144" s="379"/>
      <c r="D144" s="379"/>
      <c r="E144" s="379"/>
      <c r="F144" s="379"/>
      <c r="G144" s="396" t="s">
        <v>204</v>
      </c>
      <c r="H144" s="379"/>
      <c r="I144" s="396" t="s">
        <v>204</v>
      </c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82"/>
      <c r="X144" s="82"/>
      <c r="Y144" s="83"/>
      <c r="Z144" s="83"/>
      <c r="AA144" s="83"/>
      <c r="AB144" s="82"/>
      <c r="AC144" s="82"/>
      <c r="AD144" s="82"/>
      <c r="AE144" s="82"/>
      <c r="AF144" s="82"/>
      <c r="AG144" s="82"/>
      <c r="AH144" s="82"/>
      <c r="AI144" s="82"/>
      <c r="AJ144" s="83"/>
    </row>
    <row r="145" spans="1:36" s="415" customFormat="1" ht="18" hidden="1" customHeight="1" outlineLevel="1" x14ac:dyDescent="0.2">
      <c r="A145" s="82"/>
      <c r="B145" s="82"/>
      <c r="W145" s="82"/>
      <c r="X145" s="82"/>
      <c r="Y145" s="83"/>
      <c r="Z145" s="83"/>
      <c r="AA145" s="83"/>
      <c r="AB145" s="82"/>
      <c r="AC145" s="82"/>
      <c r="AD145" s="82"/>
      <c r="AE145" s="82"/>
      <c r="AF145" s="82"/>
      <c r="AG145" s="82"/>
      <c r="AH145" s="82"/>
      <c r="AI145" s="82"/>
      <c r="AJ145" s="83"/>
    </row>
    <row r="146" spans="1:36" s="415" customFormat="1" ht="18" hidden="1" customHeight="1" outlineLevel="1" x14ac:dyDescent="0.2">
      <c r="A146" s="82"/>
      <c r="B146" s="82"/>
      <c r="W146" s="82"/>
      <c r="X146" s="82"/>
      <c r="Y146" s="83"/>
      <c r="Z146" s="83"/>
      <c r="AA146" s="83"/>
      <c r="AB146" s="82"/>
      <c r="AC146" s="82"/>
      <c r="AD146" s="82"/>
      <c r="AE146" s="82"/>
      <c r="AF146" s="82"/>
      <c r="AG146" s="82"/>
      <c r="AH146" s="82"/>
      <c r="AI146" s="82"/>
      <c r="AJ146" s="83"/>
    </row>
    <row r="147" spans="1:36" s="415" customFormat="1" ht="18" hidden="1" customHeight="1" outlineLevel="1" x14ac:dyDescent="0.2">
      <c r="A147" s="82"/>
      <c r="B147" s="82"/>
      <c r="W147" s="82"/>
      <c r="X147" s="82"/>
      <c r="Y147" s="83"/>
      <c r="Z147" s="83"/>
      <c r="AA147" s="83"/>
      <c r="AB147" s="82"/>
      <c r="AC147" s="82"/>
      <c r="AD147" s="82"/>
      <c r="AE147" s="82"/>
      <c r="AF147" s="82"/>
      <c r="AG147" s="82"/>
      <c r="AH147" s="82"/>
      <c r="AI147" s="82"/>
      <c r="AJ147" s="83"/>
    </row>
    <row r="148" spans="1:36" s="415" customFormat="1" ht="18" hidden="1" customHeight="1" outlineLevel="1" x14ac:dyDescent="0.2">
      <c r="A148" s="82"/>
      <c r="B148" s="82"/>
      <c r="W148" s="82"/>
      <c r="X148" s="82"/>
      <c r="Y148" s="83"/>
      <c r="Z148" s="83"/>
      <c r="AA148" s="83"/>
      <c r="AB148" s="82"/>
      <c r="AC148" s="82"/>
      <c r="AD148" s="82"/>
      <c r="AE148" s="82"/>
      <c r="AF148" s="82"/>
      <c r="AG148" s="82"/>
      <c r="AH148" s="82"/>
      <c r="AI148" s="82"/>
      <c r="AJ148" s="83"/>
    </row>
    <row r="149" spans="1:36" s="415" customFormat="1" ht="18" hidden="1" customHeight="1" outlineLevel="1" x14ac:dyDescent="0.2">
      <c r="A149" s="82"/>
      <c r="B149" s="82"/>
      <c r="W149" s="82"/>
      <c r="X149" s="82"/>
      <c r="Y149" s="83"/>
      <c r="Z149" s="83"/>
      <c r="AA149" s="83"/>
      <c r="AB149" s="82"/>
      <c r="AC149" s="82"/>
      <c r="AD149" s="82"/>
      <c r="AE149" s="82"/>
      <c r="AF149" s="82"/>
      <c r="AG149" s="82"/>
      <c r="AH149" s="82"/>
      <c r="AI149" s="82"/>
      <c r="AJ149" s="83"/>
    </row>
    <row r="150" spans="1:36" s="415" customFormat="1" ht="18" hidden="1" customHeight="1" outlineLevel="1" x14ac:dyDescent="0.2">
      <c r="A150" s="82"/>
      <c r="B150" s="82"/>
      <c r="W150" s="82"/>
      <c r="X150" s="82"/>
      <c r="Y150" s="83"/>
      <c r="Z150" s="83"/>
      <c r="AA150" s="83"/>
      <c r="AB150" s="82"/>
      <c r="AC150" s="82"/>
      <c r="AD150" s="82"/>
      <c r="AE150" s="82"/>
      <c r="AF150" s="82"/>
      <c r="AG150" s="82"/>
      <c r="AH150" s="82"/>
      <c r="AI150" s="82"/>
      <c r="AJ150" s="83"/>
    </row>
    <row r="151" spans="1:36" s="415" customFormat="1" ht="18" hidden="1" customHeight="1" outlineLevel="1" x14ac:dyDescent="0.2">
      <c r="A151" s="82"/>
      <c r="B151" s="82"/>
      <c r="W151" s="82"/>
      <c r="X151" s="82"/>
      <c r="Y151" s="83"/>
      <c r="Z151" s="83"/>
      <c r="AA151" s="83"/>
      <c r="AB151" s="82"/>
      <c r="AC151" s="82"/>
      <c r="AD151" s="82"/>
      <c r="AE151" s="82"/>
      <c r="AF151" s="82"/>
      <c r="AG151" s="82"/>
      <c r="AH151" s="82"/>
      <c r="AI151" s="82"/>
      <c r="AJ151" s="83"/>
    </row>
    <row r="152" spans="1:36" s="415" customFormat="1" ht="18" hidden="1" customHeight="1" outlineLevel="1" x14ac:dyDescent="0.2">
      <c r="A152" s="82"/>
      <c r="B152" s="82"/>
      <c r="W152" s="82"/>
      <c r="X152" s="82"/>
      <c r="Y152" s="83"/>
      <c r="Z152" s="83"/>
      <c r="AA152" s="83"/>
      <c r="AB152" s="82"/>
      <c r="AC152" s="82"/>
      <c r="AD152" s="82"/>
      <c r="AE152" s="82"/>
      <c r="AF152" s="82"/>
      <c r="AG152" s="82"/>
      <c r="AH152" s="82"/>
      <c r="AI152" s="82"/>
      <c r="AJ152" s="83"/>
    </row>
    <row r="153" spans="1:36" s="415" customFormat="1" ht="18" hidden="1" customHeight="1" outlineLevel="1" x14ac:dyDescent="0.2">
      <c r="A153" s="82"/>
      <c r="B153" s="82"/>
      <c r="W153" s="82"/>
      <c r="X153" s="82"/>
      <c r="Y153" s="83"/>
      <c r="Z153" s="83"/>
      <c r="AA153" s="83"/>
      <c r="AB153" s="82"/>
      <c r="AC153" s="82"/>
      <c r="AD153" s="82"/>
      <c r="AE153" s="82"/>
      <c r="AF153" s="82"/>
      <c r="AG153" s="82"/>
      <c r="AH153" s="82"/>
      <c r="AI153" s="82"/>
      <c r="AJ153" s="83"/>
    </row>
    <row r="154" spans="1:36" s="415" customFormat="1" ht="18" hidden="1" customHeight="1" outlineLevel="1" x14ac:dyDescent="0.2">
      <c r="A154" s="82"/>
      <c r="B154" s="82"/>
      <c r="W154" s="82"/>
      <c r="X154" s="82"/>
      <c r="Y154" s="83"/>
      <c r="Z154" s="83"/>
      <c r="AA154" s="83"/>
      <c r="AB154" s="82"/>
      <c r="AC154" s="82"/>
      <c r="AD154" s="82"/>
      <c r="AE154" s="82"/>
      <c r="AF154" s="82"/>
      <c r="AG154" s="82"/>
      <c r="AH154" s="82"/>
      <c r="AI154" s="82"/>
      <c r="AJ154" s="83"/>
    </row>
    <row r="155" spans="1:36" s="415" customFormat="1" ht="18" hidden="1" customHeight="1" outlineLevel="1" x14ac:dyDescent="0.2">
      <c r="A155" s="82"/>
      <c r="B155" s="82"/>
      <c r="W155" s="82"/>
      <c r="X155" s="82"/>
      <c r="Y155" s="83"/>
      <c r="Z155" s="83"/>
      <c r="AA155" s="83"/>
      <c r="AB155" s="82"/>
      <c r="AC155" s="82"/>
      <c r="AD155" s="82"/>
      <c r="AE155" s="82"/>
      <c r="AF155" s="82"/>
      <c r="AG155" s="82"/>
      <c r="AH155" s="82"/>
      <c r="AI155" s="82"/>
      <c r="AJ155" s="83"/>
    </row>
    <row r="156" spans="1:36" s="415" customFormat="1" ht="18" hidden="1" customHeight="1" outlineLevel="1" x14ac:dyDescent="0.2">
      <c r="A156" s="82"/>
      <c r="B156" s="82"/>
      <c r="W156" s="82"/>
      <c r="X156" s="82"/>
      <c r="Y156" s="83"/>
      <c r="Z156" s="83"/>
      <c r="AA156" s="83"/>
      <c r="AB156" s="82"/>
      <c r="AC156" s="82"/>
      <c r="AD156" s="82"/>
      <c r="AE156" s="82"/>
      <c r="AF156" s="82"/>
      <c r="AG156" s="82"/>
      <c r="AH156" s="82"/>
      <c r="AI156" s="82"/>
      <c r="AJ156" s="83"/>
    </row>
    <row r="157" spans="1:36" s="415" customFormat="1" ht="18" hidden="1" customHeight="1" outlineLevel="1" x14ac:dyDescent="0.2">
      <c r="A157" s="82"/>
      <c r="B157" s="82"/>
      <c r="W157" s="82"/>
      <c r="X157" s="82"/>
      <c r="Y157" s="83"/>
      <c r="Z157" s="83"/>
      <c r="AA157" s="83"/>
      <c r="AB157" s="82"/>
      <c r="AC157" s="82"/>
      <c r="AD157" s="82"/>
      <c r="AE157" s="82"/>
      <c r="AF157" s="82"/>
      <c r="AG157" s="82"/>
      <c r="AH157" s="82"/>
      <c r="AI157" s="82"/>
      <c r="AJ157" s="83"/>
    </row>
    <row r="158" spans="1:36" s="415" customFormat="1" ht="18" hidden="1" customHeight="1" outlineLevel="1" x14ac:dyDescent="0.2">
      <c r="A158" s="82"/>
      <c r="B158" s="82"/>
      <c r="W158" s="82"/>
      <c r="X158" s="82"/>
      <c r="Y158" s="83"/>
      <c r="Z158" s="83"/>
      <c r="AA158" s="83"/>
      <c r="AB158" s="82"/>
      <c r="AC158" s="82"/>
      <c r="AD158" s="82"/>
      <c r="AE158" s="82"/>
      <c r="AF158" s="82"/>
      <c r="AG158" s="82"/>
      <c r="AH158" s="82"/>
      <c r="AI158" s="82"/>
      <c r="AJ158" s="83"/>
    </row>
    <row r="159" spans="1:36" s="415" customFormat="1" ht="18" hidden="1" customHeight="1" outlineLevel="1" x14ac:dyDescent="0.2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3"/>
      <c r="Z159" s="83"/>
      <c r="AA159" s="83"/>
      <c r="AB159" s="82"/>
      <c r="AC159" s="82"/>
      <c r="AD159" s="82"/>
      <c r="AE159" s="82"/>
      <c r="AF159" s="82"/>
      <c r="AG159" s="82"/>
      <c r="AH159" s="82"/>
      <c r="AI159" s="82"/>
      <c r="AJ159" s="83"/>
    </row>
    <row r="160" spans="1:36" s="415" customFormat="1" ht="18" hidden="1" customHeight="1" x14ac:dyDescent="0.2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3"/>
      <c r="Z160" s="83"/>
      <c r="AA160" s="83"/>
      <c r="AB160" s="82"/>
      <c r="AC160" s="82"/>
      <c r="AD160" s="82"/>
      <c r="AE160" s="82"/>
      <c r="AF160" s="82"/>
      <c r="AG160" s="82"/>
      <c r="AH160" s="82"/>
      <c r="AI160" s="82"/>
      <c r="AJ160" s="83"/>
    </row>
    <row r="161" spans="1:36" s="415" customFormat="1" ht="18" hidden="1" customHeight="1" x14ac:dyDescent="0.2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3"/>
      <c r="Z161" s="83"/>
      <c r="AA161" s="83"/>
      <c r="AB161" s="82"/>
      <c r="AC161" s="82"/>
      <c r="AD161" s="82"/>
      <c r="AE161" s="82"/>
      <c r="AF161" s="82"/>
      <c r="AG161" s="82"/>
      <c r="AH161" s="82"/>
      <c r="AI161" s="82"/>
      <c r="AJ161" s="83"/>
    </row>
    <row r="162" spans="1:36" s="415" customFormat="1" ht="18" hidden="1" customHeight="1" x14ac:dyDescent="0.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3"/>
      <c r="Z162" s="83"/>
      <c r="AA162" s="83"/>
      <c r="AB162" s="82"/>
      <c r="AC162" s="82"/>
      <c r="AD162" s="82"/>
      <c r="AE162" s="82"/>
      <c r="AF162" s="82"/>
      <c r="AG162" s="82"/>
      <c r="AH162" s="82"/>
      <c r="AI162" s="82"/>
      <c r="AJ162" s="83"/>
    </row>
    <row r="163" spans="1:36" s="415" customFormat="1" ht="18" hidden="1" customHeight="1" x14ac:dyDescent="0.2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3"/>
      <c r="Z163" s="83"/>
      <c r="AA163" s="83"/>
      <c r="AB163" s="82"/>
      <c r="AC163" s="82"/>
      <c r="AD163" s="82"/>
      <c r="AE163" s="82"/>
      <c r="AF163" s="82"/>
      <c r="AG163" s="82"/>
      <c r="AH163" s="82"/>
      <c r="AI163" s="82"/>
      <c r="AJ163" s="83"/>
    </row>
    <row r="164" spans="1:36" s="415" customFormat="1" ht="18" hidden="1" customHeight="1" x14ac:dyDescent="0.2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3"/>
      <c r="Z164" s="83"/>
      <c r="AA164" s="83"/>
      <c r="AB164" s="82"/>
      <c r="AC164" s="82"/>
      <c r="AD164" s="82"/>
      <c r="AE164" s="82"/>
      <c r="AF164" s="82"/>
      <c r="AG164" s="82"/>
      <c r="AH164" s="82"/>
      <c r="AI164" s="82"/>
      <c r="AJ164" s="83"/>
    </row>
    <row r="165" spans="1:36" s="415" customFormat="1" ht="18" hidden="1" customHeight="1" x14ac:dyDescent="0.2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3"/>
      <c r="Z165" s="83"/>
      <c r="AA165" s="83"/>
      <c r="AB165" s="82"/>
      <c r="AC165" s="82"/>
      <c r="AD165" s="82"/>
      <c r="AE165" s="82"/>
      <c r="AF165" s="82"/>
      <c r="AG165" s="82"/>
      <c r="AH165" s="82"/>
      <c r="AI165" s="82"/>
      <c r="AJ165" s="83"/>
    </row>
    <row r="166" spans="1:36" s="415" customFormat="1" ht="18" hidden="1" customHeight="1" x14ac:dyDescent="0.2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3"/>
      <c r="Z166" s="83"/>
      <c r="AA166" s="83"/>
      <c r="AB166" s="82"/>
      <c r="AC166" s="82"/>
      <c r="AD166" s="82"/>
      <c r="AE166" s="82"/>
      <c r="AF166" s="82"/>
      <c r="AG166" s="82"/>
      <c r="AH166" s="82"/>
      <c r="AI166" s="82"/>
      <c r="AJ166" s="83"/>
    </row>
    <row r="167" spans="1:36" s="415" customFormat="1" ht="18" hidden="1" customHeight="1" x14ac:dyDescent="0.2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3"/>
      <c r="Z167" s="83"/>
      <c r="AA167" s="83"/>
      <c r="AB167" s="82"/>
      <c r="AC167" s="82"/>
      <c r="AD167" s="82"/>
      <c r="AE167" s="82"/>
      <c r="AF167" s="82"/>
      <c r="AG167" s="82"/>
      <c r="AH167" s="82"/>
      <c r="AI167" s="82"/>
      <c r="AJ167" s="83"/>
    </row>
    <row r="168" spans="1:36" s="415" customFormat="1" ht="18" hidden="1" customHeight="1" x14ac:dyDescent="0.2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3"/>
      <c r="Z168" s="83"/>
      <c r="AA168" s="83"/>
      <c r="AB168" s="82"/>
      <c r="AC168" s="82"/>
      <c r="AD168" s="82"/>
      <c r="AE168" s="82"/>
      <c r="AF168" s="82"/>
      <c r="AG168" s="82"/>
      <c r="AH168" s="82"/>
      <c r="AI168" s="82"/>
      <c r="AJ168" s="83"/>
    </row>
    <row r="169" spans="1:36" s="415" customFormat="1" ht="18" hidden="1" customHeight="1" x14ac:dyDescent="0.2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3"/>
      <c r="Z169" s="83"/>
      <c r="AA169" s="83"/>
      <c r="AB169" s="82"/>
      <c r="AC169" s="82"/>
      <c r="AD169" s="82"/>
      <c r="AE169" s="82"/>
      <c r="AF169" s="82"/>
      <c r="AG169" s="82"/>
      <c r="AH169" s="82"/>
      <c r="AI169" s="82"/>
      <c r="AJ169" s="83"/>
    </row>
    <row r="170" spans="1:36" s="415" customFormat="1" ht="18" hidden="1" customHeight="1" x14ac:dyDescent="0.2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3"/>
      <c r="Z170" s="83"/>
      <c r="AA170" s="83"/>
      <c r="AB170" s="82"/>
      <c r="AC170" s="82"/>
      <c r="AD170" s="82"/>
      <c r="AE170" s="82"/>
      <c r="AF170" s="82"/>
      <c r="AG170" s="82"/>
      <c r="AH170" s="82"/>
      <c r="AI170" s="82"/>
      <c r="AJ170" s="83"/>
    </row>
    <row r="171" spans="1:36" s="415" customFormat="1" ht="18" hidden="1" customHeight="1" x14ac:dyDescent="0.2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3"/>
      <c r="Z171" s="83"/>
      <c r="AA171" s="83"/>
      <c r="AB171" s="82"/>
      <c r="AC171" s="82"/>
      <c r="AD171" s="82"/>
      <c r="AE171" s="82"/>
      <c r="AF171" s="82"/>
      <c r="AG171" s="82"/>
      <c r="AH171" s="82"/>
      <c r="AI171" s="82"/>
      <c r="AJ171" s="83"/>
    </row>
    <row r="172" spans="1:36" s="415" customFormat="1" ht="18" hidden="1" customHeight="1" x14ac:dyDescent="0.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3"/>
      <c r="Z172" s="83"/>
      <c r="AA172" s="83"/>
      <c r="AB172" s="82"/>
      <c r="AC172" s="82"/>
      <c r="AD172" s="82"/>
      <c r="AE172" s="82"/>
      <c r="AF172" s="82"/>
      <c r="AG172" s="82"/>
      <c r="AH172" s="82"/>
      <c r="AI172" s="82"/>
      <c r="AJ172" s="83"/>
    </row>
    <row r="173" spans="1:36" s="415" customFormat="1" ht="18" hidden="1" customHeight="1" x14ac:dyDescent="0.2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3"/>
      <c r="Z173" s="83"/>
      <c r="AA173" s="83"/>
      <c r="AB173" s="82"/>
      <c r="AC173" s="82"/>
      <c r="AD173" s="82"/>
      <c r="AE173" s="82"/>
      <c r="AF173" s="82"/>
      <c r="AG173" s="82"/>
      <c r="AH173" s="82"/>
      <c r="AI173" s="82"/>
      <c r="AJ173" s="83"/>
    </row>
    <row r="174" spans="1:36" s="415" customFormat="1" ht="18" hidden="1" customHeight="1" x14ac:dyDescent="0.2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3"/>
      <c r="Z174" s="83"/>
      <c r="AA174" s="83"/>
      <c r="AB174" s="82"/>
      <c r="AC174" s="82"/>
      <c r="AD174" s="82"/>
      <c r="AE174" s="82"/>
      <c r="AF174" s="82"/>
      <c r="AG174" s="82"/>
      <c r="AH174" s="82"/>
      <c r="AI174" s="82"/>
      <c r="AJ174" s="83"/>
    </row>
    <row r="175" spans="1:36" s="415" customFormat="1" ht="18" hidden="1" customHeight="1" x14ac:dyDescent="0.2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3"/>
      <c r="Z175" s="83"/>
      <c r="AA175" s="83"/>
      <c r="AB175" s="82"/>
      <c r="AC175" s="82"/>
      <c r="AD175" s="82"/>
      <c r="AE175" s="82"/>
      <c r="AF175" s="82"/>
      <c r="AG175" s="82"/>
      <c r="AH175" s="82"/>
      <c r="AI175" s="82"/>
      <c r="AJ175" s="83"/>
    </row>
    <row r="176" spans="1:36" s="415" customFormat="1" ht="18" hidden="1" customHeight="1" x14ac:dyDescent="0.2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3"/>
      <c r="Z176" s="83"/>
      <c r="AA176" s="83"/>
      <c r="AB176" s="82"/>
      <c r="AC176" s="82"/>
      <c r="AD176" s="82"/>
      <c r="AE176" s="82"/>
      <c r="AF176" s="82"/>
      <c r="AG176" s="82"/>
      <c r="AH176" s="82"/>
      <c r="AI176" s="82"/>
      <c r="AJ176" s="83"/>
    </row>
    <row r="177" spans="1:36" s="415" customFormat="1" ht="18" hidden="1" customHeight="1" x14ac:dyDescent="0.2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3"/>
      <c r="Z177" s="83"/>
      <c r="AA177" s="83"/>
      <c r="AB177" s="82"/>
      <c r="AC177" s="82"/>
      <c r="AD177" s="82"/>
      <c r="AE177" s="82"/>
      <c r="AF177" s="82"/>
      <c r="AG177" s="82"/>
      <c r="AH177" s="82"/>
      <c r="AI177" s="82"/>
      <c r="AJ177" s="83"/>
    </row>
    <row r="178" spans="1:36" s="415" customFormat="1" ht="18" hidden="1" customHeight="1" x14ac:dyDescent="0.2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3"/>
      <c r="Z178" s="83"/>
      <c r="AA178" s="83"/>
      <c r="AB178" s="82"/>
      <c r="AC178" s="82"/>
      <c r="AD178" s="82"/>
      <c r="AE178" s="82"/>
      <c r="AF178" s="82"/>
      <c r="AG178" s="82"/>
      <c r="AH178" s="82"/>
      <c r="AI178" s="82"/>
      <c r="AJ178" s="83"/>
    </row>
    <row r="179" spans="1:36" s="415" customFormat="1" ht="18" hidden="1" customHeight="1" x14ac:dyDescent="0.2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3"/>
      <c r="Z179" s="83"/>
      <c r="AA179" s="83"/>
      <c r="AB179" s="82"/>
      <c r="AC179" s="82"/>
      <c r="AD179" s="82"/>
      <c r="AE179" s="82"/>
      <c r="AF179" s="82"/>
      <c r="AG179" s="82"/>
      <c r="AH179" s="82"/>
      <c r="AI179" s="82"/>
      <c r="AJ179" s="83"/>
    </row>
    <row r="180" spans="1:36" s="415" customFormat="1" ht="18" hidden="1" customHeight="1" x14ac:dyDescent="0.2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3"/>
      <c r="Z180" s="83"/>
      <c r="AA180" s="83"/>
      <c r="AB180" s="82"/>
      <c r="AC180" s="82"/>
      <c r="AD180" s="82"/>
      <c r="AE180" s="82"/>
      <c r="AF180" s="82"/>
      <c r="AG180" s="82"/>
      <c r="AH180" s="82"/>
      <c r="AI180" s="82"/>
      <c r="AJ180" s="83"/>
    </row>
    <row r="181" spans="1:36" s="415" customFormat="1" ht="18" hidden="1" customHeight="1" x14ac:dyDescent="0.2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3"/>
      <c r="Z181" s="83"/>
      <c r="AA181" s="83"/>
      <c r="AB181" s="82"/>
      <c r="AC181" s="82"/>
      <c r="AD181" s="82"/>
      <c r="AE181" s="82"/>
      <c r="AF181" s="82"/>
      <c r="AG181" s="82"/>
      <c r="AH181" s="82"/>
      <c r="AI181" s="82"/>
      <c r="AJ181" s="83"/>
    </row>
    <row r="182" spans="1:36" s="415" customFormat="1" ht="18" hidden="1" customHeight="1" x14ac:dyDescent="0.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3"/>
      <c r="Z182" s="83"/>
      <c r="AA182" s="83"/>
      <c r="AB182" s="82"/>
      <c r="AC182" s="82"/>
      <c r="AD182" s="82"/>
      <c r="AE182" s="82"/>
      <c r="AF182" s="82"/>
      <c r="AG182" s="82"/>
      <c r="AH182" s="82"/>
      <c r="AI182" s="82"/>
      <c r="AJ182" s="83"/>
    </row>
    <row r="183" spans="1:36" s="415" customFormat="1" ht="18" hidden="1" customHeight="1" x14ac:dyDescent="0.2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3"/>
      <c r="Z183" s="83"/>
      <c r="AA183" s="83"/>
      <c r="AB183" s="82"/>
      <c r="AC183" s="82"/>
      <c r="AD183" s="82"/>
      <c r="AE183" s="82"/>
      <c r="AF183" s="82"/>
      <c r="AG183" s="82"/>
      <c r="AH183" s="82"/>
      <c r="AI183" s="82"/>
      <c r="AJ183" s="83"/>
    </row>
    <row r="184" spans="1:36" s="415" customFormat="1" ht="18" hidden="1" customHeight="1" x14ac:dyDescent="0.2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3"/>
      <c r="Z184" s="83"/>
      <c r="AA184" s="83"/>
      <c r="AB184" s="82"/>
      <c r="AC184" s="82"/>
      <c r="AD184" s="82"/>
      <c r="AE184" s="82"/>
      <c r="AF184" s="82"/>
      <c r="AG184" s="82"/>
      <c r="AH184" s="82"/>
      <c r="AI184" s="82"/>
      <c r="AJ184" s="83"/>
    </row>
    <row r="185" spans="1:36" s="415" customFormat="1" ht="18" hidden="1" customHeight="1" x14ac:dyDescent="0.2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3"/>
      <c r="Z185" s="83"/>
      <c r="AA185" s="83"/>
      <c r="AB185" s="82"/>
      <c r="AC185" s="82"/>
      <c r="AD185" s="82"/>
      <c r="AE185" s="82"/>
      <c r="AF185" s="82"/>
      <c r="AG185" s="82"/>
      <c r="AH185" s="82"/>
      <c r="AI185" s="82"/>
      <c r="AJ185" s="83"/>
    </row>
    <row r="186" spans="1:36" s="415" customFormat="1" ht="18" hidden="1" customHeight="1" x14ac:dyDescent="0.2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3"/>
      <c r="Z186" s="83"/>
      <c r="AA186" s="83"/>
      <c r="AB186" s="82"/>
      <c r="AC186" s="82"/>
      <c r="AD186" s="82"/>
      <c r="AE186" s="82"/>
      <c r="AF186" s="82"/>
      <c r="AG186" s="82"/>
      <c r="AH186" s="82"/>
      <c r="AI186" s="82"/>
      <c r="AJ186" s="83"/>
    </row>
    <row r="187" spans="1:36" s="415" customFormat="1" ht="18" hidden="1" customHeight="1" x14ac:dyDescent="0.2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3"/>
      <c r="Z187" s="83"/>
      <c r="AA187" s="83"/>
      <c r="AB187" s="82"/>
      <c r="AC187" s="82"/>
      <c r="AD187" s="82"/>
      <c r="AE187" s="82"/>
      <c r="AF187" s="82"/>
      <c r="AG187" s="82"/>
      <c r="AH187" s="82"/>
      <c r="AI187" s="82"/>
      <c r="AJ187" s="83"/>
    </row>
    <row r="188" spans="1:36" s="415" customFormat="1" ht="18" hidden="1" customHeight="1" x14ac:dyDescent="0.2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3"/>
      <c r="Z188" s="83"/>
      <c r="AA188" s="83"/>
      <c r="AB188" s="82"/>
      <c r="AC188" s="82"/>
      <c r="AD188" s="82"/>
      <c r="AE188" s="82"/>
      <c r="AF188" s="82"/>
      <c r="AG188" s="82"/>
      <c r="AH188" s="82"/>
      <c r="AI188" s="82"/>
      <c r="AJ188" s="83"/>
    </row>
    <row r="189" spans="1:36" ht="18" customHeight="1" x14ac:dyDescent="0.2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AB189" s="82"/>
      <c r="AC189" s="82"/>
      <c r="AD189" s="82"/>
      <c r="AE189" s="82"/>
      <c r="AF189" s="82"/>
      <c r="AG189" s="82"/>
      <c r="AH189" s="82"/>
      <c r="AI189" s="82"/>
    </row>
    <row r="190" spans="1:36" ht="18" customHeight="1" x14ac:dyDescent="0.2">
      <c r="O190" s="82"/>
      <c r="P190" s="82"/>
      <c r="AB190" s="82"/>
      <c r="AC190" s="82"/>
      <c r="AD190" s="82"/>
      <c r="AE190" s="82"/>
      <c r="AF190" s="82"/>
      <c r="AG190" s="82"/>
      <c r="AH190" s="82"/>
      <c r="AI190" s="82"/>
    </row>
  </sheetData>
  <sheetProtection selectLockedCells="1"/>
  <mergeCells count="56">
    <mergeCell ref="F74:H74"/>
    <mergeCell ref="F75:H75"/>
    <mergeCell ref="F83:H83"/>
    <mergeCell ref="L83:N83"/>
    <mergeCell ref="F64:H64"/>
    <mergeCell ref="L64:N64"/>
    <mergeCell ref="F67:H67"/>
    <mergeCell ref="F70:H70"/>
    <mergeCell ref="F71:H71"/>
    <mergeCell ref="L70:N70"/>
    <mergeCell ref="F55:H55"/>
    <mergeCell ref="F56:H56"/>
    <mergeCell ref="F57:H57"/>
    <mergeCell ref="F58:H58"/>
    <mergeCell ref="L55:N55"/>
    <mergeCell ref="L56:N56"/>
    <mergeCell ref="L57:N57"/>
    <mergeCell ref="L58:N58"/>
    <mergeCell ref="F50:H50"/>
    <mergeCell ref="F51:H51"/>
    <mergeCell ref="F52:H52"/>
    <mergeCell ref="L49:N49"/>
    <mergeCell ref="L50:N50"/>
    <mergeCell ref="L51:N51"/>
    <mergeCell ref="L52:N52"/>
    <mergeCell ref="F49:H49"/>
    <mergeCell ref="H39:N40"/>
    <mergeCell ref="F13:I13"/>
    <mergeCell ref="L13:N13"/>
    <mergeCell ref="D3:P3"/>
    <mergeCell ref="D4:P4"/>
    <mergeCell ref="D10:J10"/>
    <mergeCell ref="L10:R10"/>
    <mergeCell ref="L12:N12"/>
    <mergeCell ref="F12:I12"/>
    <mergeCell ref="F14:I14"/>
    <mergeCell ref="F15:H15"/>
    <mergeCell ref="F16:I16"/>
    <mergeCell ref="F26:I26"/>
    <mergeCell ref="F27:I27"/>
    <mergeCell ref="D87:L87"/>
    <mergeCell ref="AB93:AF93"/>
    <mergeCell ref="L20:N20"/>
    <mergeCell ref="J26:J27"/>
    <mergeCell ref="D30:D31"/>
    <mergeCell ref="R31:S31"/>
    <mergeCell ref="J33:J34"/>
    <mergeCell ref="D37:N38"/>
    <mergeCell ref="L26:O26"/>
    <mergeCell ref="L28:O28"/>
    <mergeCell ref="F33:I33"/>
    <mergeCell ref="F45:H45"/>
    <mergeCell ref="F46:H46"/>
    <mergeCell ref="L45:N45"/>
    <mergeCell ref="L46:N46"/>
    <mergeCell ref="F28:I28"/>
  </mergeCells>
  <dataValidations count="3">
    <dataValidation type="list" allowBlank="1" showInputMessage="1" showErrorMessage="1" sqref="F13">
      <formula1>$I$96:$I$144</formula1>
    </dataValidation>
    <dataValidation showInputMessage="1" showErrorMessage="1" errorTitle="Invalid Entry" error="Please enter the ad start date in mm/dd/yyyy format." sqref="Q31:Q34"/>
    <dataValidation type="date" operator="greaterThanOrEqual" allowBlank="1" showInputMessage="1" showErrorMessage="1" errorTitle="Invalid Date" error="Please enter an ad end date that occurs after the ad start date." sqref="S31:S34 R31 R33:R34">
      <formula1>#REF!</formula1>
    </dataValidation>
  </dataValidations>
  <pageMargins left="0.7" right="0.7" top="0.75" bottom="0.75" header="0.3" footer="0.3"/>
  <pageSetup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8" r:id="rId3" name="Check Box 12">
              <controlPr defaultSize="0" autoFill="0" autoLine="0" autoPict="0">
                <anchor moveWithCells="1">
                  <from>
                    <xdr:col>9</xdr:col>
                    <xdr:colOff>101600</xdr:colOff>
                    <xdr:row>73</xdr:row>
                    <xdr:rowOff>63500</xdr:rowOff>
                  </from>
                  <to>
                    <xdr:col>9</xdr:col>
                    <xdr:colOff>1473200</xdr:colOff>
                    <xdr:row>73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60" r:id="rId4" name="Option Button 24">
              <controlPr locked="0" defaultSize="0" autoFill="0" autoLine="0" autoPict="0">
                <anchor moveWithCells="1">
                  <from>
                    <xdr:col>3</xdr:col>
                    <xdr:colOff>330200</xdr:colOff>
                    <xdr:row>43</xdr:row>
                    <xdr:rowOff>38100</xdr:rowOff>
                  </from>
                  <to>
                    <xdr:col>3</xdr:col>
                    <xdr:colOff>1016000</xdr:colOff>
                    <xdr:row>44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61" r:id="rId5" name="Option Button 25">
              <controlPr locked="0" defaultSize="0" autoFill="0" autoLine="0" autoPict="0">
                <anchor moveWithCells="1">
                  <from>
                    <xdr:col>5</xdr:col>
                    <xdr:colOff>330200</xdr:colOff>
                    <xdr:row>43</xdr:row>
                    <xdr:rowOff>38100</xdr:rowOff>
                  </from>
                  <to>
                    <xdr:col>5</xdr:col>
                    <xdr:colOff>1016000</xdr:colOff>
                    <xdr:row>44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82" r:id="rId6" name="Drop Down 46">
              <controlPr defaultSize="0" autoLine="0" autoPict="0">
                <anchor moveWithCells="1">
                  <from>
                    <xdr:col>3</xdr:col>
                    <xdr:colOff>977900</xdr:colOff>
                    <xdr:row>39</xdr:row>
                    <xdr:rowOff>12700</xdr:rowOff>
                  </from>
                  <to>
                    <xdr:col>5</xdr:col>
                    <xdr:colOff>317500</xdr:colOff>
                    <xdr:row>40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87" r:id="rId7" name="Check Box 51">
              <controlPr defaultSize="0" autoFill="0" autoLine="0" autoPict="0" altText="">
                <anchor moveWithCells="1">
                  <from>
                    <xdr:col>1</xdr:col>
                    <xdr:colOff>63500</xdr:colOff>
                    <xdr:row>59</xdr:row>
                    <xdr:rowOff>38100</xdr:rowOff>
                  </from>
                  <to>
                    <xdr:col>3</xdr:col>
                    <xdr:colOff>660400</xdr:colOff>
                    <xdr:row>60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88" r:id="rId8" name="Check Box 52">
              <controlPr defaultSize="0" autoFill="0" autoLine="0" autoPict="0" altText="">
                <anchor moveWithCells="1">
                  <from>
                    <xdr:col>1</xdr:col>
                    <xdr:colOff>63500</xdr:colOff>
                    <xdr:row>53</xdr:row>
                    <xdr:rowOff>38100</xdr:rowOff>
                  </from>
                  <to>
                    <xdr:col>3</xdr:col>
                    <xdr:colOff>660400</xdr:colOff>
                    <xdr:row>54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89" r:id="rId9" name="Check Box 53">
              <controlPr defaultSize="0" autoFill="0" autoLine="0" autoPict="0" altText="">
                <anchor moveWithCells="1">
                  <from>
                    <xdr:col>1</xdr:col>
                    <xdr:colOff>88900</xdr:colOff>
                    <xdr:row>47</xdr:row>
                    <xdr:rowOff>38100</xdr:rowOff>
                  </from>
                  <to>
                    <xdr:col>3</xdr:col>
                    <xdr:colOff>673100</xdr:colOff>
                    <xdr:row>47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0" r:id="rId10" name="Check Box 54">
              <controlPr defaultSize="0" autoFill="0" autoLine="0" autoPict="0" altText="">
                <anchor moveWithCells="1">
                  <from>
                    <xdr:col>1</xdr:col>
                    <xdr:colOff>88900</xdr:colOff>
                    <xdr:row>62</xdr:row>
                    <xdr:rowOff>38100</xdr:rowOff>
                  </from>
                  <to>
                    <xdr:col>3</xdr:col>
                    <xdr:colOff>673100</xdr:colOff>
                    <xdr:row>63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2" r:id="rId11" name="Check Box 56">
              <controlPr defaultSize="0" autoFill="0" autoLine="0" autoPict="0" altText="">
                <anchor moveWithCells="1">
                  <from>
                    <xdr:col>1</xdr:col>
                    <xdr:colOff>63500</xdr:colOff>
                    <xdr:row>68</xdr:row>
                    <xdr:rowOff>25400</xdr:rowOff>
                  </from>
                  <to>
                    <xdr:col>3</xdr:col>
                    <xdr:colOff>673100</xdr:colOff>
                    <xdr:row>68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3" r:id="rId12" name="Check Box 57">
              <controlPr defaultSize="0" autoFill="0" autoLine="0" autoPict="0" altText="">
                <anchor moveWithCells="1">
                  <from>
                    <xdr:col>1</xdr:col>
                    <xdr:colOff>76200</xdr:colOff>
                    <xdr:row>65</xdr:row>
                    <xdr:rowOff>38100</xdr:rowOff>
                  </from>
                  <to>
                    <xdr:col>3</xdr:col>
                    <xdr:colOff>660400</xdr:colOff>
                    <xdr:row>66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4" r:id="rId13" name="Check Box 58">
              <controlPr defaultSize="0" autoFill="0" autoLine="0" autoPict="0" altText="">
                <anchor moveWithCells="1">
                  <from>
                    <xdr:col>1</xdr:col>
                    <xdr:colOff>76200</xdr:colOff>
                    <xdr:row>72</xdr:row>
                    <xdr:rowOff>38100</xdr:rowOff>
                  </from>
                  <to>
                    <xdr:col>3</xdr:col>
                    <xdr:colOff>660400</xdr:colOff>
                    <xdr:row>73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5" r:id="rId14" name="Check Box 59">
              <controlPr defaultSize="0" autoFill="0" autoLine="0" autoPict="0" altText="">
                <anchor moveWithCells="1">
                  <from>
                    <xdr:col>1</xdr:col>
                    <xdr:colOff>88900</xdr:colOff>
                    <xdr:row>81</xdr:row>
                    <xdr:rowOff>25400</xdr:rowOff>
                  </from>
                  <to>
                    <xdr:col>3</xdr:col>
                    <xdr:colOff>673100</xdr:colOff>
                    <xdr:row>81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6" r:id="rId15" name="Check Box 60">
              <controlPr defaultSize="0" autoFill="0" autoLine="0" autoPict="0" altText="">
                <anchor moveWithCells="1">
                  <from>
                    <xdr:col>1</xdr:col>
                    <xdr:colOff>88900</xdr:colOff>
                    <xdr:row>41</xdr:row>
                    <xdr:rowOff>63500</xdr:rowOff>
                  </from>
                  <to>
                    <xdr:col>3</xdr:col>
                    <xdr:colOff>673100</xdr:colOff>
                    <xdr:row>41</xdr:row>
                    <xdr:rowOff>279400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4397" r:id="rId16" name="Check Box 61">
              <controlPr defaultSize="0" autoFill="0" autoLine="0" autoPict="0" altText="">
                <anchor moveWithCells="1">
                  <from>
                    <xdr:col>1</xdr:col>
                    <xdr:colOff>88900</xdr:colOff>
                    <xdr:row>85</xdr:row>
                    <xdr:rowOff>12700</xdr:rowOff>
                  </from>
                  <to>
                    <xdr:col>3</xdr:col>
                    <xdr:colOff>673100</xdr:colOff>
                    <xdr:row>85</xdr:row>
                    <xdr:rowOff>215900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Junk!$F$1:$F$3</xm:f>
          </x14:formula1>
          <xm:sqref>L28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5:G972"/>
  <sheetViews>
    <sheetView zoomScale="75" workbookViewId="0">
      <pane ySplit="7" topLeftCell="A8" activePane="bottomLeft" state="frozen"/>
      <selection activeCell="F16" sqref="F16"/>
      <selection pane="bottomLeft" activeCell="F16" sqref="F16"/>
    </sheetView>
  </sheetViews>
  <sheetFormatPr baseColWidth="10" defaultColWidth="62.83203125" defaultRowHeight="15" x14ac:dyDescent="0.2"/>
  <cols>
    <col min="1" max="1" width="19.6640625" style="302" customWidth="1"/>
    <col min="2" max="3" width="17.5" style="301" customWidth="1"/>
    <col min="4" max="4" width="8.33203125" style="301" customWidth="1"/>
    <col min="5" max="5" width="38.1640625" style="301" customWidth="1"/>
    <col min="6" max="6" width="12.83203125" style="301" customWidth="1"/>
    <col min="7" max="7" width="21" style="301" customWidth="1"/>
    <col min="8" max="16384" width="62.83203125" style="302"/>
  </cols>
  <sheetData>
    <row r="5" spans="1:7" ht="24" x14ac:dyDescent="0.3">
      <c r="A5" s="300" t="s">
        <v>1556</v>
      </c>
    </row>
    <row r="7" spans="1:7" s="305" customFormat="1" x14ac:dyDescent="0.2">
      <c r="A7" s="303" t="s">
        <v>1557</v>
      </c>
      <c r="B7" s="303" t="s">
        <v>1558</v>
      </c>
      <c r="C7" s="303" t="s">
        <v>1559</v>
      </c>
      <c r="D7" s="304" t="s">
        <v>1560</v>
      </c>
      <c r="E7" s="303" t="s">
        <v>87</v>
      </c>
      <c r="F7" s="304" t="s">
        <v>1561</v>
      </c>
      <c r="G7" s="304" t="s">
        <v>1562</v>
      </c>
    </row>
    <row r="8" spans="1:7" x14ac:dyDescent="0.2">
      <c r="A8" s="306" t="s">
        <v>1563</v>
      </c>
      <c r="B8" s="307" t="s">
        <v>126</v>
      </c>
      <c r="C8" s="307" t="s">
        <v>1564</v>
      </c>
      <c r="D8" s="308" t="s">
        <v>1073</v>
      </c>
      <c r="E8" s="307" t="s">
        <v>1565</v>
      </c>
      <c r="F8" s="309" t="s">
        <v>1077</v>
      </c>
      <c r="G8" s="308" t="s">
        <v>1566</v>
      </c>
    </row>
    <row r="9" spans="1:7" x14ac:dyDescent="0.2">
      <c r="A9" s="306" t="s">
        <v>1563</v>
      </c>
      <c r="B9" s="307" t="s">
        <v>126</v>
      </c>
      <c r="C9" s="307" t="s">
        <v>1564</v>
      </c>
      <c r="D9" s="308" t="s">
        <v>1214</v>
      </c>
      <c r="E9" s="307" t="s">
        <v>1567</v>
      </c>
      <c r="F9" s="309" t="s">
        <v>1085</v>
      </c>
      <c r="G9" s="308" t="s">
        <v>1566</v>
      </c>
    </row>
    <row r="10" spans="1:7" x14ac:dyDescent="0.2">
      <c r="A10" s="306" t="s">
        <v>1563</v>
      </c>
      <c r="B10" s="307" t="s">
        <v>126</v>
      </c>
      <c r="C10" s="307" t="s">
        <v>1564</v>
      </c>
      <c r="D10" s="308" t="s">
        <v>1073</v>
      </c>
      <c r="E10" s="307" t="s">
        <v>1565</v>
      </c>
      <c r="F10" s="309" t="s">
        <v>1087</v>
      </c>
      <c r="G10" s="308" t="s">
        <v>1566</v>
      </c>
    </row>
    <row r="11" spans="1:7" x14ac:dyDescent="0.2">
      <c r="A11" s="306" t="s">
        <v>1563</v>
      </c>
      <c r="B11" s="307" t="s">
        <v>126</v>
      </c>
      <c r="C11" s="307" t="s">
        <v>1564</v>
      </c>
      <c r="D11" s="308" t="s">
        <v>1214</v>
      </c>
      <c r="E11" s="307" t="s">
        <v>1567</v>
      </c>
      <c r="F11" s="309" t="s">
        <v>1221</v>
      </c>
      <c r="G11" s="308" t="s">
        <v>1566</v>
      </c>
    </row>
    <row r="12" spans="1:7" x14ac:dyDescent="0.2">
      <c r="A12" s="306" t="s">
        <v>1563</v>
      </c>
      <c r="B12" s="307" t="s">
        <v>126</v>
      </c>
      <c r="C12" s="307" t="s">
        <v>1564</v>
      </c>
      <c r="D12" s="308" t="s">
        <v>1214</v>
      </c>
      <c r="E12" s="307" t="s">
        <v>1567</v>
      </c>
      <c r="F12" s="309" t="s">
        <v>1222</v>
      </c>
      <c r="G12" s="308" t="s">
        <v>1566</v>
      </c>
    </row>
    <row r="13" spans="1:7" x14ac:dyDescent="0.2">
      <c r="A13" s="306" t="s">
        <v>1563</v>
      </c>
      <c r="B13" s="307" t="s">
        <v>126</v>
      </c>
      <c r="C13" s="307" t="s">
        <v>1564</v>
      </c>
      <c r="D13" s="308" t="s">
        <v>900</v>
      </c>
      <c r="E13" s="307" t="s">
        <v>1568</v>
      </c>
      <c r="F13" s="309" t="s">
        <v>901</v>
      </c>
      <c r="G13" s="308" t="s">
        <v>1566</v>
      </c>
    </row>
    <row r="14" spans="1:7" x14ac:dyDescent="0.2">
      <c r="A14" s="306" t="s">
        <v>1563</v>
      </c>
      <c r="B14" s="307" t="s">
        <v>126</v>
      </c>
      <c r="C14" s="307" t="s">
        <v>1564</v>
      </c>
      <c r="D14" s="308" t="s">
        <v>900</v>
      </c>
      <c r="E14" s="307" t="s">
        <v>1568</v>
      </c>
      <c r="F14" s="309" t="s">
        <v>902</v>
      </c>
      <c r="G14" s="308" t="s">
        <v>1566</v>
      </c>
    </row>
    <row r="15" spans="1:7" x14ac:dyDescent="0.2">
      <c r="A15" s="306" t="s">
        <v>1563</v>
      </c>
      <c r="B15" s="307" t="s">
        <v>126</v>
      </c>
      <c r="C15" s="307" t="s">
        <v>1564</v>
      </c>
      <c r="D15" s="308" t="s">
        <v>900</v>
      </c>
      <c r="E15" s="307" t="s">
        <v>1568</v>
      </c>
      <c r="F15" s="309" t="s">
        <v>903</v>
      </c>
      <c r="G15" s="308" t="s">
        <v>1566</v>
      </c>
    </row>
    <row r="16" spans="1:7" x14ac:dyDescent="0.2">
      <c r="A16" s="306" t="s">
        <v>1563</v>
      </c>
      <c r="B16" s="307" t="s">
        <v>126</v>
      </c>
      <c r="C16" s="307" t="s">
        <v>1564</v>
      </c>
      <c r="D16" s="308" t="s">
        <v>900</v>
      </c>
      <c r="E16" s="307" t="s">
        <v>1568</v>
      </c>
      <c r="F16" s="309" t="s">
        <v>904</v>
      </c>
      <c r="G16" s="308" t="s">
        <v>1566</v>
      </c>
    </row>
    <row r="17" spans="1:7" x14ac:dyDescent="0.2">
      <c r="A17" s="306" t="s">
        <v>1563</v>
      </c>
      <c r="B17" s="307" t="s">
        <v>126</v>
      </c>
      <c r="C17" s="307" t="s">
        <v>1564</v>
      </c>
      <c r="D17" s="308" t="s">
        <v>900</v>
      </c>
      <c r="E17" s="307" t="s">
        <v>1568</v>
      </c>
      <c r="F17" s="309" t="s">
        <v>905</v>
      </c>
      <c r="G17" s="308" t="s">
        <v>1566</v>
      </c>
    </row>
    <row r="18" spans="1:7" x14ac:dyDescent="0.2">
      <c r="A18" s="306" t="s">
        <v>1563</v>
      </c>
      <c r="B18" s="307" t="s">
        <v>126</v>
      </c>
      <c r="C18" s="307" t="s">
        <v>1564</v>
      </c>
      <c r="D18" s="308" t="s">
        <v>900</v>
      </c>
      <c r="E18" s="307" t="s">
        <v>1568</v>
      </c>
      <c r="F18" s="309" t="s">
        <v>906</v>
      </c>
      <c r="G18" s="308" t="s">
        <v>1566</v>
      </c>
    </row>
    <row r="19" spans="1:7" x14ac:dyDescent="0.2">
      <c r="A19" s="306" t="s">
        <v>1563</v>
      </c>
      <c r="B19" s="307" t="s">
        <v>126</v>
      </c>
      <c r="C19" s="307" t="s">
        <v>1564</v>
      </c>
      <c r="D19" s="308" t="s">
        <v>900</v>
      </c>
      <c r="E19" s="307" t="s">
        <v>1568</v>
      </c>
      <c r="F19" s="309" t="s">
        <v>907</v>
      </c>
      <c r="G19" s="308" t="s">
        <v>1566</v>
      </c>
    </row>
    <row r="20" spans="1:7" x14ac:dyDescent="0.2">
      <c r="A20" s="306" t="s">
        <v>1563</v>
      </c>
      <c r="B20" s="307" t="s">
        <v>126</v>
      </c>
      <c r="C20" s="307" t="s">
        <v>1564</v>
      </c>
      <c r="D20" s="308" t="s">
        <v>900</v>
      </c>
      <c r="E20" s="307" t="s">
        <v>1568</v>
      </c>
      <c r="F20" s="309" t="s">
        <v>908</v>
      </c>
      <c r="G20" s="308" t="s">
        <v>1566</v>
      </c>
    </row>
    <row r="21" spans="1:7" x14ac:dyDescent="0.2">
      <c r="A21" s="306" t="s">
        <v>1563</v>
      </c>
      <c r="B21" s="307" t="s">
        <v>126</v>
      </c>
      <c r="C21" s="307" t="s">
        <v>1564</v>
      </c>
      <c r="D21" s="308" t="s">
        <v>900</v>
      </c>
      <c r="E21" s="307" t="s">
        <v>1568</v>
      </c>
      <c r="F21" s="309" t="s">
        <v>909</v>
      </c>
      <c r="G21" s="308" t="s">
        <v>1566</v>
      </c>
    </row>
    <row r="22" spans="1:7" x14ac:dyDescent="0.2">
      <c r="A22" s="306" t="s">
        <v>1563</v>
      </c>
      <c r="B22" s="307" t="s">
        <v>126</v>
      </c>
      <c r="C22" s="307" t="s">
        <v>1564</v>
      </c>
      <c r="D22" s="308" t="s">
        <v>900</v>
      </c>
      <c r="E22" s="307" t="s">
        <v>1568</v>
      </c>
      <c r="F22" s="309" t="s">
        <v>910</v>
      </c>
      <c r="G22" s="308" t="s">
        <v>1566</v>
      </c>
    </row>
    <row r="23" spans="1:7" x14ac:dyDescent="0.2">
      <c r="A23" s="306" t="s">
        <v>1563</v>
      </c>
      <c r="B23" s="307" t="s">
        <v>126</v>
      </c>
      <c r="C23" s="307" t="s">
        <v>1564</v>
      </c>
      <c r="D23" s="308" t="s">
        <v>900</v>
      </c>
      <c r="E23" s="307" t="s">
        <v>1568</v>
      </c>
      <c r="F23" s="309" t="s">
        <v>911</v>
      </c>
      <c r="G23" s="308" t="s">
        <v>1566</v>
      </c>
    </row>
    <row r="24" spans="1:7" x14ac:dyDescent="0.2">
      <c r="A24" s="306" t="s">
        <v>1563</v>
      </c>
      <c r="B24" s="307" t="s">
        <v>126</v>
      </c>
      <c r="C24" s="307" t="s">
        <v>1564</v>
      </c>
      <c r="D24" s="308" t="s">
        <v>900</v>
      </c>
      <c r="E24" s="307" t="s">
        <v>1568</v>
      </c>
      <c r="F24" s="309" t="s">
        <v>912</v>
      </c>
      <c r="G24" s="308" t="s">
        <v>1566</v>
      </c>
    </row>
    <row r="25" spans="1:7" x14ac:dyDescent="0.2">
      <c r="A25" s="306" t="s">
        <v>1563</v>
      </c>
      <c r="B25" s="307" t="s">
        <v>126</v>
      </c>
      <c r="C25" s="307" t="s">
        <v>1564</v>
      </c>
      <c r="D25" s="308" t="s">
        <v>900</v>
      </c>
      <c r="E25" s="307" t="s">
        <v>1568</v>
      </c>
      <c r="F25" s="309" t="s">
        <v>913</v>
      </c>
      <c r="G25" s="308" t="s">
        <v>1566</v>
      </c>
    </row>
    <row r="26" spans="1:7" x14ac:dyDescent="0.2">
      <c r="A26" s="306" t="s">
        <v>1563</v>
      </c>
      <c r="B26" s="307" t="s">
        <v>126</v>
      </c>
      <c r="C26" s="307" t="s">
        <v>1564</v>
      </c>
      <c r="D26" s="308" t="s">
        <v>900</v>
      </c>
      <c r="E26" s="307" t="s">
        <v>1568</v>
      </c>
      <c r="F26" s="309" t="s">
        <v>914</v>
      </c>
      <c r="G26" s="308" t="s">
        <v>1566</v>
      </c>
    </row>
    <row r="27" spans="1:7" x14ac:dyDescent="0.2">
      <c r="A27" s="306" t="s">
        <v>1563</v>
      </c>
      <c r="B27" s="307" t="s">
        <v>126</v>
      </c>
      <c r="C27" s="307" t="s">
        <v>1564</v>
      </c>
      <c r="D27" s="308" t="s">
        <v>900</v>
      </c>
      <c r="E27" s="307" t="s">
        <v>1568</v>
      </c>
      <c r="F27" s="309" t="s">
        <v>915</v>
      </c>
      <c r="G27" s="308" t="s">
        <v>1566</v>
      </c>
    </row>
    <row r="28" spans="1:7" x14ac:dyDescent="0.2">
      <c r="A28" s="306" t="s">
        <v>1563</v>
      </c>
      <c r="B28" s="307" t="s">
        <v>126</v>
      </c>
      <c r="C28" s="307" t="s">
        <v>1564</v>
      </c>
      <c r="D28" s="308" t="s">
        <v>900</v>
      </c>
      <c r="E28" s="307" t="s">
        <v>1568</v>
      </c>
      <c r="F28" s="309" t="s">
        <v>916</v>
      </c>
      <c r="G28" s="308" t="s">
        <v>1566</v>
      </c>
    </row>
    <row r="29" spans="1:7" x14ac:dyDescent="0.2">
      <c r="A29" s="306" t="s">
        <v>1563</v>
      </c>
      <c r="B29" s="307" t="s">
        <v>126</v>
      </c>
      <c r="C29" s="307" t="s">
        <v>1564</v>
      </c>
      <c r="D29" s="308" t="s">
        <v>900</v>
      </c>
      <c r="E29" s="307" t="s">
        <v>1568</v>
      </c>
      <c r="F29" s="309" t="s">
        <v>917</v>
      </c>
      <c r="G29" s="308" t="s">
        <v>1566</v>
      </c>
    </row>
    <row r="30" spans="1:7" x14ac:dyDescent="0.2">
      <c r="A30" s="306" t="s">
        <v>1563</v>
      </c>
      <c r="B30" s="307" t="s">
        <v>126</v>
      </c>
      <c r="C30" s="307" t="s">
        <v>1564</v>
      </c>
      <c r="D30" s="308" t="s">
        <v>900</v>
      </c>
      <c r="E30" s="307" t="s">
        <v>1568</v>
      </c>
      <c r="F30" s="309" t="s">
        <v>918</v>
      </c>
      <c r="G30" s="308" t="s">
        <v>1566</v>
      </c>
    </row>
    <row r="31" spans="1:7" x14ac:dyDescent="0.2">
      <c r="A31" s="306" t="s">
        <v>1563</v>
      </c>
      <c r="B31" s="307" t="s">
        <v>126</v>
      </c>
      <c r="C31" s="307" t="s">
        <v>1564</v>
      </c>
      <c r="D31" s="308" t="s">
        <v>900</v>
      </c>
      <c r="E31" s="307" t="s">
        <v>1568</v>
      </c>
      <c r="F31" s="309" t="s">
        <v>919</v>
      </c>
      <c r="G31" s="308" t="s">
        <v>1566</v>
      </c>
    </row>
    <row r="32" spans="1:7" x14ac:dyDescent="0.2">
      <c r="A32" s="306" t="s">
        <v>1563</v>
      </c>
      <c r="B32" s="307" t="s">
        <v>126</v>
      </c>
      <c r="C32" s="307" t="s">
        <v>1564</v>
      </c>
      <c r="D32" s="308" t="s">
        <v>900</v>
      </c>
      <c r="E32" s="307" t="s">
        <v>1568</v>
      </c>
      <c r="F32" s="309" t="s">
        <v>920</v>
      </c>
      <c r="G32" s="308" t="s">
        <v>1566</v>
      </c>
    </row>
    <row r="33" spans="1:7" x14ac:dyDescent="0.2">
      <c r="A33" s="306" t="s">
        <v>1563</v>
      </c>
      <c r="B33" s="307" t="s">
        <v>126</v>
      </c>
      <c r="C33" s="307" t="s">
        <v>1564</v>
      </c>
      <c r="D33" s="308" t="s">
        <v>900</v>
      </c>
      <c r="E33" s="307" t="s">
        <v>1568</v>
      </c>
      <c r="F33" s="309" t="s">
        <v>921</v>
      </c>
      <c r="G33" s="308" t="s">
        <v>1566</v>
      </c>
    </row>
    <row r="34" spans="1:7" x14ac:dyDescent="0.2">
      <c r="A34" s="306" t="s">
        <v>1563</v>
      </c>
      <c r="B34" s="307" t="s">
        <v>126</v>
      </c>
      <c r="C34" s="307" t="s">
        <v>1564</v>
      </c>
      <c r="D34" s="308" t="s">
        <v>900</v>
      </c>
      <c r="E34" s="307" t="s">
        <v>1568</v>
      </c>
      <c r="F34" s="309" t="s">
        <v>922</v>
      </c>
      <c r="G34" s="308" t="s">
        <v>1566</v>
      </c>
    </row>
    <row r="35" spans="1:7" x14ac:dyDescent="0.2">
      <c r="A35" s="306" t="s">
        <v>1563</v>
      </c>
      <c r="B35" s="307" t="s">
        <v>126</v>
      </c>
      <c r="C35" s="307" t="s">
        <v>1564</v>
      </c>
      <c r="D35" s="308" t="s">
        <v>900</v>
      </c>
      <c r="E35" s="307" t="s">
        <v>1568</v>
      </c>
      <c r="F35" s="309" t="s">
        <v>923</v>
      </c>
      <c r="G35" s="308" t="s">
        <v>1566</v>
      </c>
    </row>
    <row r="36" spans="1:7" x14ac:dyDescent="0.2">
      <c r="A36" s="306" t="s">
        <v>1563</v>
      </c>
      <c r="B36" s="307" t="s">
        <v>126</v>
      </c>
      <c r="C36" s="307" t="s">
        <v>1564</v>
      </c>
      <c r="D36" s="308" t="s">
        <v>900</v>
      </c>
      <c r="E36" s="307" t="s">
        <v>1568</v>
      </c>
      <c r="F36" s="309" t="s">
        <v>924</v>
      </c>
      <c r="G36" s="308" t="s">
        <v>1566</v>
      </c>
    </row>
    <row r="37" spans="1:7" x14ac:dyDescent="0.2">
      <c r="A37" s="306" t="s">
        <v>1563</v>
      </c>
      <c r="B37" s="307" t="s">
        <v>126</v>
      </c>
      <c r="C37" s="307" t="s">
        <v>1564</v>
      </c>
      <c r="D37" s="308" t="s">
        <v>1073</v>
      </c>
      <c r="E37" s="307" t="s">
        <v>1565</v>
      </c>
      <c r="F37" s="309" t="s">
        <v>1074</v>
      </c>
      <c r="G37" s="308" t="s">
        <v>1566</v>
      </c>
    </row>
    <row r="38" spans="1:7" x14ac:dyDescent="0.2">
      <c r="A38" s="306" t="s">
        <v>1563</v>
      </c>
      <c r="B38" s="307" t="s">
        <v>126</v>
      </c>
      <c r="C38" s="307" t="s">
        <v>1564</v>
      </c>
      <c r="D38" s="308" t="s">
        <v>1073</v>
      </c>
      <c r="E38" s="307" t="s">
        <v>1565</v>
      </c>
      <c r="F38" s="309" t="s">
        <v>1075</v>
      </c>
      <c r="G38" s="308" t="s">
        <v>1566</v>
      </c>
    </row>
    <row r="39" spans="1:7" x14ac:dyDescent="0.2">
      <c r="A39" s="306" t="s">
        <v>1563</v>
      </c>
      <c r="B39" s="307" t="s">
        <v>126</v>
      </c>
      <c r="C39" s="307" t="s">
        <v>1564</v>
      </c>
      <c r="D39" s="308" t="s">
        <v>1073</v>
      </c>
      <c r="E39" s="307" t="s">
        <v>1565</v>
      </c>
      <c r="F39" s="309" t="s">
        <v>1076</v>
      </c>
      <c r="G39" s="308" t="s">
        <v>1566</v>
      </c>
    </row>
    <row r="40" spans="1:7" x14ac:dyDescent="0.2">
      <c r="A40" s="306" t="s">
        <v>1563</v>
      </c>
      <c r="B40" s="307" t="s">
        <v>126</v>
      </c>
      <c r="C40" s="307" t="s">
        <v>1564</v>
      </c>
      <c r="D40" s="308" t="s">
        <v>1073</v>
      </c>
      <c r="E40" s="307" t="s">
        <v>1565</v>
      </c>
      <c r="F40" s="309" t="s">
        <v>1078</v>
      </c>
      <c r="G40" s="308" t="s">
        <v>1566</v>
      </c>
    </row>
    <row r="41" spans="1:7" x14ac:dyDescent="0.2">
      <c r="A41" s="306" t="s">
        <v>1563</v>
      </c>
      <c r="B41" s="307" t="s">
        <v>126</v>
      </c>
      <c r="C41" s="307" t="s">
        <v>1564</v>
      </c>
      <c r="D41" s="308" t="s">
        <v>1073</v>
      </c>
      <c r="E41" s="307" t="s">
        <v>1565</v>
      </c>
      <c r="F41" s="309" t="s">
        <v>1079</v>
      </c>
      <c r="G41" s="308" t="s">
        <v>1566</v>
      </c>
    </row>
    <row r="42" spans="1:7" x14ac:dyDescent="0.2">
      <c r="A42" s="306" t="s">
        <v>1563</v>
      </c>
      <c r="B42" s="307" t="s">
        <v>126</v>
      </c>
      <c r="C42" s="307" t="s">
        <v>1564</v>
      </c>
      <c r="D42" s="308" t="s">
        <v>1073</v>
      </c>
      <c r="E42" s="307" t="s">
        <v>1565</v>
      </c>
      <c r="F42" s="309" t="s">
        <v>1080</v>
      </c>
      <c r="G42" s="308" t="s">
        <v>1566</v>
      </c>
    </row>
    <row r="43" spans="1:7" x14ac:dyDescent="0.2">
      <c r="A43" s="306" t="s">
        <v>1563</v>
      </c>
      <c r="B43" s="307" t="s">
        <v>126</v>
      </c>
      <c r="C43" s="307" t="s">
        <v>1564</v>
      </c>
      <c r="D43" s="308" t="s">
        <v>1073</v>
      </c>
      <c r="E43" s="307" t="s">
        <v>1565</v>
      </c>
      <c r="F43" s="309" t="s">
        <v>1081</v>
      </c>
      <c r="G43" s="308" t="s">
        <v>1566</v>
      </c>
    </row>
    <row r="44" spans="1:7" x14ac:dyDescent="0.2">
      <c r="A44" s="306" t="s">
        <v>1563</v>
      </c>
      <c r="B44" s="307" t="s">
        <v>126</v>
      </c>
      <c r="C44" s="307" t="s">
        <v>1564</v>
      </c>
      <c r="D44" s="308" t="s">
        <v>1073</v>
      </c>
      <c r="E44" s="307" t="s">
        <v>1565</v>
      </c>
      <c r="F44" s="309" t="s">
        <v>1082</v>
      </c>
      <c r="G44" s="308" t="s">
        <v>1566</v>
      </c>
    </row>
    <row r="45" spans="1:7" x14ac:dyDescent="0.2">
      <c r="A45" s="306" t="s">
        <v>1563</v>
      </c>
      <c r="B45" s="307" t="s">
        <v>126</v>
      </c>
      <c r="C45" s="307" t="s">
        <v>1564</v>
      </c>
      <c r="D45" s="308" t="s">
        <v>1073</v>
      </c>
      <c r="E45" s="307" t="s">
        <v>1565</v>
      </c>
      <c r="F45" s="309" t="s">
        <v>1083</v>
      </c>
      <c r="G45" s="308" t="s">
        <v>1566</v>
      </c>
    </row>
    <row r="46" spans="1:7" x14ac:dyDescent="0.2">
      <c r="A46" s="306" t="s">
        <v>1563</v>
      </c>
      <c r="B46" s="307" t="s">
        <v>126</v>
      </c>
      <c r="C46" s="307" t="s">
        <v>1564</v>
      </c>
      <c r="D46" s="308" t="s">
        <v>1073</v>
      </c>
      <c r="E46" s="307" t="s">
        <v>1565</v>
      </c>
      <c r="F46" s="309" t="s">
        <v>1084</v>
      </c>
      <c r="G46" s="308" t="s">
        <v>1566</v>
      </c>
    </row>
    <row r="47" spans="1:7" x14ac:dyDescent="0.2">
      <c r="A47" s="306" t="s">
        <v>1563</v>
      </c>
      <c r="B47" s="307" t="s">
        <v>126</v>
      </c>
      <c r="C47" s="307" t="s">
        <v>1564</v>
      </c>
      <c r="D47" s="308" t="s">
        <v>1073</v>
      </c>
      <c r="E47" s="307" t="s">
        <v>1565</v>
      </c>
      <c r="F47" s="309" t="s">
        <v>1085</v>
      </c>
      <c r="G47" s="308" t="s">
        <v>1566</v>
      </c>
    </row>
    <row r="48" spans="1:7" x14ac:dyDescent="0.2">
      <c r="A48" s="306" t="s">
        <v>1563</v>
      </c>
      <c r="B48" s="307" t="s">
        <v>126</v>
      </c>
      <c r="C48" s="307" t="s">
        <v>1564</v>
      </c>
      <c r="D48" s="308" t="s">
        <v>1073</v>
      </c>
      <c r="E48" s="307" t="s">
        <v>1565</v>
      </c>
      <c r="F48" s="309" t="s">
        <v>1086</v>
      </c>
      <c r="G48" s="308" t="s">
        <v>1566</v>
      </c>
    </row>
    <row r="49" spans="1:7" x14ac:dyDescent="0.2">
      <c r="A49" s="306" t="s">
        <v>1563</v>
      </c>
      <c r="B49" s="307" t="s">
        <v>126</v>
      </c>
      <c r="C49" s="307" t="s">
        <v>1564</v>
      </c>
      <c r="D49" s="308" t="s">
        <v>1073</v>
      </c>
      <c r="E49" s="307" t="s">
        <v>1565</v>
      </c>
      <c r="F49" s="309" t="s">
        <v>1088</v>
      </c>
      <c r="G49" s="308" t="s">
        <v>1566</v>
      </c>
    </row>
    <row r="50" spans="1:7" x14ac:dyDescent="0.2">
      <c r="A50" s="306" t="s">
        <v>1563</v>
      </c>
      <c r="B50" s="307" t="s">
        <v>126</v>
      </c>
      <c r="C50" s="307" t="s">
        <v>1564</v>
      </c>
      <c r="D50" s="308" t="s">
        <v>1073</v>
      </c>
      <c r="E50" s="307" t="s">
        <v>1565</v>
      </c>
      <c r="F50" s="309" t="s">
        <v>1089</v>
      </c>
      <c r="G50" s="308" t="s">
        <v>1566</v>
      </c>
    </row>
    <row r="51" spans="1:7" x14ac:dyDescent="0.2">
      <c r="A51" s="306" t="s">
        <v>1563</v>
      </c>
      <c r="B51" s="307" t="s">
        <v>126</v>
      </c>
      <c r="C51" s="307" t="s">
        <v>1564</v>
      </c>
      <c r="D51" s="308" t="s">
        <v>1073</v>
      </c>
      <c r="E51" s="307" t="s">
        <v>1565</v>
      </c>
      <c r="F51" s="309" t="s">
        <v>1090</v>
      </c>
      <c r="G51" s="308" t="s">
        <v>1566</v>
      </c>
    </row>
    <row r="52" spans="1:7" x14ac:dyDescent="0.2">
      <c r="A52" s="306" t="s">
        <v>1563</v>
      </c>
      <c r="B52" s="307" t="s">
        <v>126</v>
      </c>
      <c r="C52" s="307" t="s">
        <v>1564</v>
      </c>
      <c r="D52" s="308" t="s">
        <v>1214</v>
      </c>
      <c r="E52" s="307" t="s">
        <v>1567</v>
      </c>
      <c r="F52" s="309" t="s">
        <v>1215</v>
      </c>
      <c r="G52" s="308" t="s">
        <v>1566</v>
      </c>
    </row>
    <row r="53" spans="1:7" x14ac:dyDescent="0.2">
      <c r="A53" s="306" t="s">
        <v>1563</v>
      </c>
      <c r="B53" s="307" t="s">
        <v>126</v>
      </c>
      <c r="C53" s="307" t="s">
        <v>1564</v>
      </c>
      <c r="D53" s="308" t="s">
        <v>1214</v>
      </c>
      <c r="E53" s="307" t="s">
        <v>1567</v>
      </c>
      <c r="F53" s="309" t="s">
        <v>1216</v>
      </c>
      <c r="G53" s="308" t="s">
        <v>1566</v>
      </c>
    </row>
    <row r="54" spans="1:7" x14ac:dyDescent="0.2">
      <c r="A54" s="306" t="s">
        <v>1563</v>
      </c>
      <c r="B54" s="307" t="s">
        <v>126</v>
      </c>
      <c r="C54" s="307" t="s">
        <v>1564</v>
      </c>
      <c r="D54" s="308" t="s">
        <v>1214</v>
      </c>
      <c r="E54" s="307" t="s">
        <v>1567</v>
      </c>
      <c r="F54" s="309" t="s">
        <v>1217</v>
      </c>
      <c r="G54" s="308" t="s">
        <v>1566</v>
      </c>
    </row>
    <row r="55" spans="1:7" x14ac:dyDescent="0.2">
      <c r="A55" s="306" t="s">
        <v>1563</v>
      </c>
      <c r="B55" s="307" t="s">
        <v>126</v>
      </c>
      <c r="C55" s="307" t="s">
        <v>1564</v>
      </c>
      <c r="D55" s="308" t="s">
        <v>1214</v>
      </c>
      <c r="E55" s="307" t="s">
        <v>1567</v>
      </c>
      <c r="F55" s="309" t="s">
        <v>1218</v>
      </c>
      <c r="G55" s="308" t="s">
        <v>1566</v>
      </c>
    </row>
    <row r="56" spans="1:7" x14ac:dyDescent="0.2">
      <c r="A56" s="306" t="s">
        <v>1563</v>
      </c>
      <c r="B56" s="307" t="s">
        <v>126</v>
      </c>
      <c r="C56" s="307" t="s">
        <v>1564</v>
      </c>
      <c r="D56" s="308" t="s">
        <v>1214</v>
      </c>
      <c r="E56" s="307" t="s">
        <v>1567</v>
      </c>
      <c r="F56" s="309" t="s">
        <v>1219</v>
      </c>
      <c r="G56" s="308" t="s">
        <v>1566</v>
      </c>
    </row>
    <row r="57" spans="1:7" x14ac:dyDescent="0.2">
      <c r="A57" s="306" t="s">
        <v>1563</v>
      </c>
      <c r="B57" s="307" t="s">
        <v>126</v>
      </c>
      <c r="C57" s="307" t="s">
        <v>1564</v>
      </c>
      <c r="D57" s="308" t="s">
        <v>1214</v>
      </c>
      <c r="E57" s="307" t="s">
        <v>1567</v>
      </c>
      <c r="F57" s="309" t="s">
        <v>1220</v>
      </c>
      <c r="G57" s="308" t="s">
        <v>1566</v>
      </c>
    </row>
    <row r="58" spans="1:7" x14ac:dyDescent="0.2">
      <c r="A58" s="306" t="s">
        <v>1563</v>
      </c>
      <c r="B58" s="307" t="s">
        <v>126</v>
      </c>
      <c r="C58" s="307" t="s">
        <v>1564</v>
      </c>
      <c r="D58" s="308" t="s">
        <v>1214</v>
      </c>
      <c r="E58" s="307" t="s">
        <v>1567</v>
      </c>
      <c r="F58" s="309" t="s">
        <v>1223</v>
      </c>
      <c r="G58" s="308" t="s">
        <v>1566</v>
      </c>
    </row>
    <row r="59" spans="1:7" x14ac:dyDescent="0.2">
      <c r="A59" s="306" t="s">
        <v>1563</v>
      </c>
      <c r="B59" s="307" t="s">
        <v>126</v>
      </c>
      <c r="C59" s="307" t="s">
        <v>1564</v>
      </c>
      <c r="D59" s="308" t="s">
        <v>1214</v>
      </c>
      <c r="E59" s="307" t="s">
        <v>1567</v>
      </c>
      <c r="F59" s="309" t="s">
        <v>1224</v>
      </c>
      <c r="G59" s="308" t="s">
        <v>1566</v>
      </c>
    </row>
    <row r="60" spans="1:7" x14ac:dyDescent="0.2">
      <c r="A60" s="306" t="s">
        <v>1563</v>
      </c>
      <c r="B60" s="307" t="s">
        <v>126</v>
      </c>
      <c r="C60" s="307" t="s">
        <v>1569</v>
      </c>
      <c r="D60" s="308" t="s">
        <v>1285</v>
      </c>
      <c r="E60" s="307" t="s">
        <v>1570</v>
      </c>
      <c r="F60" s="309" t="s">
        <v>1286</v>
      </c>
      <c r="G60" s="308" t="s">
        <v>1566</v>
      </c>
    </row>
    <row r="61" spans="1:7" x14ac:dyDescent="0.2">
      <c r="A61" s="306" t="s">
        <v>1563</v>
      </c>
      <c r="B61" s="307" t="s">
        <v>126</v>
      </c>
      <c r="C61" s="307" t="s">
        <v>1569</v>
      </c>
      <c r="D61" s="308" t="s">
        <v>1285</v>
      </c>
      <c r="E61" s="307" t="s">
        <v>1570</v>
      </c>
      <c r="F61" s="309" t="s">
        <v>1287</v>
      </c>
      <c r="G61" s="308" t="s">
        <v>1566</v>
      </c>
    </row>
    <row r="62" spans="1:7" x14ac:dyDescent="0.2">
      <c r="A62" s="306" t="s">
        <v>1563</v>
      </c>
      <c r="B62" s="307" t="s">
        <v>126</v>
      </c>
      <c r="C62" s="307" t="s">
        <v>1569</v>
      </c>
      <c r="D62" s="308" t="s">
        <v>1285</v>
      </c>
      <c r="E62" s="307" t="s">
        <v>1570</v>
      </c>
      <c r="F62" s="309" t="s">
        <v>1288</v>
      </c>
      <c r="G62" s="308" t="s">
        <v>1566</v>
      </c>
    </row>
    <row r="63" spans="1:7" x14ac:dyDescent="0.2">
      <c r="A63" s="306" t="s">
        <v>1563</v>
      </c>
      <c r="B63" s="307" t="s">
        <v>126</v>
      </c>
      <c r="C63" s="307" t="s">
        <v>1569</v>
      </c>
      <c r="D63" s="308" t="s">
        <v>1285</v>
      </c>
      <c r="E63" s="307" t="s">
        <v>1570</v>
      </c>
      <c r="F63" s="309" t="s">
        <v>1289</v>
      </c>
      <c r="G63" s="308" t="s">
        <v>1566</v>
      </c>
    </row>
    <row r="64" spans="1:7" x14ac:dyDescent="0.2">
      <c r="A64" s="306" t="s">
        <v>1563</v>
      </c>
      <c r="B64" s="307" t="s">
        <v>126</v>
      </c>
      <c r="C64" s="307" t="s">
        <v>1569</v>
      </c>
      <c r="D64" s="308" t="s">
        <v>1285</v>
      </c>
      <c r="E64" s="307" t="s">
        <v>1570</v>
      </c>
      <c r="F64" s="309" t="s">
        <v>1290</v>
      </c>
      <c r="G64" s="308" t="s">
        <v>1566</v>
      </c>
    </row>
    <row r="65" spans="1:7" x14ac:dyDescent="0.2">
      <c r="A65" s="306" t="s">
        <v>1563</v>
      </c>
      <c r="B65" s="307" t="s">
        <v>126</v>
      </c>
      <c r="C65" s="307" t="s">
        <v>1569</v>
      </c>
      <c r="D65" s="308" t="s">
        <v>1285</v>
      </c>
      <c r="E65" s="307" t="s">
        <v>1570</v>
      </c>
      <c r="F65" s="309" t="s">
        <v>1291</v>
      </c>
      <c r="G65" s="308" t="s">
        <v>1566</v>
      </c>
    </row>
    <row r="66" spans="1:7" x14ac:dyDescent="0.2">
      <c r="A66" s="306" t="s">
        <v>1563</v>
      </c>
      <c r="B66" s="307" t="s">
        <v>126</v>
      </c>
      <c r="C66" s="307" t="s">
        <v>1569</v>
      </c>
      <c r="D66" s="308" t="s">
        <v>1285</v>
      </c>
      <c r="E66" s="307" t="s">
        <v>1570</v>
      </c>
      <c r="F66" s="309" t="s">
        <v>1292</v>
      </c>
      <c r="G66" s="308" t="s">
        <v>1566</v>
      </c>
    </row>
    <row r="67" spans="1:7" x14ac:dyDescent="0.2">
      <c r="A67" s="306" t="s">
        <v>1563</v>
      </c>
      <c r="B67" s="307" t="s">
        <v>126</v>
      </c>
      <c r="C67" s="307" t="s">
        <v>1569</v>
      </c>
      <c r="D67" s="308" t="s">
        <v>1285</v>
      </c>
      <c r="E67" s="307" t="s">
        <v>1570</v>
      </c>
      <c r="F67" s="309" t="s">
        <v>1293</v>
      </c>
      <c r="G67" s="308" t="s">
        <v>1566</v>
      </c>
    </row>
    <row r="68" spans="1:7" x14ac:dyDescent="0.2">
      <c r="A68" s="306" t="s">
        <v>1571</v>
      </c>
      <c r="B68" s="307" t="s">
        <v>1572</v>
      </c>
      <c r="C68" s="307" t="s">
        <v>1572</v>
      </c>
      <c r="D68" s="308" t="s">
        <v>1091</v>
      </c>
      <c r="E68" s="307" t="s">
        <v>1573</v>
      </c>
      <c r="F68" s="309" t="s">
        <v>1092</v>
      </c>
      <c r="G68" s="308" t="s">
        <v>1566</v>
      </c>
    </row>
    <row r="69" spans="1:7" x14ac:dyDescent="0.2">
      <c r="A69" s="306" t="s">
        <v>1571</v>
      </c>
      <c r="B69" s="307" t="s">
        <v>1572</v>
      </c>
      <c r="C69" s="307" t="s">
        <v>1572</v>
      </c>
      <c r="D69" s="308" t="s">
        <v>1091</v>
      </c>
      <c r="E69" s="307" t="s">
        <v>1573</v>
      </c>
      <c r="F69" s="309" t="s">
        <v>1093</v>
      </c>
      <c r="G69" s="308" t="s">
        <v>1566</v>
      </c>
    </row>
    <row r="70" spans="1:7" x14ac:dyDescent="0.2">
      <c r="A70" s="306" t="s">
        <v>1571</v>
      </c>
      <c r="B70" s="307" t="s">
        <v>1572</v>
      </c>
      <c r="C70" s="307" t="s">
        <v>1572</v>
      </c>
      <c r="D70" s="308" t="s">
        <v>535</v>
      </c>
      <c r="E70" s="307" t="s">
        <v>1574</v>
      </c>
      <c r="F70" s="309" t="s">
        <v>541</v>
      </c>
      <c r="G70" s="308" t="s">
        <v>1566</v>
      </c>
    </row>
    <row r="71" spans="1:7" x14ac:dyDescent="0.2">
      <c r="A71" s="306" t="s">
        <v>1571</v>
      </c>
      <c r="B71" s="307" t="s">
        <v>1572</v>
      </c>
      <c r="C71" s="307" t="s">
        <v>1572</v>
      </c>
      <c r="D71" s="308" t="s">
        <v>535</v>
      </c>
      <c r="E71" s="307" t="s">
        <v>1574</v>
      </c>
      <c r="F71" s="309" t="s">
        <v>536</v>
      </c>
      <c r="G71" s="308" t="s">
        <v>1566</v>
      </c>
    </row>
    <row r="72" spans="1:7" x14ac:dyDescent="0.2">
      <c r="A72" s="306" t="s">
        <v>1571</v>
      </c>
      <c r="B72" s="307" t="s">
        <v>1572</v>
      </c>
      <c r="C72" s="307" t="s">
        <v>1572</v>
      </c>
      <c r="D72" s="308" t="s">
        <v>535</v>
      </c>
      <c r="E72" s="307" t="s">
        <v>1574</v>
      </c>
      <c r="F72" s="309" t="s">
        <v>537</v>
      </c>
      <c r="G72" s="308" t="s">
        <v>1566</v>
      </c>
    </row>
    <row r="73" spans="1:7" x14ac:dyDescent="0.2">
      <c r="A73" s="306" t="s">
        <v>1571</v>
      </c>
      <c r="B73" s="307" t="s">
        <v>1572</v>
      </c>
      <c r="C73" s="307" t="s">
        <v>1572</v>
      </c>
      <c r="D73" s="308" t="s">
        <v>535</v>
      </c>
      <c r="E73" s="307" t="s">
        <v>1574</v>
      </c>
      <c r="F73" s="309" t="s">
        <v>538</v>
      </c>
      <c r="G73" s="308" t="s">
        <v>1566</v>
      </c>
    </row>
    <row r="74" spans="1:7" x14ac:dyDescent="0.2">
      <c r="A74" s="306" t="s">
        <v>1571</v>
      </c>
      <c r="B74" s="307" t="s">
        <v>1572</v>
      </c>
      <c r="C74" s="307" t="s">
        <v>1572</v>
      </c>
      <c r="D74" s="308" t="s">
        <v>535</v>
      </c>
      <c r="E74" s="307" t="s">
        <v>1574</v>
      </c>
      <c r="F74" s="309" t="s">
        <v>539</v>
      </c>
      <c r="G74" s="308" t="s">
        <v>1566</v>
      </c>
    </row>
    <row r="75" spans="1:7" x14ac:dyDescent="0.2">
      <c r="A75" s="306" t="s">
        <v>1571</v>
      </c>
      <c r="B75" s="307" t="s">
        <v>1572</v>
      </c>
      <c r="C75" s="307" t="s">
        <v>1572</v>
      </c>
      <c r="D75" s="308" t="s">
        <v>535</v>
      </c>
      <c r="E75" s="307" t="s">
        <v>1574</v>
      </c>
      <c r="F75" s="309" t="s">
        <v>540</v>
      </c>
      <c r="G75" s="308" t="s">
        <v>1566</v>
      </c>
    </row>
    <row r="76" spans="1:7" x14ac:dyDescent="0.2">
      <c r="A76" s="306" t="s">
        <v>1571</v>
      </c>
      <c r="B76" s="307" t="s">
        <v>1572</v>
      </c>
      <c r="C76" s="307" t="s">
        <v>1572</v>
      </c>
      <c r="D76" s="308" t="s">
        <v>535</v>
      </c>
      <c r="E76" s="307" t="s">
        <v>1574</v>
      </c>
      <c r="F76" s="309" t="s">
        <v>542</v>
      </c>
      <c r="G76" s="308" t="s">
        <v>1566</v>
      </c>
    </row>
    <row r="77" spans="1:7" x14ac:dyDescent="0.2">
      <c r="A77" s="306" t="s">
        <v>1571</v>
      </c>
      <c r="B77" s="307" t="s">
        <v>1572</v>
      </c>
      <c r="C77" s="307" t="s">
        <v>1572</v>
      </c>
      <c r="D77" s="308" t="s">
        <v>535</v>
      </c>
      <c r="E77" s="307" t="s">
        <v>1574</v>
      </c>
      <c r="F77" s="309" t="s">
        <v>543</v>
      </c>
      <c r="G77" s="308" t="s">
        <v>1566</v>
      </c>
    </row>
    <row r="78" spans="1:7" x14ac:dyDescent="0.2">
      <c r="A78" s="306" t="s">
        <v>1571</v>
      </c>
      <c r="B78" s="307" t="s">
        <v>1572</v>
      </c>
      <c r="C78" s="307" t="s">
        <v>1572</v>
      </c>
      <c r="D78" s="308" t="s">
        <v>535</v>
      </c>
      <c r="E78" s="307" t="s">
        <v>1574</v>
      </c>
      <c r="F78" s="309" t="s">
        <v>544</v>
      </c>
      <c r="G78" s="308" t="s">
        <v>1566</v>
      </c>
    </row>
    <row r="79" spans="1:7" x14ac:dyDescent="0.2">
      <c r="A79" s="306" t="s">
        <v>1571</v>
      </c>
      <c r="B79" s="307" t="s">
        <v>1572</v>
      </c>
      <c r="C79" s="307" t="s">
        <v>1572</v>
      </c>
      <c r="D79" s="308" t="s">
        <v>535</v>
      </c>
      <c r="E79" s="307" t="s">
        <v>1574</v>
      </c>
      <c r="F79" s="309" t="s">
        <v>545</v>
      </c>
      <c r="G79" s="308" t="s">
        <v>1566</v>
      </c>
    </row>
    <row r="80" spans="1:7" x14ac:dyDescent="0.2">
      <c r="A80" s="306" t="s">
        <v>1571</v>
      </c>
      <c r="B80" s="307" t="s">
        <v>1572</v>
      </c>
      <c r="C80" s="307" t="s">
        <v>1572</v>
      </c>
      <c r="D80" s="308" t="s">
        <v>535</v>
      </c>
      <c r="E80" s="307" t="s">
        <v>1574</v>
      </c>
      <c r="F80" s="309" t="s">
        <v>546</v>
      </c>
      <c r="G80" s="308" t="s">
        <v>1566</v>
      </c>
    </row>
    <row r="81" spans="1:7" x14ac:dyDescent="0.2">
      <c r="A81" s="306" t="s">
        <v>1571</v>
      </c>
      <c r="B81" s="307" t="s">
        <v>1572</v>
      </c>
      <c r="C81" s="307" t="s">
        <v>1572</v>
      </c>
      <c r="D81" s="308" t="s">
        <v>535</v>
      </c>
      <c r="E81" s="307" t="s">
        <v>1574</v>
      </c>
      <c r="F81" s="309" t="s">
        <v>547</v>
      </c>
      <c r="G81" s="308" t="s">
        <v>1566</v>
      </c>
    </row>
    <row r="82" spans="1:7" x14ac:dyDescent="0.2">
      <c r="A82" s="306" t="s">
        <v>1571</v>
      </c>
      <c r="B82" s="307" t="s">
        <v>1572</v>
      </c>
      <c r="C82" s="307" t="s">
        <v>1572</v>
      </c>
      <c r="D82" s="308" t="s">
        <v>535</v>
      </c>
      <c r="E82" s="307" t="s">
        <v>1574</v>
      </c>
      <c r="F82" s="309" t="s">
        <v>548</v>
      </c>
      <c r="G82" s="308" t="s">
        <v>1566</v>
      </c>
    </row>
    <row r="83" spans="1:7" x14ac:dyDescent="0.2">
      <c r="A83" s="306" t="s">
        <v>1571</v>
      </c>
      <c r="B83" s="307" t="s">
        <v>1572</v>
      </c>
      <c r="C83" s="307" t="s">
        <v>1572</v>
      </c>
      <c r="D83" s="308" t="s">
        <v>535</v>
      </c>
      <c r="E83" s="307" t="s">
        <v>1574</v>
      </c>
      <c r="F83" s="309" t="s">
        <v>549</v>
      </c>
      <c r="G83" s="308" t="s">
        <v>1566</v>
      </c>
    </row>
    <row r="84" spans="1:7" x14ac:dyDescent="0.2">
      <c r="A84" s="306" t="s">
        <v>1571</v>
      </c>
      <c r="B84" s="307" t="s">
        <v>1572</v>
      </c>
      <c r="C84" s="307" t="s">
        <v>1572</v>
      </c>
      <c r="D84" s="308" t="s">
        <v>535</v>
      </c>
      <c r="E84" s="307" t="s">
        <v>1574</v>
      </c>
      <c r="F84" s="309" t="s">
        <v>550</v>
      </c>
      <c r="G84" s="308" t="s">
        <v>1566</v>
      </c>
    </row>
    <row r="85" spans="1:7" x14ac:dyDescent="0.2">
      <c r="A85" s="306" t="s">
        <v>1571</v>
      </c>
      <c r="B85" s="307" t="s">
        <v>1572</v>
      </c>
      <c r="C85" s="307" t="s">
        <v>1572</v>
      </c>
      <c r="D85" s="308" t="s">
        <v>535</v>
      </c>
      <c r="E85" s="307" t="s">
        <v>1574</v>
      </c>
      <c r="F85" s="309" t="s">
        <v>551</v>
      </c>
      <c r="G85" s="308" t="s">
        <v>1566</v>
      </c>
    </row>
    <row r="86" spans="1:7" x14ac:dyDescent="0.2">
      <c r="A86" s="306" t="s">
        <v>1571</v>
      </c>
      <c r="B86" s="307" t="s">
        <v>1572</v>
      </c>
      <c r="C86" s="307" t="s">
        <v>1572</v>
      </c>
      <c r="D86" s="308" t="s">
        <v>535</v>
      </c>
      <c r="E86" s="307" t="s">
        <v>1574</v>
      </c>
      <c r="F86" s="309" t="s">
        <v>552</v>
      </c>
      <c r="G86" s="308" t="s">
        <v>1566</v>
      </c>
    </row>
    <row r="87" spans="1:7" x14ac:dyDescent="0.2">
      <c r="A87" s="306" t="s">
        <v>1571</v>
      </c>
      <c r="B87" s="307" t="s">
        <v>1572</v>
      </c>
      <c r="C87" s="307" t="s">
        <v>1572</v>
      </c>
      <c r="D87" s="308" t="s">
        <v>535</v>
      </c>
      <c r="E87" s="307" t="s">
        <v>1574</v>
      </c>
      <c r="F87" s="309" t="s">
        <v>553</v>
      </c>
      <c r="G87" s="308" t="s">
        <v>1566</v>
      </c>
    </row>
    <row r="88" spans="1:7" x14ac:dyDescent="0.2">
      <c r="A88" s="306" t="s">
        <v>1571</v>
      </c>
      <c r="B88" s="307" t="s">
        <v>1572</v>
      </c>
      <c r="C88" s="307" t="s">
        <v>1572</v>
      </c>
      <c r="D88" s="308" t="s">
        <v>535</v>
      </c>
      <c r="E88" s="307" t="s">
        <v>1574</v>
      </c>
      <c r="F88" s="309" t="s">
        <v>554</v>
      </c>
      <c r="G88" s="308" t="s">
        <v>1566</v>
      </c>
    </row>
    <row r="89" spans="1:7" x14ac:dyDescent="0.2">
      <c r="A89" s="306" t="s">
        <v>1571</v>
      </c>
      <c r="B89" s="307" t="s">
        <v>1572</v>
      </c>
      <c r="C89" s="307" t="s">
        <v>1572</v>
      </c>
      <c r="D89" s="308" t="s">
        <v>535</v>
      </c>
      <c r="E89" s="307" t="s">
        <v>1574</v>
      </c>
      <c r="F89" s="309" t="s">
        <v>555</v>
      </c>
      <c r="G89" s="308" t="s">
        <v>1566</v>
      </c>
    </row>
    <row r="90" spans="1:7" x14ac:dyDescent="0.2">
      <c r="A90" s="306" t="s">
        <v>1571</v>
      </c>
      <c r="B90" s="307" t="s">
        <v>1572</v>
      </c>
      <c r="C90" s="307" t="s">
        <v>1572</v>
      </c>
      <c r="D90" s="308" t="s">
        <v>1015</v>
      </c>
      <c r="E90" s="307" t="s">
        <v>1575</v>
      </c>
      <c r="F90" s="309" t="s">
        <v>1016</v>
      </c>
      <c r="G90" s="308" t="s">
        <v>1566</v>
      </c>
    </row>
    <row r="91" spans="1:7" x14ac:dyDescent="0.2">
      <c r="A91" s="306" t="s">
        <v>1571</v>
      </c>
      <c r="B91" s="307" t="s">
        <v>1572</v>
      </c>
      <c r="C91" s="307" t="s">
        <v>1572</v>
      </c>
      <c r="D91" s="308" t="s">
        <v>1015</v>
      </c>
      <c r="E91" s="307" t="s">
        <v>1575</v>
      </c>
      <c r="F91" s="309" t="s">
        <v>1017</v>
      </c>
      <c r="G91" s="308" t="s">
        <v>1566</v>
      </c>
    </row>
    <row r="92" spans="1:7" x14ac:dyDescent="0.2">
      <c r="A92" s="306" t="s">
        <v>1571</v>
      </c>
      <c r="B92" s="307" t="s">
        <v>1572</v>
      </c>
      <c r="C92" s="307" t="s">
        <v>1572</v>
      </c>
      <c r="D92" s="308" t="s">
        <v>1015</v>
      </c>
      <c r="E92" s="307" t="s">
        <v>1575</v>
      </c>
      <c r="F92" s="309" t="s">
        <v>1018</v>
      </c>
      <c r="G92" s="308" t="s">
        <v>1566</v>
      </c>
    </row>
    <row r="93" spans="1:7" x14ac:dyDescent="0.2">
      <c r="A93" s="306" t="s">
        <v>1571</v>
      </c>
      <c r="B93" s="307" t="s">
        <v>1572</v>
      </c>
      <c r="C93" s="307" t="s">
        <v>1572</v>
      </c>
      <c r="D93" s="308" t="s">
        <v>1015</v>
      </c>
      <c r="E93" s="307" t="s">
        <v>1575</v>
      </c>
      <c r="F93" s="309" t="s">
        <v>1019</v>
      </c>
      <c r="G93" s="308" t="s">
        <v>1566</v>
      </c>
    </row>
    <row r="94" spans="1:7" x14ac:dyDescent="0.2">
      <c r="A94" s="306" t="s">
        <v>1571</v>
      </c>
      <c r="B94" s="307" t="s">
        <v>1572</v>
      </c>
      <c r="C94" s="307" t="s">
        <v>1572</v>
      </c>
      <c r="D94" s="308" t="s">
        <v>1015</v>
      </c>
      <c r="E94" s="307" t="s">
        <v>1575</v>
      </c>
      <c r="F94" s="309" t="s">
        <v>1020</v>
      </c>
      <c r="G94" s="308" t="s">
        <v>1566</v>
      </c>
    </row>
    <row r="95" spans="1:7" x14ac:dyDescent="0.2">
      <c r="A95" s="306" t="s">
        <v>1571</v>
      </c>
      <c r="B95" s="307" t="s">
        <v>1572</v>
      </c>
      <c r="C95" s="307" t="s">
        <v>1572</v>
      </c>
      <c r="D95" s="308" t="s">
        <v>1015</v>
      </c>
      <c r="E95" s="307" t="s">
        <v>1575</v>
      </c>
      <c r="F95" s="309" t="s">
        <v>1021</v>
      </c>
      <c r="G95" s="308" t="s">
        <v>1566</v>
      </c>
    </row>
    <row r="96" spans="1:7" x14ac:dyDescent="0.2">
      <c r="A96" s="306" t="s">
        <v>1571</v>
      </c>
      <c r="B96" s="307" t="s">
        <v>1572</v>
      </c>
      <c r="C96" s="307" t="s">
        <v>1572</v>
      </c>
      <c r="D96" s="308" t="s">
        <v>1015</v>
      </c>
      <c r="E96" s="307" t="s">
        <v>1575</v>
      </c>
      <c r="F96" s="309" t="s">
        <v>1022</v>
      </c>
      <c r="G96" s="308" t="s">
        <v>1566</v>
      </c>
    </row>
    <row r="97" spans="1:7" x14ac:dyDescent="0.2">
      <c r="A97" s="306" t="s">
        <v>1571</v>
      </c>
      <c r="B97" s="307" t="s">
        <v>1572</v>
      </c>
      <c r="C97" s="307" t="s">
        <v>1572</v>
      </c>
      <c r="D97" s="308" t="s">
        <v>1015</v>
      </c>
      <c r="E97" s="307" t="s">
        <v>1575</v>
      </c>
      <c r="F97" s="309" t="s">
        <v>1023</v>
      </c>
      <c r="G97" s="308" t="s">
        <v>1566</v>
      </c>
    </row>
    <row r="98" spans="1:7" x14ac:dyDescent="0.2">
      <c r="A98" s="306" t="s">
        <v>1571</v>
      </c>
      <c r="B98" s="307" t="s">
        <v>1572</v>
      </c>
      <c r="C98" s="307" t="s">
        <v>1572</v>
      </c>
      <c r="D98" s="308" t="s">
        <v>1015</v>
      </c>
      <c r="E98" s="307" t="s">
        <v>1575</v>
      </c>
      <c r="F98" s="309" t="s">
        <v>1024</v>
      </c>
      <c r="G98" s="308" t="s">
        <v>1566</v>
      </c>
    </row>
    <row r="99" spans="1:7" x14ac:dyDescent="0.2">
      <c r="A99" s="306" t="s">
        <v>1571</v>
      </c>
      <c r="B99" s="307" t="s">
        <v>1572</v>
      </c>
      <c r="C99" s="307" t="s">
        <v>1572</v>
      </c>
      <c r="D99" s="308" t="s">
        <v>1015</v>
      </c>
      <c r="E99" s="307" t="s">
        <v>1575</v>
      </c>
      <c r="F99" s="309" t="s">
        <v>1025</v>
      </c>
      <c r="G99" s="308" t="s">
        <v>1566</v>
      </c>
    </row>
    <row r="100" spans="1:7" x14ac:dyDescent="0.2">
      <c r="A100" s="306" t="s">
        <v>1571</v>
      </c>
      <c r="B100" s="307" t="s">
        <v>1572</v>
      </c>
      <c r="C100" s="307" t="s">
        <v>1572</v>
      </c>
      <c r="D100" s="308" t="s">
        <v>1015</v>
      </c>
      <c r="E100" s="307" t="s">
        <v>1575</v>
      </c>
      <c r="F100" s="309" t="s">
        <v>1026</v>
      </c>
      <c r="G100" s="308" t="s">
        <v>1566</v>
      </c>
    </row>
    <row r="101" spans="1:7" x14ac:dyDescent="0.2">
      <c r="A101" s="306" t="s">
        <v>1571</v>
      </c>
      <c r="B101" s="307" t="s">
        <v>1572</v>
      </c>
      <c r="C101" s="307" t="s">
        <v>1572</v>
      </c>
      <c r="D101" s="308" t="s">
        <v>1015</v>
      </c>
      <c r="E101" s="307" t="s">
        <v>1575</v>
      </c>
      <c r="F101" s="309" t="s">
        <v>1027</v>
      </c>
      <c r="G101" s="308" t="s">
        <v>1566</v>
      </c>
    </row>
    <row r="102" spans="1:7" x14ac:dyDescent="0.2">
      <c r="A102" s="306" t="s">
        <v>1571</v>
      </c>
      <c r="B102" s="307" t="s">
        <v>1572</v>
      </c>
      <c r="C102" s="307" t="s">
        <v>1572</v>
      </c>
      <c r="D102" s="308" t="s">
        <v>1015</v>
      </c>
      <c r="E102" s="307" t="s">
        <v>1575</v>
      </c>
      <c r="F102" s="309" t="s">
        <v>1028</v>
      </c>
      <c r="G102" s="308" t="s">
        <v>1566</v>
      </c>
    </row>
    <row r="103" spans="1:7" x14ac:dyDescent="0.2">
      <c r="A103" s="306" t="s">
        <v>1571</v>
      </c>
      <c r="B103" s="307" t="s">
        <v>1572</v>
      </c>
      <c r="C103" s="307" t="s">
        <v>1572</v>
      </c>
      <c r="D103" s="308" t="s">
        <v>1015</v>
      </c>
      <c r="E103" s="307" t="s">
        <v>1575</v>
      </c>
      <c r="F103" s="309" t="s">
        <v>1029</v>
      </c>
      <c r="G103" s="308" t="s">
        <v>1566</v>
      </c>
    </row>
    <row r="104" spans="1:7" x14ac:dyDescent="0.2">
      <c r="A104" s="306" t="s">
        <v>1571</v>
      </c>
      <c r="B104" s="307" t="s">
        <v>1572</v>
      </c>
      <c r="C104" s="307" t="s">
        <v>1572</v>
      </c>
      <c r="D104" s="308" t="s">
        <v>1015</v>
      </c>
      <c r="E104" s="307" t="s">
        <v>1575</v>
      </c>
      <c r="F104" s="309" t="s">
        <v>1030</v>
      </c>
      <c r="G104" s="308" t="s">
        <v>1566</v>
      </c>
    </row>
    <row r="105" spans="1:7" x14ac:dyDescent="0.2">
      <c r="A105" s="306" t="s">
        <v>1571</v>
      </c>
      <c r="B105" s="307" t="s">
        <v>1572</v>
      </c>
      <c r="C105" s="307" t="s">
        <v>1572</v>
      </c>
      <c r="D105" s="308" t="s">
        <v>1015</v>
      </c>
      <c r="E105" s="307" t="s">
        <v>1575</v>
      </c>
      <c r="F105" s="309" t="s">
        <v>1031</v>
      </c>
      <c r="G105" s="308" t="s">
        <v>1566</v>
      </c>
    </row>
    <row r="106" spans="1:7" x14ac:dyDescent="0.2">
      <c r="A106" s="306" t="s">
        <v>1571</v>
      </c>
      <c r="B106" s="307" t="s">
        <v>1572</v>
      </c>
      <c r="C106" s="307" t="s">
        <v>1572</v>
      </c>
      <c r="D106" s="308" t="s">
        <v>1091</v>
      </c>
      <c r="E106" s="307" t="s">
        <v>1573</v>
      </c>
      <c r="F106" s="309" t="s">
        <v>1094</v>
      </c>
      <c r="G106" s="308" t="s">
        <v>1566</v>
      </c>
    </row>
    <row r="107" spans="1:7" x14ac:dyDescent="0.2">
      <c r="A107" s="306" t="s">
        <v>1571</v>
      </c>
      <c r="B107" s="307" t="s">
        <v>1572</v>
      </c>
      <c r="C107" s="307" t="s">
        <v>1572</v>
      </c>
      <c r="D107" s="308" t="s">
        <v>1091</v>
      </c>
      <c r="E107" s="307" t="s">
        <v>1573</v>
      </c>
      <c r="F107" s="309" t="s">
        <v>1095</v>
      </c>
      <c r="G107" s="308" t="s">
        <v>1566</v>
      </c>
    </row>
    <row r="108" spans="1:7" x14ac:dyDescent="0.2">
      <c r="A108" s="306" t="s">
        <v>1571</v>
      </c>
      <c r="B108" s="307" t="s">
        <v>1572</v>
      </c>
      <c r="C108" s="307" t="s">
        <v>1572</v>
      </c>
      <c r="D108" s="308" t="s">
        <v>1091</v>
      </c>
      <c r="E108" s="307" t="s">
        <v>1573</v>
      </c>
      <c r="F108" s="309" t="s">
        <v>1096</v>
      </c>
      <c r="G108" s="308" t="s">
        <v>1566</v>
      </c>
    </row>
    <row r="109" spans="1:7" x14ac:dyDescent="0.2">
      <c r="A109" s="306" t="s">
        <v>1571</v>
      </c>
      <c r="B109" s="307" t="s">
        <v>1572</v>
      </c>
      <c r="C109" s="307" t="s">
        <v>1572</v>
      </c>
      <c r="D109" s="308" t="s">
        <v>1091</v>
      </c>
      <c r="E109" s="307" t="s">
        <v>1573</v>
      </c>
      <c r="F109" s="309" t="s">
        <v>1097</v>
      </c>
      <c r="G109" s="308" t="s">
        <v>1566</v>
      </c>
    </row>
    <row r="110" spans="1:7" x14ac:dyDescent="0.2">
      <c r="A110" s="306" t="s">
        <v>1571</v>
      </c>
      <c r="B110" s="307" t="s">
        <v>1572</v>
      </c>
      <c r="C110" s="307" t="s">
        <v>1572</v>
      </c>
      <c r="D110" s="308" t="s">
        <v>1091</v>
      </c>
      <c r="E110" s="307" t="s">
        <v>1573</v>
      </c>
      <c r="F110" s="309" t="s">
        <v>1098</v>
      </c>
      <c r="G110" s="308" t="s">
        <v>1566</v>
      </c>
    </row>
    <row r="111" spans="1:7" x14ac:dyDescent="0.2">
      <c r="A111" s="306" t="s">
        <v>1571</v>
      </c>
      <c r="B111" s="307" t="s">
        <v>1572</v>
      </c>
      <c r="C111" s="307" t="s">
        <v>1572</v>
      </c>
      <c r="D111" s="308" t="s">
        <v>1091</v>
      </c>
      <c r="E111" s="307" t="s">
        <v>1573</v>
      </c>
      <c r="F111" s="309" t="s">
        <v>1099</v>
      </c>
      <c r="G111" s="308" t="s">
        <v>1566</v>
      </c>
    </row>
    <row r="112" spans="1:7" x14ac:dyDescent="0.2">
      <c r="A112" s="306" t="s">
        <v>1571</v>
      </c>
      <c r="B112" s="307" t="s">
        <v>1572</v>
      </c>
      <c r="C112" s="307" t="s">
        <v>1572</v>
      </c>
      <c r="D112" s="308" t="s">
        <v>1100</v>
      </c>
      <c r="E112" s="307" t="s">
        <v>1576</v>
      </c>
      <c r="F112" s="309" t="s">
        <v>1101</v>
      </c>
      <c r="G112" s="308" t="s">
        <v>1566</v>
      </c>
    </row>
    <row r="113" spans="1:7" x14ac:dyDescent="0.2">
      <c r="A113" s="306" t="s">
        <v>1571</v>
      </c>
      <c r="B113" s="307" t="s">
        <v>1572</v>
      </c>
      <c r="C113" s="307" t="s">
        <v>1572</v>
      </c>
      <c r="D113" s="308" t="s">
        <v>1100</v>
      </c>
      <c r="E113" s="307" t="s">
        <v>1576</v>
      </c>
      <c r="F113" s="309" t="s">
        <v>1102</v>
      </c>
      <c r="G113" s="308" t="s">
        <v>1566</v>
      </c>
    </row>
    <row r="114" spans="1:7" x14ac:dyDescent="0.2">
      <c r="A114" s="306" t="s">
        <v>1571</v>
      </c>
      <c r="B114" s="307" t="s">
        <v>1572</v>
      </c>
      <c r="C114" s="307" t="s">
        <v>1572</v>
      </c>
      <c r="D114" s="308" t="s">
        <v>1100</v>
      </c>
      <c r="E114" s="307" t="s">
        <v>1576</v>
      </c>
      <c r="F114" s="309" t="s">
        <v>1103</v>
      </c>
      <c r="G114" s="308" t="s">
        <v>1566</v>
      </c>
    </row>
    <row r="115" spans="1:7" x14ac:dyDescent="0.2">
      <c r="A115" s="306" t="s">
        <v>1577</v>
      </c>
      <c r="B115" s="307" t="s">
        <v>129</v>
      </c>
      <c r="C115" s="307" t="s">
        <v>1578</v>
      </c>
      <c r="D115" s="308" t="s">
        <v>556</v>
      </c>
      <c r="E115" s="307" t="s">
        <v>1579</v>
      </c>
      <c r="F115" s="309" t="s">
        <v>557</v>
      </c>
      <c r="G115" s="308" t="s">
        <v>1566</v>
      </c>
    </row>
    <row r="116" spans="1:7" x14ac:dyDescent="0.2">
      <c r="A116" s="306" t="s">
        <v>1577</v>
      </c>
      <c r="B116" s="307" t="s">
        <v>129</v>
      </c>
      <c r="C116" s="307" t="s">
        <v>1578</v>
      </c>
      <c r="D116" s="308" t="s">
        <v>556</v>
      </c>
      <c r="E116" s="307" t="s">
        <v>1579</v>
      </c>
      <c r="F116" s="309" t="s">
        <v>558</v>
      </c>
      <c r="G116" s="308" t="s">
        <v>1566</v>
      </c>
    </row>
    <row r="117" spans="1:7" x14ac:dyDescent="0.2">
      <c r="A117" s="306" t="s">
        <v>1577</v>
      </c>
      <c r="B117" s="307" t="s">
        <v>129</v>
      </c>
      <c r="C117" s="307" t="s">
        <v>1578</v>
      </c>
      <c r="D117" s="308" t="s">
        <v>556</v>
      </c>
      <c r="E117" s="307" t="s">
        <v>1579</v>
      </c>
      <c r="F117" s="309" t="s">
        <v>559</v>
      </c>
      <c r="G117" s="308" t="s">
        <v>1566</v>
      </c>
    </row>
    <row r="118" spans="1:7" x14ac:dyDescent="0.2">
      <c r="A118" s="306" t="s">
        <v>1577</v>
      </c>
      <c r="B118" s="307" t="s">
        <v>129</v>
      </c>
      <c r="C118" s="307" t="s">
        <v>1578</v>
      </c>
      <c r="D118" s="308" t="s">
        <v>556</v>
      </c>
      <c r="E118" s="307" t="s">
        <v>1579</v>
      </c>
      <c r="F118" s="309" t="s">
        <v>560</v>
      </c>
      <c r="G118" s="308" t="s">
        <v>1566</v>
      </c>
    </row>
    <row r="119" spans="1:7" x14ac:dyDescent="0.2">
      <c r="A119" s="306" t="s">
        <v>1577</v>
      </c>
      <c r="B119" s="307" t="s">
        <v>129</v>
      </c>
      <c r="C119" s="307" t="s">
        <v>1578</v>
      </c>
      <c r="D119" s="308" t="s">
        <v>556</v>
      </c>
      <c r="E119" s="307" t="s">
        <v>1579</v>
      </c>
      <c r="F119" s="309" t="s">
        <v>561</v>
      </c>
      <c r="G119" s="308" t="s">
        <v>1566</v>
      </c>
    </row>
    <row r="120" spans="1:7" x14ac:dyDescent="0.2">
      <c r="A120" s="306" t="s">
        <v>1577</v>
      </c>
      <c r="B120" s="307" t="s">
        <v>129</v>
      </c>
      <c r="C120" s="307" t="s">
        <v>1578</v>
      </c>
      <c r="D120" s="308" t="s">
        <v>556</v>
      </c>
      <c r="E120" s="307" t="s">
        <v>1579</v>
      </c>
      <c r="F120" s="309" t="s">
        <v>562</v>
      </c>
      <c r="G120" s="308" t="s">
        <v>1566</v>
      </c>
    </row>
    <row r="121" spans="1:7" x14ac:dyDescent="0.2">
      <c r="A121" s="306" t="s">
        <v>1577</v>
      </c>
      <c r="B121" s="307" t="s">
        <v>129</v>
      </c>
      <c r="C121" s="307" t="s">
        <v>1578</v>
      </c>
      <c r="D121" s="308" t="s">
        <v>556</v>
      </c>
      <c r="E121" s="307" t="s">
        <v>1579</v>
      </c>
      <c r="F121" s="309" t="s">
        <v>563</v>
      </c>
      <c r="G121" s="308" t="s">
        <v>1566</v>
      </c>
    </row>
    <row r="122" spans="1:7" x14ac:dyDescent="0.2">
      <c r="A122" s="306" t="s">
        <v>1577</v>
      </c>
      <c r="B122" s="307" t="s">
        <v>129</v>
      </c>
      <c r="C122" s="307" t="s">
        <v>1578</v>
      </c>
      <c r="D122" s="308" t="s">
        <v>556</v>
      </c>
      <c r="E122" s="307" t="s">
        <v>1579</v>
      </c>
      <c r="F122" s="309" t="s">
        <v>564</v>
      </c>
      <c r="G122" s="308" t="s">
        <v>1566</v>
      </c>
    </row>
    <row r="123" spans="1:7" x14ac:dyDescent="0.2">
      <c r="A123" s="306" t="s">
        <v>1577</v>
      </c>
      <c r="B123" s="307" t="s">
        <v>129</v>
      </c>
      <c r="C123" s="307" t="s">
        <v>1578</v>
      </c>
      <c r="D123" s="308" t="s">
        <v>556</v>
      </c>
      <c r="E123" s="307" t="s">
        <v>1579</v>
      </c>
      <c r="F123" s="309" t="s">
        <v>565</v>
      </c>
      <c r="G123" s="308" t="s">
        <v>1566</v>
      </c>
    </row>
    <row r="124" spans="1:7" x14ac:dyDescent="0.2">
      <c r="A124" s="306" t="s">
        <v>1577</v>
      </c>
      <c r="B124" s="307" t="s">
        <v>129</v>
      </c>
      <c r="C124" s="307" t="s">
        <v>1578</v>
      </c>
      <c r="D124" s="308" t="s">
        <v>556</v>
      </c>
      <c r="E124" s="307" t="s">
        <v>1579</v>
      </c>
      <c r="F124" s="309" t="s">
        <v>566</v>
      </c>
      <c r="G124" s="308" t="s">
        <v>1566</v>
      </c>
    </row>
    <row r="125" spans="1:7" x14ac:dyDescent="0.2">
      <c r="A125" s="306" t="s">
        <v>1577</v>
      </c>
      <c r="B125" s="307" t="s">
        <v>129</v>
      </c>
      <c r="C125" s="307" t="s">
        <v>1578</v>
      </c>
      <c r="D125" s="308" t="s">
        <v>556</v>
      </c>
      <c r="E125" s="307" t="s">
        <v>1579</v>
      </c>
      <c r="F125" s="309" t="s">
        <v>567</v>
      </c>
      <c r="G125" s="308" t="s">
        <v>1566</v>
      </c>
    </row>
    <row r="126" spans="1:7" x14ac:dyDescent="0.2">
      <c r="A126" s="306" t="s">
        <v>1577</v>
      </c>
      <c r="B126" s="307" t="s">
        <v>129</v>
      </c>
      <c r="C126" s="307" t="s">
        <v>1578</v>
      </c>
      <c r="D126" s="308" t="s">
        <v>556</v>
      </c>
      <c r="E126" s="307" t="s">
        <v>1579</v>
      </c>
      <c r="F126" s="309" t="s">
        <v>568</v>
      </c>
      <c r="G126" s="308" t="s">
        <v>1566</v>
      </c>
    </row>
    <row r="127" spans="1:7" x14ac:dyDescent="0.2">
      <c r="A127" s="306" t="s">
        <v>1577</v>
      </c>
      <c r="B127" s="307" t="s">
        <v>129</v>
      </c>
      <c r="C127" s="307" t="s">
        <v>1578</v>
      </c>
      <c r="D127" s="308" t="s">
        <v>556</v>
      </c>
      <c r="E127" s="307" t="s">
        <v>1579</v>
      </c>
      <c r="F127" s="309" t="s">
        <v>569</v>
      </c>
      <c r="G127" s="308" t="s">
        <v>1566</v>
      </c>
    </row>
    <row r="128" spans="1:7" x14ac:dyDescent="0.2">
      <c r="A128" s="306" t="s">
        <v>1577</v>
      </c>
      <c r="B128" s="307" t="s">
        <v>129</v>
      </c>
      <c r="C128" s="307" t="s">
        <v>1580</v>
      </c>
      <c r="D128" s="308" t="s">
        <v>868</v>
      </c>
      <c r="E128" s="307" t="s">
        <v>1581</v>
      </c>
      <c r="F128" s="309" t="s">
        <v>869</v>
      </c>
      <c r="G128" s="308" t="s">
        <v>1566</v>
      </c>
    </row>
    <row r="129" spans="1:7" x14ac:dyDescent="0.2">
      <c r="A129" s="306" t="s">
        <v>1577</v>
      </c>
      <c r="B129" s="307" t="s">
        <v>129</v>
      </c>
      <c r="C129" s="307" t="s">
        <v>1580</v>
      </c>
      <c r="D129" s="308" t="s">
        <v>868</v>
      </c>
      <c r="E129" s="307" t="s">
        <v>1581</v>
      </c>
      <c r="F129" s="309" t="s">
        <v>870</v>
      </c>
      <c r="G129" s="308" t="s">
        <v>1566</v>
      </c>
    </row>
    <row r="130" spans="1:7" x14ac:dyDescent="0.2">
      <c r="A130" s="306" t="s">
        <v>1577</v>
      </c>
      <c r="B130" s="307" t="s">
        <v>129</v>
      </c>
      <c r="C130" s="307" t="s">
        <v>1580</v>
      </c>
      <c r="D130" s="308" t="s">
        <v>868</v>
      </c>
      <c r="E130" s="307" t="s">
        <v>1581</v>
      </c>
      <c r="F130" s="309" t="s">
        <v>871</v>
      </c>
      <c r="G130" s="308" t="s">
        <v>1566</v>
      </c>
    </row>
    <row r="131" spans="1:7" x14ac:dyDescent="0.2">
      <c r="A131" s="306" t="s">
        <v>1577</v>
      </c>
      <c r="B131" s="307" t="s">
        <v>129</v>
      </c>
      <c r="C131" s="307" t="s">
        <v>1580</v>
      </c>
      <c r="D131" s="308" t="s">
        <v>868</v>
      </c>
      <c r="E131" s="307" t="s">
        <v>1581</v>
      </c>
      <c r="F131" s="309" t="s">
        <v>872</v>
      </c>
      <c r="G131" s="308" t="s">
        <v>1566</v>
      </c>
    </row>
    <row r="132" spans="1:7" x14ac:dyDescent="0.2">
      <c r="A132" s="306" t="s">
        <v>1577</v>
      </c>
      <c r="B132" s="307" t="s">
        <v>129</v>
      </c>
      <c r="C132" s="307" t="s">
        <v>1580</v>
      </c>
      <c r="D132" s="308" t="s">
        <v>868</v>
      </c>
      <c r="E132" s="307" t="s">
        <v>1581</v>
      </c>
      <c r="F132" s="309" t="s">
        <v>873</v>
      </c>
      <c r="G132" s="308" t="s">
        <v>1566</v>
      </c>
    </row>
    <row r="133" spans="1:7" x14ac:dyDescent="0.2">
      <c r="A133" s="306" t="s">
        <v>1577</v>
      </c>
      <c r="B133" s="307" t="s">
        <v>129</v>
      </c>
      <c r="C133" s="307" t="s">
        <v>1580</v>
      </c>
      <c r="D133" s="308" t="s">
        <v>868</v>
      </c>
      <c r="E133" s="307" t="s">
        <v>1581</v>
      </c>
      <c r="F133" s="309" t="s">
        <v>874</v>
      </c>
      <c r="G133" s="308" t="s">
        <v>1566</v>
      </c>
    </row>
    <row r="134" spans="1:7" x14ac:dyDescent="0.2">
      <c r="A134" s="306" t="s">
        <v>1577</v>
      </c>
      <c r="B134" s="307" t="s">
        <v>129</v>
      </c>
      <c r="C134" s="307" t="s">
        <v>1580</v>
      </c>
      <c r="D134" s="308" t="s">
        <v>868</v>
      </c>
      <c r="E134" s="307" t="s">
        <v>1581</v>
      </c>
      <c r="F134" s="309" t="s">
        <v>875</v>
      </c>
      <c r="G134" s="308" t="s">
        <v>1566</v>
      </c>
    </row>
    <row r="135" spans="1:7" x14ac:dyDescent="0.2">
      <c r="A135" s="306" t="s">
        <v>1577</v>
      </c>
      <c r="B135" s="307" t="s">
        <v>129</v>
      </c>
      <c r="C135" s="307" t="s">
        <v>1580</v>
      </c>
      <c r="D135" s="308" t="s">
        <v>868</v>
      </c>
      <c r="E135" s="307" t="s">
        <v>1581</v>
      </c>
      <c r="F135" s="309" t="s">
        <v>876</v>
      </c>
      <c r="G135" s="308" t="s">
        <v>1566</v>
      </c>
    </row>
    <row r="136" spans="1:7" x14ac:dyDescent="0.2">
      <c r="A136" s="306" t="s">
        <v>1577</v>
      </c>
      <c r="B136" s="307" t="s">
        <v>129</v>
      </c>
      <c r="C136" s="307" t="s">
        <v>1580</v>
      </c>
      <c r="D136" s="308" t="s">
        <v>868</v>
      </c>
      <c r="E136" s="307" t="s">
        <v>1581</v>
      </c>
      <c r="F136" s="309" t="s">
        <v>877</v>
      </c>
      <c r="G136" s="308" t="s">
        <v>1566</v>
      </c>
    </row>
    <row r="137" spans="1:7" x14ac:dyDescent="0.2">
      <c r="A137" s="306" t="s">
        <v>1577</v>
      </c>
      <c r="B137" s="307" t="s">
        <v>129</v>
      </c>
      <c r="C137" s="307" t="s">
        <v>1580</v>
      </c>
      <c r="D137" s="308" t="s">
        <v>868</v>
      </c>
      <c r="E137" s="307" t="s">
        <v>1581</v>
      </c>
      <c r="F137" s="309" t="s">
        <v>878</v>
      </c>
      <c r="G137" s="308" t="s">
        <v>1566</v>
      </c>
    </row>
    <row r="138" spans="1:7" x14ac:dyDescent="0.2">
      <c r="A138" s="306" t="s">
        <v>1582</v>
      </c>
      <c r="B138" s="307" t="s">
        <v>131</v>
      </c>
      <c r="C138" s="307" t="s">
        <v>1583</v>
      </c>
      <c r="D138" s="308" t="s">
        <v>570</v>
      </c>
      <c r="E138" s="307" t="s">
        <v>1584</v>
      </c>
      <c r="F138" s="309" t="s">
        <v>571</v>
      </c>
      <c r="G138" s="308" t="s">
        <v>1566</v>
      </c>
    </row>
    <row r="139" spans="1:7" x14ac:dyDescent="0.2">
      <c r="A139" s="306" t="s">
        <v>1582</v>
      </c>
      <c r="B139" s="307" t="s">
        <v>131</v>
      </c>
      <c r="C139" s="307" t="s">
        <v>1583</v>
      </c>
      <c r="D139" s="308" t="s">
        <v>570</v>
      </c>
      <c r="E139" s="307" t="s">
        <v>1584</v>
      </c>
      <c r="F139" s="309" t="s">
        <v>572</v>
      </c>
      <c r="G139" s="308" t="s">
        <v>1566</v>
      </c>
    </row>
    <row r="140" spans="1:7" x14ac:dyDescent="0.2">
      <c r="A140" s="306" t="s">
        <v>1582</v>
      </c>
      <c r="B140" s="307" t="s">
        <v>131</v>
      </c>
      <c r="C140" s="307" t="s">
        <v>1583</v>
      </c>
      <c r="D140" s="308" t="s">
        <v>570</v>
      </c>
      <c r="E140" s="307" t="s">
        <v>1584</v>
      </c>
      <c r="F140" s="309" t="s">
        <v>573</v>
      </c>
      <c r="G140" s="308" t="s">
        <v>1566</v>
      </c>
    </row>
    <row r="141" spans="1:7" x14ac:dyDescent="0.2">
      <c r="A141" s="306" t="s">
        <v>1582</v>
      </c>
      <c r="B141" s="307" t="s">
        <v>131</v>
      </c>
      <c r="C141" s="307" t="s">
        <v>1583</v>
      </c>
      <c r="D141" s="308" t="s">
        <v>570</v>
      </c>
      <c r="E141" s="307" t="s">
        <v>1584</v>
      </c>
      <c r="F141" s="309" t="s">
        <v>574</v>
      </c>
      <c r="G141" s="308" t="s">
        <v>1566</v>
      </c>
    </row>
    <row r="142" spans="1:7" x14ac:dyDescent="0.2">
      <c r="A142" s="306" t="s">
        <v>1582</v>
      </c>
      <c r="B142" s="307" t="s">
        <v>131</v>
      </c>
      <c r="C142" s="307" t="s">
        <v>1583</v>
      </c>
      <c r="D142" s="308" t="s">
        <v>570</v>
      </c>
      <c r="E142" s="307" t="s">
        <v>1584</v>
      </c>
      <c r="F142" s="309" t="s">
        <v>575</v>
      </c>
      <c r="G142" s="308" t="s">
        <v>1566</v>
      </c>
    </row>
    <row r="143" spans="1:7" x14ac:dyDescent="0.2">
      <c r="A143" s="306" t="s">
        <v>1582</v>
      </c>
      <c r="B143" s="307" t="s">
        <v>131</v>
      </c>
      <c r="C143" s="307" t="s">
        <v>1583</v>
      </c>
      <c r="D143" s="308" t="s">
        <v>570</v>
      </c>
      <c r="E143" s="307" t="s">
        <v>1584</v>
      </c>
      <c r="F143" s="309" t="s">
        <v>576</v>
      </c>
      <c r="G143" s="308" t="s">
        <v>1566</v>
      </c>
    </row>
    <row r="144" spans="1:7" x14ac:dyDescent="0.2">
      <c r="A144" s="306" t="s">
        <v>1582</v>
      </c>
      <c r="B144" s="307" t="s">
        <v>131</v>
      </c>
      <c r="C144" s="307" t="s">
        <v>1583</v>
      </c>
      <c r="D144" s="308" t="s">
        <v>570</v>
      </c>
      <c r="E144" s="307" t="s">
        <v>1584</v>
      </c>
      <c r="F144" s="309" t="s">
        <v>577</v>
      </c>
      <c r="G144" s="308" t="s">
        <v>1566</v>
      </c>
    </row>
    <row r="145" spans="1:7" x14ac:dyDescent="0.2">
      <c r="A145" s="306" t="s">
        <v>1582</v>
      </c>
      <c r="B145" s="307" t="s">
        <v>131</v>
      </c>
      <c r="C145" s="307" t="s">
        <v>1583</v>
      </c>
      <c r="D145" s="308" t="s">
        <v>570</v>
      </c>
      <c r="E145" s="307" t="s">
        <v>1584</v>
      </c>
      <c r="F145" s="309" t="s">
        <v>578</v>
      </c>
      <c r="G145" s="308" t="s">
        <v>1566</v>
      </c>
    </row>
    <row r="146" spans="1:7" x14ac:dyDescent="0.2">
      <c r="A146" s="306" t="s">
        <v>1582</v>
      </c>
      <c r="B146" s="307" t="s">
        <v>131</v>
      </c>
      <c r="C146" s="307" t="s">
        <v>1583</v>
      </c>
      <c r="D146" s="308" t="s">
        <v>851</v>
      </c>
      <c r="E146" s="307" t="s">
        <v>1585</v>
      </c>
      <c r="F146" s="309" t="s">
        <v>852</v>
      </c>
      <c r="G146" s="308" t="s">
        <v>1566</v>
      </c>
    </row>
    <row r="147" spans="1:7" x14ac:dyDescent="0.2">
      <c r="A147" s="306" t="s">
        <v>1582</v>
      </c>
      <c r="B147" s="307" t="s">
        <v>131</v>
      </c>
      <c r="C147" s="307" t="s">
        <v>1583</v>
      </c>
      <c r="D147" s="308" t="s">
        <v>851</v>
      </c>
      <c r="E147" s="307" t="s">
        <v>1585</v>
      </c>
      <c r="F147" s="309" t="s">
        <v>853</v>
      </c>
      <c r="G147" s="308" t="s">
        <v>1566</v>
      </c>
    </row>
    <row r="148" spans="1:7" x14ac:dyDescent="0.2">
      <c r="A148" s="306" t="s">
        <v>1582</v>
      </c>
      <c r="B148" s="307" t="s">
        <v>131</v>
      </c>
      <c r="C148" s="307" t="s">
        <v>1583</v>
      </c>
      <c r="D148" s="308" t="s">
        <v>851</v>
      </c>
      <c r="E148" s="307" t="s">
        <v>1585</v>
      </c>
      <c r="F148" s="309" t="s">
        <v>854</v>
      </c>
      <c r="G148" s="308" t="s">
        <v>1566</v>
      </c>
    </row>
    <row r="149" spans="1:7" x14ac:dyDescent="0.2">
      <c r="A149" s="306" t="s">
        <v>1582</v>
      </c>
      <c r="B149" s="307" t="s">
        <v>131</v>
      </c>
      <c r="C149" s="307" t="s">
        <v>1583</v>
      </c>
      <c r="D149" s="308" t="s">
        <v>851</v>
      </c>
      <c r="E149" s="307" t="s">
        <v>1585</v>
      </c>
      <c r="F149" s="309" t="s">
        <v>855</v>
      </c>
      <c r="G149" s="308" t="s">
        <v>1566</v>
      </c>
    </row>
    <row r="150" spans="1:7" x14ac:dyDescent="0.2">
      <c r="A150" s="306" t="s">
        <v>1582</v>
      </c>
      <c r="B150" s="307" t="s">
        <v>131</v>
      </c>
      <c r="C150" s="307" t="s">
        <v>1583</v>
      </c>
      <c r="D150" s="308" t="s">
        <v>851</v>
      </c>
      <c r="E150" s="307" t="s">
        <v>1585</v>
      </c>
      <c r="F150" s="309" t="s">
        <v>856</v>
      </c>
      <c r="G150" s="308" t="s">
        <v>1566</v>
      </c>
    </row>
    <row r="151" spans="1:7" x14ac:dyDescent="0.2">
      <c r="A151" s="306" t="s">
        <v>1582</v>
      </c>
      <c r="B151" s="307" t="s">
        <v>131</v>
      </c>
      <c r="C151" s="307" t="s">
        <v>1583</v>
      </c>
      <c r="D151" s="308" t="s">
        <v>1294</v>
      </c>
      <c r="E151" s="307" t="s">
        <v>1586</v>
      </c>
      <c r="F151" s="309" t="s">
        <v>1295</v>
      </c>
      <c r="G151" s="308" t="s">
        <v>1566</v>
      </c>
    </row>
    <row r="152" spans="1:7" x14ac:dyDescent="0.2">
      <c r="A152" s="306" t="s">
        <v>1582</v>
      </c>
      <c r="B152" s="307" t="s">
        <v>131</v>
      </c>
      <c r="C152" s="307" t="s">
        <v>1583</v>
      </c>
      <c r="D152" s="308" t="s">
        <v>1294</v>
      </c>
      <c r="E152" s="307" t="s">
        <v>1586</v>
      </c>
      <c r="F152" s="309" t="s">
        <v>1296</v>
      </c>
      <c r="G152" s="308" t="s">
        <v>1566</v>
      </c>
    </row>
    <row r="153" spans="1:7" x14ac:dyDescent="0.2">
      <c r="A153" s="306" t="s">
        <v>1582</v>
      </c>
      <c r="B153" s="307" t="s">
        <v>131</v>
      </c>
      <c r="C153" s="307" t="s">
        <v>1583</v>
      </c>
      <c r="D153" s="308" t="s">
        <v>1294</v>
      </c>
      <c r="E153" s="307" t="s">
        <v>1586</v>
      </c>
      <c r="F153" s="309" t="s">
        <v>1297</v>
      </c>
      <c r="G153" s="308" t="s">
        <v>1566</v>
      </c>
    </row>
    <row r="154" spans="1:7" x14ac:dyDescent="0.2">
      <c r="A154" s="306" t="s">
        <v>1582</v>
      </c>
      <c r="B154" s="307" t="s">
        <v>131</v>
      </c>
      <c r="C154" s="307" t="s">
        <v>1583</v>
      </c>
      <c r="D154" s="308" t="s">
        <v>1294</v>
      </c>
      <c r="E154" s="307" t="s">
        <v>1586</v>
      </c>
      <c r="F154" s="309" t="s">
        <v>1298</v>
      </c>
      <c r="G154" s="308" t="s">
        <v>1566</v>
      </c>
    </row>
    <row r="155" spans="1:7" x14ac:dyDescent="0.2">
      <c r="A155" s="306" t="s">
        <v>1582</v>
      </c>
      <c r="B155" s="307" t="s">
        <v>131</v>
      </c>
      <c r="C155" s="307" t="s">
        <v>1583</v>
      </c>
      <c r="D155" s="308" t="s">
        <v>1294</v>
      </c>
      <c r="E155" s="307" t="s">
        <v>1586</v>
      </c>
      <c r="F155" s="309" t="s">
        <v>1299</v>
      </c>
      <c r="G155" s="308" t="s">
        <v>1566</v>
      </c>
    </row>
    <row r="156" spans="1:7" x14ac:dyDescent="0.2">
      <c r="A156" s="306" t="s">
        <v>1582</v>
      </c>
      <c r="B156" s="307" t="s">
        <v>131</v>
      </c>
      <c r="C156" s="307" t="s">
        <v>1583</v>
      </c>
      <c r="D156" s="308" t="s">
        <v>1294</v>
      </c>
      <c r="E156" s="307" t="s">
        <v>1586</v>
      </c>
      <c r="F156" s="309" t="s">
        <v>1300</v>
      </c>
      <c r="G156" s="308" t="s">
        <v>1566</v>
      </c>
    </row>
    <row r="157" spans="1:7" x14ac:dyDescent="0.2">
      <c r="A157" s="306" t="s">
        <v>1582</v>
      </c>
      <c r="B157" s="307" t="s">
        <v>131</v>
      </c>
      <c r="C157" s="307" t="s">
        <v>1583</v>
      </c>
      <c r="D157" s="308" t="s">
        <v>1294</v>
      </c>
      <c r="E157" s="307" t="s">
        <v>1586</v>
      </c>
      <c r="F157" s="309" t="s">
        <v>1301</v>
      </c>
      <c r="G157" s="308" t="s">
        <v>1566</v>
      </c>
    </row>
    <row r="158" spans="1:7" x14ac:dyDescent="0.2">
      <c r="A158" s="306" t="s">
        <v>1582</v>
      </c>
      <c r="B158" s="307" t="s">
        <v>131</v>
      </c>
      <c r="C158" s="307" t="s">
        <v>1583</v>
      </c>
      <c r="D158" s="308" t="s">
        <v>1294</v>
      </c>
      <c r="E158" s="307" t="s">
        <v>1586</v>
      </c>
      <c r="F158" s="309" t="s">
        <v>1302</v>
      </c>
      <c r="G158" s="308" t="s">
        <v>1566</v>
      </c>
    </row>
    <row r="159" spans="1:7" x14ac:dyDescent="0.2">
      <c r="A159" s="306" t="s">
        <v>1582</v>
      </c>
      <c r="B159" s="307" t="s">
        <v>131</v>
      </c>
      <c r="C159" s="307" t="s">
        <v>1583</v>
      </c>
      <c r="D159" s="308" t="s">
        <v>1294</v>
      </c>
      <c r="E159" s="307" t="s">
        <v>1586</v>
      </c>
      <c r="F159" s="309" t="s">
        <v>1303</v>
      </c>
      <c r="G159" s="308" t="s">
        <v>1566</v>
      </c>
    </row>
    <row r="160" spans="1:7" x14ac:dyDescent="0.2">
      <c r="A160" s="306" t="s">
        <v>1582</v>
      </c>
      <c r="B160" s="307" t="s">
        <v>131</v>
      </c>
      <c r="C160" s="307" t="s">
        <v>1583</v>
      </c>
      <c r="D160" s="308" t="s">
        <v>1294</v>
      </c>
      <c r="E160" s="307" t="s">
        <v>1586</v>
      </c>
      <c r="F160" s="309" t="s">
        <v>1304</v>
      </c>
      <c r="G160" s="308" t="s">
        <v>1566</v>
      </c>
    </row>
    <row r="161" spans="1:7" x14ac:dyDescent="0.2">
      <c r="A161" s="306" t="s">
        <v>1582</v>
      </c>
      <c r="B161" s="307" t="s">
        <v>131</v>
      </c>
      <c r="C161" s="307" t="s">
        <v>1583</v>
      </c>
      <c r="D161" s="308" t="s">
        <v>1294</v>
      </c>
      <c r="E161" s="307" t="s">
        <v>1586</v>
      </c>
      <c r="F161" s="309" t="s">
        <v>1305</v>
      </c>
      <c r="G161" s="308" t="s">
        <v>1566</v>
      </c>
    </row>
    <row r="162" spans="1:7" x14ac:dyDescent="0.2">
      <c r="A162" s="306" t="s">
        <v>1582</v>
      </c>
      <c r="B162" s="307" t="s">
        <v>131</v>
      </c>
      <c r="C162" s="307" t="s">
        <v>1583</v>
      </c>
      <c r="D162" s="308" t="s">
        <v>1294</v>
      </c>
      <c r="E162" s="307" t="s">
        <v>1586</v>
      </c>
      <c r="F162" s="309" t="s">
        <v>1306</v>
      </c>
      <c r="G162" s="308" t="s">
        <v>1566</v>
      </c>
    </row>
    <row r="163" spans="1:7" x14ac:dyDescent="0.2">
      <c r="A163" s="306" t="s">
        <v>1582</v>
      </c>
      <c r="B163" s="307" t="s">
        <v>131</v>
      </c>
      <c r="C163" s="307" t="s">
        <v>1583</v>
      </c>
      <c r="D163" s="308" t="s">
        <v>1294</v>
      </c>
      <c r="E163" s="307" t="s">
        <v>1586</v>
      </c>
      <c r="F163" s="309" t="s">
        <v>1307</v>
      </c>
      <c r="G163" s="308" t="s">
        <v>1566</v>
      </c>
    </row>
    <row r="164" spans="1:7" x14ac:dyDescent="0.2">
      <c r="A164" s="306" t="s">
        <v>1582</v>
      </c>
      <c r="B164" s="307" t="s">
        <v>131</v>
      </c>
      <c r="C164" s="307" t="s">
        <v>1583</v>
      </c>
      <c r="D164" s="308" t="s">
        <v>1294</v>
      </c>
      <c r="E164" s="307" t="s">
        <v>1586</v>
      </c>
      <c r="F164" s="309" t="s">
        <v>1308</v>
      </c>
      <c r="G164" s="308" t="s">
        <v>1566</v>
      </c>
    </row>
    <row r="165" spans="1:7" x14ac:dyDescent="0.2">
      <c r="A165" s="306" t="s">
        <v>1577</v>
      </c>
      <c r="B165" s="307" t="s">
        <v>139</v>
      </c>
      <c r="C165" s="307" t="s">
        <v>1587</v>
      </c>
      <c r="D165" s="308" t="s">
        <v>1133</v>
      </c>
      <c r="E165" s="307" t="s">
        <v>1588</v>
      </c>
      <c r="F165" s="309" t="s">
        <v>1134</v>
      </c>
      <c r="G165" s="308" t="s">
        <v>1566</v>
      </c>
    </row>
    <row r="166" spans="1:7" x14ac:dyDescent="0.2">
      <c r="A166" s="306" t="s">
        <v>1577</v>
      </c>
      <c r="B166" s="307" t="s">
        <v>139</v>
      </c>
      <c r="C166" s="307" t="s">
        <v>1587</v>
      </c>
      <c r="D166" s="308" t="s">
        <v>1133</v>
      </c>
      <c r="E166" s="307" t="s">
        <v>1588</v>
      </c>
      <c r="F166" s="309" t="s">
        <v>1135</v>
      </c>
      <c r="G166" s="308" t="s">
        <v>1566</v>
      </c>
    </row>
    <row r="167" spans="1:7" x14ac:dyDescent="0.2">
      <c r="A167" s="306" t="s">
        <v>1577</v>
      </c>
      <c r="B167" s="307" t="s">
        <v>139</v>
      </c>
      <c r="C167" s="307" t="s">
        <v>1587</v>
      </c>
      <c r="D167" s="308" t="s">
        <v>1324</v>
      </c>
      <c r="E167" s="307" t="s">
        <v>1589</v>
      </c>
      <c r="F167" s="309" t="s">
        <v>1325</v>
      </c>
      <c r="G167" s="308" t="s">
        <v>1566</v>
      </c>
    </row>
    <row r="168" spans="1:7" x14ac:dyDescent="0.2">
      <c r="A168" s="306" t="s">
        <v>1577</v>
      </c>
      <c r="B168" s="307" t="s">
        <v>139</v>
      </c>
      <c r="C168" s="307" t="s">
        <v>1587</v>
      </c>
      <c r="D168" s="308" t="s">
        <v>1324</v>
      </c>
      <c r="E168" s="307" t="s">
        <v>1589</v>
      </c>
      <c r="F168" s="309" t="s">
        <v>1326</v>
      </c>
      <c r="G168" s="308" t="s">
        <v>1566</v>
      </c>
    </row>
    <row r="169" spans="1:7" x14ac:dyDescent="0.2">
      <c r="A169" s="306" t="s">
        <v>1577</v>
      </c>
      <c r="B169" s="307" t="s">
        <v>139</v>
      </c>
      <c r="C169" s="307" t="s">
        <v>1587</v>
      </c>
      <c r="D169" s="308" t="s">
        <v>1324</v>
      </c>
      <c r="E169" s="307" t="s">
        <v>1589</v>
      </c>
      <c r="F169" s="309" t="s">
        <v>1327</v>
      </c>
      <c r="G169" s="308" t="s">
        <v>1566</v>
      </c>
    </row>
    <row r="170" spans="1:7" x14ac:dyDescent="0.2">
      <c r="A170" s="306" t="s">
        <v>1577</v>
      </c>
      <c r="B170" s="307" t="s">
        <v>139</v>
      </c>
      <c r="C170" s="307" t="s">
        <v>1587</v>
      </c>
      <c r="D170" s="308" t="s">
        <v>1324</v>
      </c>
      <c r="E170" s="307" t="s">
        <v>1589</v>
      </c>
      <c r="F170" s="309" t="s">
        <v>1328</v>
      </c>
      <c r="G170" s="308" t="s">
        <v>1566</v>
      </c>
    </row>
    <row r="171" spans="1:7" x14ac:dyDescent="0.2">
      <c r="A171" s="306" t="s">
        <v>1577</v>
      </c>
      <c r="B171" s="307" t="s">
        <v>139</v>
      </c>
      <c r="C171" s="307" t="s">
        <v>1587</v>
      </c>
      <c r="D171" s="308" t="s">
        <v>1324</v>
      </c>
      <c r="E171" s="307" t="s">
        <v>1589</v>
      </c>
      <c r="F171" s="309" t="s">
        <v>1329</v>
      </c>
      <c r="G171" s="308" t="s">
        <v>1566</v>
      </c>
    </row>
    <row r="172" spans="1:7" x14ac:dyDescent="0.2">
      <c r="A172" s="306" t="s">
        <v>1577</v>
      </c>
      <c r="B172" s="307" t="s">
        <v>139</v>
      </c>
      <c r="C172" s="307" t="s">
        <v>1587</v>
      </c>
      <c r="D172" s="308" t="s">
        <v>1324</v>
      </c>
      <c r="E172" s="307" t="s">
        <v>1589</v>
      </c>
      <c r="F172" s="309" t="s">
        <v>1330</v>
      </c>
      <c r="G172" s="308" t="s">
        <v>1566</v>
      </c>
    </row>
    <row r="173" spans="1:7" x14ac:dyDescent="0.2">
      <c r="A173" s="306" t="s">
        <v>1577</v>
      </c>
      <c r="B173" s="307" t="s">
        <v>139</v>
      </c>
      <c r="C173" s="307" t="s">
        <v>1587</v>
      </c>
      <c r="D173" s="308" t="s">
        <v>1324</v>
      </c>
      <c r="E173" s="307" t="s">
        <v>1589</v>
      </c>
      <c r="F173" s="309" t="s">
        <v>1331</v>
      </c>
      <c r="G173" s="308" t="s">
        <v>1566</v>
      </c>
    </row>
    <row r="174" spans="1:7" x14ac:dyDescent="0.2">
      <c r="A174" s="306" t="s">
        <v>1577</v>
      </c>
      <c r="B174" s="307" t="s">
        <v>139</v>
      </c>
      <c r="C174" s="307" t="s">
        <v>1587</v>
      </c>
      <c r="D174" s="308" t="s">
        <v>1324</v>
      </c>
      <c r="E174" s="307" t="s">
        <v>1589</v>
      </c>
      <c r="F174" s="309" t="s">
        <v>1332</v>
      </c>
      <c r="G174" s="308" t="s">
        <v>1566</v>
      </c>
    </row>
    <row r="175" spans="1:7" x14ac:dyDescent="0.2">
      <c r="A175" s="306" t="s">
        <v>1577</v>
      </c>
      <c r="B175" s="307" t="s">
        <v>139</v>
      </c>
      <c r="C175" s="307" t="s">
        <v>1587</v>
      </c>
      <c r="D175" s="308" t="s">
        <v>1324</v>
      </c>
      <c r="E175" s="307" t="s">
        <v>1589</v>
      </c>
      <c r="F175" s="309" t="s">
        <v>1333</v>
      </c>
      <c r="G175" s="308" t="s">
        <v>1566</v>
      </c>
    </row>
    <row r="176" spans="1:7" x14ac:dyDescent="0.2">
      <c r="A176" s="306" t="s">
        <v>1577</v>
      </c>
      <c r="B176" s="307" t="s">
        <v>139</v>
      </c>
      <c r="C176" s="307" t="s">
        <v>1587</v>
      </c>
      <c r="D176" s="308" t="s">
        <v>1324</v>
      </c>
      <c r="E176" s="307" t="s">
        <v>1589</v>
      </c>
      <c r="F176" s="309" t="s">
        <v>1334</v>
      </c>
      <c r="G176" s="308" t="s">
        <v>1566</v>
      </c>
    </row>
    <row r="177" spans="1:7" x14ac:dyDescent="0.2">
      <c r="A177" s="306" t="s">
        <v>1577</v>
      </c>
      <c r="B177" s="307" t="s">
        <v>139</v>
      </c>
      <c r="C177" s="307" t="s">
        <v>1587</v>
      </c>
      <c r="D177" s="308" t="s">
        <v>1324</v>
      </c>
      <c r="E177" s="307" t="s">
        <v>1589</v>
      </c>
      <c r="F177" s="309" t="s">
        <v>1335</v>
      </c>
      <c r="G177" s="308" t="s">
        <v>1566</v>
      </c>
    </row>
    <row r="178" spans="1:7" x14ac:dyDescent="0.2">
      <c r="A178" s="306" t="s">
        <v>1577</v>
      </c>
      <c r="B178" s="307" t="s">
        <v>139</v>
      </c>
      <c r="C178" s="307" t="s">
        <v>1587</v>
      </c>
      <c r="D178" s="308" t="s">
        <v>1336</v>
      </c>
      <c r="E178" s="307" t="s">
        <v>1590</v>
      </c>
      <c r="F178" s="309" t="s">
        <v>1337</v>
      </c>
      <c r="G178" s="308" t="s">
        <v>1566</v>
      </c>
    </row>
    <row r="179" spans="1:7" x14ac:dyDescent="0.2">
      <c r="A179" s="306" t="s">
        <v>1577</v>
      </c>
      <c r="B179" s="307" t="s">
        <v>139</v>
      </c>
      <c r="C179" s="307" t="s">
        <v>1587</v>
      </c>
      <c r="D179" s="308" t="s">
        <v>1336</v>
      </c>
      <c r="E179" s="307" t="s">
        <v>1590</v>
      </c>
      <c r="F179" s="309" t="s">
        <v>1338</v>
      </c>
      <c r="G179" s="308" t="s">
        <v>1566</v>
      </c>
    </row>
    <row r="180" spans="1:7" x14ac:dyDescent="0.2">
      <c r="A180" s="306" t="s">
        <v>1577</v>
      </c>
      <c r="B180" s="307" t="s">
        <v>139</v>
      </c>
      <c r="C180" s="307" t="s">
        <v>1587</v>
      </c>
      <c r="D180" s="308" t="s">
        <v>1336</v>
      </c>
      <c r="E180" s="307" t="s">
        <v>1590</v>
      </c>
      <c r="F180" s="309" t="s">
        <v>1339</v>
      </c>
      <c r="G180" s="308" t="s">
        <v>1566</v>
      </c>
    </row>
    <row r="181" spans="1:7" x14ac:dyDescent="0.2">
      <c r="A181" s="306" t="s">
        <v>1577</v>
      </c>
      <c r="B181" s="307" t="s">
        <v>139</v>
      </c>
      <c r="C181" s="307" t="s">
        <v>1587</v>
      </c>
      <c r="D181" s="308" t="s">
        <v>1336</v>
      </c>
      <c r="E181" s="307" t="s">
        <v>1590</v>
      </c>
      <c r="F181" s="309" t="s">
        <v>1340</v>
      </c>
      <c r="G181" s="308" t="s">
        <v>1566</v>
      </c>
    </row>
    <row r="182" spans="1:7" x14ac:dyDescent="0.2">
      <c r="A182" s="306" t="s">
        <v>1577</v>
      </c>
      <c r="B182" s="307" t="s">
        <v>139</v>
      </c>
      <c r="C182" s="307" t="s">
        <v>1587</v>
      </c>
      <c r="D182" s="308" t="s">
        <v>1336</v>
      </c>
      <c r="E182" s="307" t="s">
        <v>1590</v>
      </c>
      <c r="F182" s="309" t="s">
        <v>1341</v>
      </c>
      <c r="G182" s="308" t="s">
        <v>1566</v>
      </c>
    </row>
    <row r="183" spans="1:7" x14ac:dyDescent="0.2">
      <c r="A183" s="306" t="s">
        <v>1577</v>
      </c>
      <c r="B183" s="307" t="s">
        <v>139</v>
      </c>
      <c r="C183" s="307" t="s">
        <v>1587</v>
      </c>
      <c r="D183" s="308" t="s">
        <v>1336</v>
      </c>
      <c r="E183" s="307" t="s">
        <v>1590</v>
      </c>
      <c r="F183" s="309" t="s">
        <v>1342</v>
      </c>
      <c r="G183" s="308" t="s">
        <v>1566</v>
      </c>
    </row>
    <row r="184" spans="1:7" x14ac:dyDescent="0.2">
      <c r="A184" s="306" t="s">
        <v>1577</v>
      </c>
      <c r="B184" s="307" t="s">
        <v>139</v>
      </c>
      <c r="C184" s="307" t="s">
        <v>1587</v>
      </c>
      <c r="D184" s="308" t="s">
        <v>1336</v>
      </c>
      <c r="E184" s="307" t="s">
        <v>1590</v>
      </c>
      <c r="F184" s="309" t="s">
        <v>1343</v>
      </c>
      <c r="G184" s="308" t="s">
        <v>1566</v>
      </c>
    </row>
    <row r="185" spans="1:7" x14ac:dyDescent="0.2">
      <c r="A185" s="306" t="s">
        <v>1577</v>
      </c>
      <c r="B185" s="307" t="s">
        <v>139</v>
      </c>
      <c r="C185" s="307" t="s">
        <v>1587</v>
      </c>
      <c r="D185" s="308" t="s">
        <v>1336</v>
      </c>
      <c r="E185" s="307" t="s">
        <v>1590</v>
      </c>
      <c r="F185" s="309" t="s">
        <v>1344</v>
      </c>
      <c r="G185" s="308" t="s">
        <v>1566</v>
      </c>
    </row>
    <row r="186" spans="1:7" x14ac:dyDescent="0.2">
      <c r="A186" s="306" t="s">
        <v>1577</v>
      </c>
      <c r="B186" s="307" t="s">
        <v>139</v>
      </c>
      <c r="C186" s="307" t="s">
        <v>1587</v>
      </c>
      <c r="D186" s="308" t="s">
        <v>1336</v>
      </c>
      <c r="E186" s="307" t="s">
        <v>1590</v>
      </c>
      <c r="F186" s="309" t="s">
        <v>1345</v>
      </c>
      <c r="G186" s="308" t="s">
        <v>1566</v>
      </c>
    </row>
    <row r="187" spans="1:7" x14ac:dyDescent="0.2">
      <c r="A187" s="306" t="s">
        <v>1577</v>
      </c>
      <c r="B187" s="307" t="s">
        <v>139</v>
      </c>
      <c r="C187" s="307" t="s">
        <v>1587</v>
      </c>
      <c r="D187" s="308" t="s">
        <v>1336</v>
      </c>
      <c r="E187" s="307" t="s">
        <v>1590</v>
      </c>
      <c r="F187" s="309" t="s">
        <v>1346</v>
      </c>
      <c r="G187" s="308" t="s">
        <v>1566</v>
      </c>
    </row>
    <row r="188" spans="1:7" x14ac:dyDescent="0.2">
      <c r="A188" s="306" t="s">
        <v>1591</v>
      </c>
      <c r="B188" s="307" t="s">
        <v>142</v>
      </c>
      <c r="C188" s="307" t="s">
        <v>1592</v>
      </c>
      <c r="D188" s="308" t="s">
        <v>1416</v>
      </c>
      <c r="E188" s="307" t="s">
        <v>1593</v>
      </c>
      <c r="F188" s="309" t="s">
        <v>1417</v>
      </c>
      <c r="G188" s="308" t="s">
        <v>1566</v>
      </c>
    </row>
    <row r="189" spans="1:7" x14ac:dyDescent="0.2">
      <c r="A189" s="306" t="s">
        <v>1591</v>
      </c>
      <c r="B189" s="307" t="s">
        <v>142</v>
      </c>
      <c r="C189" s="307" t="s">
        <v>1592</v>
      </c>
      <c r="D189" s="308" t="s">
        <v>1416</v>
      </c>
      <c r="E189" s="307" t="s">
        <v>1593</v>
      </c>
      <c r="F189" s="309" t="s">
        <v>1418</v>
      </c>
      <c r="G189" s="308" t="s">
        <v>1566</v>
      </c>
    </row>
    <row r="190" spans="1:7" x14ac:dyDescent="0.2">
      <c r="A190" s="306" t="s">
        <v>1591</v>
      </c>
      <c r="B190" s="307" t="s">
        <v>142</v>
      </c>
      <c r="C190" s="307" t="s">
        <v>1592</v>
      </c>
      <c r="D190" s="308" t="s">
        <v>1416</v>
      </c>
      <c r="E190" s="307" t="s">
        <v>1593</v>
      </c>
      <c r="F190" s="309" t="s">
        <v>1419</v>
      </c>
      <c r="G190" s="308" t="s">
        <v>1566</v>
      </c>
    </row>
    <row r="191" spans="1:7" x14ac:dyDescent="0.2">
      <c r="A191" s="306" t="s">
        <v>1591</v>
      </c>
      <c r="B191" s="307" t="s">
        <v>142</v>
      </c>
      <c r="C191" s="307" t="s">
        <v>1592</v>
      </c>
      <c r="D191" s="308" t="s">
        <v>1416</v>
      </c>
      <c r="E191" s="307" t="s">
        <v>1593</v>
      </c>
      <c r="F191" s="309" t="s">
        <v>1420</v>
      </c>
      <c r="G191" s="308" t="s">
        <v>1566</v>
      </c>
    </row>
    <row r="192" spans="1:7" x14ac:dyDescent="0.2">
      <c r="A192" s="306" t="s">
        <v>1591</v>
      </c>
      <c r="B192" s="307" t="s">
        <v>142</v>
      </c>
      <c r="C192" s="307" t="s">
        <v>1592</v>
      </c>
      <c r="D192" s="308" t="s">
        <v>1416</v>
      </c>
      <c r="E192" s="307" t="s">
        <v>1593</v>
      </c>
      <c r="F192" s="309" t="s">
        <v>1421</v>
      </c>
      <c r="G192" s="308" t="s">
        <v>1566</v>
      </c>
    </row>
    <row r="193" spans="1:7" x14ac:dyDescent="0.2">
      <c r="A193" s="306" t="s">
        <v>1591</v>
      </c>
      <c r="B193" s="307" t="s">
        <v>142</v>
      </c>
      <c r="C193" s="307" t="s">
        <v>1592</v>
      </c>
      <c r="D193" s="308" t="s">
        <v>1416</v>
      </c>
      <c r="E193" s="307" t="s">
        <v>1593</v>
      </c>
      <c r="F193" s="309" t="s">
        <v>1422</v>
      </c>
      <c r="G193" s="308" t="s">
        <v>1566</v>
      </c>
    </row>
    <row r="194" spans="1:7" x14ac:dyDescent="0.2">
      <c r="A194" s="306" t="s">
        <v>1591</v>
      </c>
      <c r="B194" s="307" t="s">
        <v>142</v>
      </c>
      <c r="C194" s="307" t="s">
        <v>1592</v>
      </c>
      <c r="D194" s="308" t="s">
        <v>1416</v>
      </c>
      <c r="E194" s="307" t="s">
        <v>1593</v>
      </c>
      <c r="F194" s="309" t="s">
        <v>1423</v>
      </c>
      <c r="G194" s="308" t="s">
        <v>1566</v>
      </c>
    </row>
    <row r="195" spans="1:7" x14ac:dyDescent="0.2">
      <c r="A195" s="306" t="s">
        <v>1591</v>
      </c>
      <c r="B195" s="307" t="s">
        <v>142</v>
      </c>
      <c r="C195" s="307" t="s">
        <v>1592</v>
      </c>
      <c r="D195" s="308" t="s">
        <v>1416</v>
      </c>
      <c r="E195" s="307" t="s">
        <v>1593</v>
      </c>
      <c r="F195" s="309" t="s">
        <v>1424</v>
      </c>
      <c r="G195" s="308" t="s">
        <v>1566</v>
      </c>
    </row>
    <row r="196" spans="1:7" x14ac:dyDescent="0.2">
      <c r="A196" s="306" t="s">
        <v>1591</v>
      </c>
      <c r="B196" s="307" t="s">
        <v>142</v>
      </c>
      <c r="C196" s="307" t="s">
        <v>1592</v>
      </c>
      <c r="D196" s="308" t="s">
        <v>1416</v>
      </c>
      <c r="E196" s="307" t="s">
        <v>1593</v>
      </c>
      <c r="F196" s="309" t="s">
        <v>1425</v>
      </c>
      <c r="G196" s="308" t="s">
        <v>1566</v>
      </c>
    </row>
    <row r="197" spans="1:7" x14ac:dyDescent="0.2">
      <c r="A197" s="306" t="s">
        <v>1591</v>
      </c>
      <c r="B197" s="307" t="s">
        <v>142</v>
      </c>
      <c r="C197" s="307" t="s">
        <v>1592</v>
      </c>
      <c r="D197" s="308" t="s">
        <v>1416</v>
      </c>
      <c r="E197" s="307" t="s">
        <v>1593</v>
      </c>
      <c r="F197" s="309" t="s">
        <v>1426</v>
      </c>
      <c r="G197" s="308" t="s">
        <v>1566</v>
      </c>
    </row>
    <row r="198" spans="1:7" x14ac:dyDescent="0.2">
      <c r="A198" s="306" t="s">
        <v>1591</v>
      </c>
      <c r="B198" s="307" t="s">
        <v>142</v>
      </c>
      <c r="C198" s="307" t="s">
        <v>1592</v>
      </c>
      <c r="D198" s="308" t="s">
        <v>1416</v>
      </c>
      <c r="E198" s="307" t="s">
        <v>1593</v>
      </c>
      <c r="F198" s="309" t="s">
        <v>1427</v>
      </c>
      <c r="G198" s="308" t="s">
        <v>1566</v>
      </c>
    </row>
    <row r="199" spans="1:7" x14ac:dyDescent="0.2">
      <c r="A199" s="306" t="s">
        <v>1591</v>
      </c>
      <c r="B199" s="307" t="s">
        <v>142</v>
      </c>
      <c r="C199" s="307" t="s">
        <v>1592</v>
      </c>
      <c r="D199" s="308" t="s">
        <v>1416</v>
      </c>
      <c r="E199" s="307" t="s">
        <v>1593</v>
      </c>
      <c r="F199" s="309" t="s">
        <v>1428</v>
      </c>
      <c r="G199" s="308" t="s">
        <v>1566</v>
      </c>
    </row>
    <row r="200" spans="1:7" x14ac:dyDescent="0.2">
      <c r="A200" s="306" t="s">
        <v>1591</v>
      </c>
      <c r="B200" s="307" t="s">
        <v>142</v>
      </c>
      <c r="C200" s="307" t="s">
        <v>1592</v>
      </c>
      <c r="D200" s="308" t="s">
        <v>1416</v>
      </c>
      <c r="E200" s="307" t="s">
        <v>1593</v>
      </c>
      <c r="F200" s="309" t="s">
        <v>1429</v>
      </c>
      <c r="G200" s="308" t="s">
        <v>1566</v>
      </c>
    </row>
    <row r="201" spans="1:7" x14ac:dyDescent="0.2">
      <c r="A201" s="306" t="s">
        <v>1591</v>
      </c>
      <c r="B201" s="307" t="s">
        <v>142</v>
      </c>
      <c r="C201" s="307" t="s">
        <v>1592</v>
      </c>
      <c r="D201" s="308" t="s">
        <v>1416</v>
      </c>
      <c r="E201" s="307" t="s">
        <v>1593</v>
      </c>
      <c r="F201" s="309" t="s">
        <v>1430</v>
      </c>
      <c r="G201" s="308" t="s">
        <v>1566</v>
      </c>
    </row>
    <row r="202" spans="1:7" x14ac:dyDescent="0.2">
      <c r="A202" s="306" t="s">
        <v>1591</v>
      </c>
      <c r="B202" s="307" t="s">
        <v>142</v>
      </c>
      <c r="C202" s="307" t="s">
        <v>1592</v>
      </c>
      <c r="D202" s="308" t="s">
        <v>1416</v>
      </c>
      <c r="E202" s="307" t="s">
        <v>1593</v>
      </c>
      <c r="F202" s="309" t="s">
        <v>1431</v>
      </c>
      <c r="G202" s="308" t="s">
        <v>1566</v>
      </c>
    </row>
    <row r="203" spans="1:7" x14ac:dyDescent="0.2">
      <c r="A203" s="306" t="s">
        <v>1591</v>
      </c>
      <c r="B203" s="307" t="s">
        <v>142</v>
      </c>
      <c r="C203" s="307" t="s">
        <v>1592</v>
      </c>
      <c r="D203" s="308" t="s">
        <v>1416</v>
      </c>
      <c r="E203" s="307" t="s">
        <v>1593</v>
      </c>
      <c r="F203" s="309" t="s">
        <v>1432</v>
      </c>
      <c r="G203" s="308" t="s">
        <v>1566</v>
      </c>
    </row>
    <row r="204" spans="1:7" x14ac:dyDescent="0.2">
      <c r="A204" s="306" t="s">
        <v>1591</v>
      </c>
      <c r="B204" s="307" t="s">
        <v>142</v>
      </c>
      <c r="C204" s="307" t="s">
        <v>1592</v>
      </c>
      <c r="D204" s="308" t="s">
        <v>1416</v>
      </c>
      <c r="E204" s="307" t="s">
        <v>1593</v>
      </c>
      <c r="F204" s="309" t="s">
        <v>1433</v>
      </c>
      <c r="G204" s="308" t="s">
        <v>1566</v>
      </c>
    </row>
    <row r="205" spans="1:7" x14ac:dyDescent="0.2">
      <c r="A205" s="306" t="s">
        <v>1591</v>
      </c>
      <c r="B205" s="307" t="s">
        <v>142</v>
      </c>
      <c r="C205" s="307" t="s">
        <v>1592</v>
      </c>
      <c r="D205" s="308" t="s">
        <v>1416</v>
      </c>
      <c r="E205" s="307" t="s">
        <v>1593</v>
      </c>
      <c r="F205" s="309" t="s">
        <v>1434</v>
      </c>
      <c r="G205" s="308" t="s">
        <v>1566</v>
      </c>
    </row>
    <row r="206" spans="1:7" x14ac:dyDescent="0.2">
      <c r="A206" s="306" t="s">
        <v>1591</v>
      </c>
      <c r="B206" s="307" t="s">
        <v>142</v>
      </c>
      <c r="C206" s="307" t="s">
        <v>1592</v>
      </c>
      <c r="D206" s="308" t="s">
        <v>1416</v>
      </c>
      <c r="E206" s="307" t="s">
        <v>1593</v>
      </c>
      <c r="F206" s="309" t="s">
        <v>1435</v>
      </c>
      <c r="G206" s="308" t="s">
        <v>1566</v>
      </c>
    </row>
    <row r="207" spans="1:7" x14ac:dyDescent="0.2">
      <c r="A207" s="306" t="s">
        <v>1591</v>
      </c>
      <c r="B207" s="307" t="s">
        <v>142</v>
      </c>
      <c r="C207" s="307" t="s">
        <v>1592</v>
      </c>
      <c r="D207" s="308" t="s">
        <v>1416</v>
      </c>
      <c r="E207" s="307" t="s">
        <v>1593</v>
      </c>
      <c r="F207" s="309" t="s">
        <v>1436</v>
      </c>
      <c r="G207" s="308" t="s">
        <v>1566</v>
      </c>
    </row>
    <row r="208" spans="1:7" x14ac:dyDescent="0.2">
      <c r="A208" s="306" t="s">
        <v>1591</v>
      </c>
      <c r="B208" s="307" t="s">
        <v>142</v>
      </c>
      <c r="C208" s="307" t="s">
        <v>1592</v>
      </c>
      <c r="D208" s="308" t="s">
        <v>1416</v>
      </c>
      <c r="E208" s="307" t="s">
        <v>1593</v>
      </c>
      <c r="F208" s="309" t="s">
        <v>1437</v>
      </c>
      <c r="G208" s="308" t="s">
        <v>1566</v>
      </c>
    </row>
    <row r="209" spans="1:7" x14ac:dyDescent="0.2">
      <c r="A209" s="306" t="s">
        <v>1591</v>
      </c>
      <c r="B209" s="307" t="s">
        <v>142</v>
      </c>
      <c r="C209" s="307" t="s">
        <v>1592</v>
      </c>
      <c r="D209" s="308" t="s">
        <v>1416</v>
      </c>
      <c r="E209" s="307" t="s">
        <v>1593</v>
      </c>
      <c r="F209" s="309" t="s">
        <v>1438</v>
      </c>
      <c r="G209" s="308" t="s">
        <v>1566</v>
      </c>
    </row>
    <row r="210" spans="1:7" x14ac:dyDescent="0.2">
      <c r="A210" s="306" t="s">
        <v>1591</v>
      </c>
      <c r="B210" s="307" t="s">
        <v>142</v>
      </c>
      <c r="C210" s="307" t="s">
        <v>1592</v>
      </c>
      <c r="D210" s="308" t="s">
        <v>1416</v>
      </c>
      <c r="E210" s="307" t="s">
        <v>1593</v>
      </c>
      <c r="F210" s="309" t="s">
        <v>1439</v>
      </c>
      <c r="G210" s="308" t="s">
        <v>1566</v>
      </c>
    </row>
    <row r="211" spans="1:7" x14ac:dyDescent="0.2">
      <c r="A211" s="306" t="s">
        <v>1591</v>
      </c>
      <c r="B211" s="307" t="s">
        <v>142</v>
      </c>
      <c r="C211" s="307" t="s">
        <v>1592</v>
      </c>
      <c r="D211" s="308" t="s">
        <v>1416</v>
      </c>
      <c r="E211" s="307" t="s">
        <v>1593</v>
      </c>
      <c r="F211" s="309" t="s">
        <v>1440</v>
      </c>
      <c r="G211" s="308" t="s">
        <v>1566</v>
      </c>
    </row>
    <row r="212" spans="1:7" x14ac:dyDescent="0.2">
      <c r="A212" s="306" t="s">
        <v>1591</v>
      </c>
      <c r="B212" s="307" t="s">
        <v>142</v>
      </c>
      <c r="C212" s="307" t="s">
        <v>1592</v>
      </c>
      <c r="D212" s="308" t="s">
        <v>1416</v>
      </c>
      <c r="E212" s="307" t="s">
        <v>1593</v>
      </c>
      <c r="F212" s="309" t="s">
        <v>1441</v>
      </c>
      <c r="G212" s="308" t="s">
        <v>1566</v>
      </c>
    </row>
    <row r="213" spans="1:7" x14ac:dyDescent="0.2">
      <c r="A213" s="306" t="s">
        <v>1591</v>
      </c>
      <c r="B213" s="307" t="s">
        <v>142</v>
      </c>
      <c r="C213" s="307" t="s">
        <v>1592</v>
      </c>
      <c r="D213" s="308" t="s">
        <v>1416</v>
      </c>
      <c r="E213" s="307" t="s">
        <v>1593</v>
      </c>
      <c r="F213" s="309" t="s">
        <v>1442</v>
      </c>
      <c r="G213" s="308" t="s">
        <v>1566</v>
      </c>
    </row>
    <row r="214" spans="1:7" x14ac:dyDescent="0.2">
      <c r="A214" s="306" t="s">
        <v>1591</v>
      </c>
      <c r="B214" s="307" t="s">
        <v>142</v>
      </c>
      <c r="C214" s="307" t="s">
        <v>1592</v>
      </c>
      <c r="D214" s="308" t="s">
        <v>1416</v>
      </c>
      <c r="E214" s="307" t="s">
        <v>1593</v>
      </c>
      <c r="F214" s="309" t="s">
        <v>1443</v>
      </c>
      <c r="G214" s="308" t="s">
        <v>1566</v>
      </c>
    </row>
    <row r="215" spans="1:7" x14ac:dyDescent="0.2">
      <c r="A215" s="306" t="s">
        <v>1591</v>
      </c>
      <c r="B215" s="307" t="s">
        <v>142</v>
      </c>
      <c r="C215" s="307" t="s">
        <v>1592</v>
      </c>
      <c r="D215" s="308" t="s">
        <v>1416</v>
      </c>
      <c r="E215" s="307" t="s">
        <v>1593</v>
      </c>
      <c r="F215" s="309" t="s">
        <v>1444</v>
      </c>
      <c r="G215" s="308" t="s">
        <v>1566</v>
      </c>
    </row>
    <row r="216" spans="1:7" x14ac:dyDescent="0.2">
      <c r="A216" s="306" t="s">
        <v>1591</v>
      </c>
      <c r="B216" s="307" t="s">
        <v>142</v>
      </c>
      <c r="C216" s="307" t="s">
        <v>1592</v>
      </c>
      <c r="D216" s="308" t="s">
        <v>1416</v>
      </c>
      <c r="E216" s="307" t="s">
        <v>1593</v>
      </c>
      <c r="F216" s="309" t="s">
        <v>1445</v>
      </c>
      <c r="G216" s="308" t="s">
        <v>1566</v>
      </c>
    </row>
    <row r="217" spans="1:7" x14ac:dyDescent="0.2">
      <c r="A217" s="306" t="s">
        <v>1591</v>
      </c>
      <c r="B217" s="307" t="s">
        <v>142</v>
      </c>
      <c r="C217" s="307" t="s">
        <v>1592</v>
      </c>
      <c r="D217" s="308" t="s">
        <v>1416</v>
      </c>
      <c r="E217" s="307" t="s">
        <v>1593</v>
      </c>
      <c r="F217" s="309" t="s">
        <v>1446</v>
      </c>
      <c r="G217" s="308" t="s">
        <v>1566</v>
      </c>
    </row>
    <row r="218" spans="1:7" x14ac:dyDescent="0.2">
      <c r="A218" s="306" t="s">
        <v>1591</v>
      </c>
      <c r="B218" s="307" t="s">
        <v>142</v>
      </c>
      <c r="C218" s="307" t="s">
        <v>1592</v>
      </c>
      <c r="D218" s="308" t="s">
        <v>1416</v>
      </c>
      <c r="E218" s="307" t="s">
        <v>1593</v>
      </c>
      <c r="F218" s="309" t="s">
        <v>1447</v>
      </c>
      <c r="G218" s="308" t="s">
        <v>1566</v>
      </c>
    </row>
    <row r="219" spans="1:7" x14ac:dyDescent="0.2">
      <c r="A219" s="306" t="s">
        <v>1591</v>
      </c>
      <c r="B219" s="307" t="s">
        <v>142</v>
      </c>
      <c r="C219" s="307" t="s">
        <v>1592</v>
      </c>
      <c r="D219" s="308" t="s">
        <v>1416</v>
      </c>
      <c r="E219" s="307" t="s">
        <v>1593</v>
      </c>
      <c r="F219" s="309" t="s">
        <v>1448</v>
      </c>
      <c r="G219" s="308" t="s">
        <v>1566</v>
      </c>
    </row>
    <row r="220" spans="1:7" x14ac:dyDescent="0.2">
      <c r="A220" s="306" t="s">
        <v>1591</v>
      </c>
      <c r="B220" s="307" t="s">
        <v>142</v>
      </c>
      <c r="C220" s="307" t="s">
        <v>1592</v>
      </c>
      <c r="D220" s="308" t="s">
        <v>1416</v>
      </c>
      <c r="E220" s="307" t="s">
        <v>1593</v>
      </c>
      <c r="F220" s="309" t="s">
        <v>1449</v>
      </c>
      <c r="G220" s="308" t="s">
        <v>1566</v>
      </c>
    </row>
    <row r="221" spans="1:7" x14ac:dyDescent="0.2">
      <c r="A221" s="306" t="s">
        <v>1591</v>
      </c>
      <c r="B221" s="307" t="s">
        <v>142</v>
      </c>
      <c r="C221" s="307" t="s">
        <v>1592</v>
      </c>
      <c r="D221" s="308" t="s">
        <v>1416</v>
      </c>
      <c r="E221" s="307" t="s">
        <v>1593</v>
      </c>
      <c r="F221" s="309" t="s">
        <v>1450</v>
      </c>
      <c r="G221" s="308" t="s">
        <v>1566</v>
      </c>
    </row>
    <row r="222" spans="1:7" x14ac:dyDescent="0.2">
      <c r="A222" s="306" t="s">
        <v>1591</v>
      </c>
      <c r="B222" s="307" t="s">
        <v>142</v>
      </c>
      <c r="C222" s="307" t="s">
        <v>1592</v>
      </c>
      <c r="D222" s="308" t="s">
        <v>1416</v>
      </c>
      <c r="E222" s="307" t="s">
        <v>1593</v>
      </c>
      <c r="F222" s="309" t="s">
        <v>1451</v>
      </c>
      <c r="G222" s="308" t="s">
        <v>1566</v>
      </c>
    </row>
    <row r="223" spans="1:7" x14ac:dyDescent="0.2">
      <c r="A223" s="306" t="s">
        <v>1591</v>
      </c>
      <c r="B223" s="307" t="s">
        <v>142</v>
      </c>
      <c r="C223" s="307" t="s">
        <v>1592</v>
      </c>
      <c r="D223" s="308" t="s">
        <v>1416</v>
      </c>
      <c r="E223" s="307" t="s">
        <v>1593</v>
      </c>
      <c r="F223" s="309" t="s">
        <v>1452</v>
      </c>
      <c r="G223" s="308" t="s">
        <v>1566</v>
      </c>
    </row>
    <row r="224" spans="1:7" x14ac:dyDescent="0.2">
      <c r="A224" s="306" t="s">
        <v>1591</v>
      </c>
      <c r="B224" s="307" t="s">
        <v>142</v>
      </c>
      <c r="C224" s="307" t="s">
        <v>1592</v>
      </c>
      <c r="D224" s="308" t="s">
        <v>1453</v>
      </c>
      <c r="E224" s="307" t="s">
        <v>1594</v>
      </c>
      <c r="F224" s="309" t="s">
        <v>1454</v>
      </c>
      <c r="G224" s="308" t="s">
        <v>1566</v>
      </c>
    </row>
    <row r="225" spans="1:7" x14ac:dyDescent="0.2">
      <c r="A225" s="306" t="s">
        <v>1591</v>
      </c>
      <c r="B225" s="307" t="s">
        <v>142</v>
      </c>
      <c r="C225" s="307" t="s">
        <v>1592</v>
      </c>
      <c r="D225" s="308" t="s">
        <v>1453</v>
      </c>
      <c r="E225" s="307" t="s">
        <v>1594</v>
      </c>
      <c r="F225" s="309" t="s">
        <v>1455</v>
      </c>
      <c r="G225" s="308" t="s">
        <v>1566</v>
      </c>
    </row>
    <row r="226" spans="1:7" x14ac:dyDescent="0.2">
      <c r="A226" s="306" t="s">
        <v>1591</v>
      </c>
      <c r="B226" s="307" t="s">
        <v>142</v>
      </c>
      <c r="C226" s="307" t="s">
        <v>1592</v>
      </c>
      <c r="D226" s="308" t="s">
        <v>1453</v>
      </c>
      <c r="E226" s="307" t="s">
        <v>1594</v>
      </c>
      <c r="F226" s="309" t="s">
        <v>1456</v>
      </c>
      <c r="G226" s="308" t="s">
        <v>1566</v>
      </c>
    </row>
    <row r="227" spans="1:7" x14ac:dyDescent="0.2">
      <c r="A227" s="306" t="s">
        <v>1591</v>
      </c>
      <c r="B227" s="307" t="s">
        <v>142</v>
      </c>
      <c r="C227" s="307" t="s">
        <v>1592</v>
      </c>
      <c r="D227" s="308" t="s">
        <v>1453</v>
      </c>
      <c r="E227" s="307" t="s">
        <v>1594</v>
      </c>
      <c r="F227" s="309" t="s">
        <v>1457</v>
      </c>
      <c r="G227" s="308" t="s">
        <v>1566</v>
      </c>
    </row>
    <row r="228" spans="1:7" x14ac:dyDescent="0.2">
      <c r="A228" s="306" t="s">
        <v>1591</v>
      </c>
      <c r="B228" s="307" t="s">
        <v>142</v>
      </c>
      <c r="C228" s="307" t="s">
        <v>1592</v>
      </c>
      <c r="D228" s="308" t="s">
        <v>1453</v>
      </c>
      <c r="E228" s="307" t="s">
        <v>1594</v>
      </c>
      <c r="F228" s="309" t="s">
        <v>1458</v>
      </c>
      <c r="G228" s="308" t="s">
        <v>1566</v>
      </c>
    </row>
    <row r="229" spans="1:7" x14ac:dyDescent="0.2">
      <c r="A229" s="306" t="s">
        <v>1591</v>
      </c>
      <c r="B229" s="307" t="s">
        <v>142</v>
      </c>
      <c r="C229" s="307" t="s">
        <v>1592</v>
      </c>
      <c r="D229" s="308" t="s">
        <v>1453</v>
      </c>
      <c r="E229" s="307" t="s">
        <v>1594</v>
      </c>
      <c r="F229" s="309" t="s">
        <v>1459</v>
      </c>
      <c r="G229" s="308" t="s">
        <v>1566</v>
      </c>
    </row>
    <row r="230" spans="1:7" x14ac:dyDescent="0.2">
      <c r="A230" s="306" t="s">
        <v>1591</v>
      </c>
      <c r="B230" s="307" t="s">
        <v>142</v>
      </c>
      <c r="C230" s="307" t="s">
        <v>1592</v>
      </c>
      <c r="D230" s="308" t="s">
        <v>1453</v>
      </c>
      <c r="E230" s="307" t="s">
        <v>1594</v>
      </c>
      <c r="F230" s="309" t="s">
        <v>1460</v>
      </c>
      <c r="G230" s="308" t="s">
        <v>1566</v>
      </c>
    </row>
    <row r="231" spans="1:7" x14ac:dyDescent="0.2">
      <c r="A231" s="306" t="s">
        <v>1591</v>
      </c>
      <c r="B231" s="307" t="s">
        <v>142</v>
      </c>
      <c r="C231" s="307" t="s">
        <v>1592</v>
      </c>
      <c r="D231" s="308" t="s">
        <v>1453</v>
      </c>
      <c r="E231" s="307" t="s">
        <v>1594</v>
      </c>
      <c r="F231" s="309" t="s">
        <v>1461</v>
      </c>
      <c r="G231" s="308" t="s">
        <v>1566</v>
      </c>
    </row>
    <row r="232" spans="1:7" x14ac:dyDescent="0.2">
      <c r="A232" s="306" t="s">
        <v>1591</v>
      </c>
      <c r="B232" s="307" t="s">
        <v>142</v>
      </c>
      <c r="C232" s="307" t="s">
        <v>1592</v>
      </c>
      <c r="D232" s="308" t="s">
        <v>1453</v>
      </c>
      <c r="E232" s="307" t="s">
        <v>1594</v>
      </c>
      <c r="F232" s="309" t="s">
        <v>1462</v>
      </c>
      <c r="G232" s="308" t="s">
        <v>1566</v>
      </c>
    </row>
    <row r="233" spans="1:7" x14ac:dyDescent="0.2">
      <c r="A233" s="306" t="s">
        <v>1591</v>
      </c>
      <c r="B233" s="307" t="s">
        <v>142</v>
      </c>
      <c r="C233" s="307" t="s">
        <v>1592</v>
      </c>
      <c r="D233" s="308" t="s">
        <v>1453</v>
      </c>
      <c r="E233" s="307" t="s">
        <v>1594</v>
      </c>
      <c r="F233" s="309" t="s">
        <v>1463</v>
      </c>
      <c r="G233" s="308" t="s">
        <v>1566</v>
      </c>
    </row>
    <row r="234" spans="1:7" x14ac:dyDescent="0.2">
      <c r="A234" s="306" t="s">
        <v>1591</v>
      </c>
      <c r="B234" s="307" t="s">
        <v>142</v>
      </c>
      <c r="C234" s="307" t="s">
        <v>1592</v>
      </c>
      <c r="D234" s="308" t="s">
        <v>1453</v>
      </c>
      <c r="E234" s="307" t="s">
        <v>1594</v>
      </c>
      <c r="F234" s="309" t="s">
        <v>1464</v>
      </c>
      <c r="G234" s="308" t="s">
        <v>1566</v>
      </c>
    </row>
    <row r="235" spans="1:7" x14ac:dyDescent="0.2">
      <c r="A235" s="306" t="s">
        <v>1591</v>
      </c>
      <c r="B235" s="307" t="s">
        <v>142</v>
      </c>
      <c r="C235" s="307" t="s">
        <v>1592</v>
      </c>
      <c r="D235" s="308" t="s">
        <v>1453</v>
      </c>
      <c r="E235" s="307" t="s">
        <v>1594</v>
      </c>
      <c r="F235" s="309" t="s">
        <v>1465</v>
      </c>
      <c r="G235" s="308" t="s">
        <v>1566</v>
      </c>
    </row>
    <row r="236" spans="1:7" x14ac:dyDescent="0.2">
      <c r="A236" s="306" t="s">
        <v>1591</v>
      </c>
      <c r="B236" s="307" t="s">
        <v>142</v>
      </c>
      <c r="C236" s="307" t="s">
        <v>1592</v>
      </c>
      <c r="D236" s="308" t="s">
        <v>1453</v>
      </c>
      <c r="E236" s="307" t="s">
        <v>1594</v>
      </c>
      <c r="F236" s="309" t="s">
        <v>1466</v>
      </c>
      <c r="G236" s="308" t="s">
        <v>1566</v>
      </c>
    </row>
    <row r="237" spans="1:7" x14ac:dyDescent="0.2">
      <c r="A237" s="306" t="s">
        <v>1591</v>
      </c>
      <c r="B237" s="307" t="s">
        <v>142</v>
      </c>
      <c r="C237" s="307" t="s">
        <v>1592</v>
      </c>
      <c r="D237" s="308" t="s">
        <v>1453</v>
      </c>
      <c r="E237" s="307" t="s">
        <v>1594</v>
      </c>
      <c r="F237" s="309" t="s">
        <v>1467</v>
      </c>
      <c r="G237" s="308" t="s">
        <v>1566</v>
      </c>
    </row>
    <row r="238" spans="1:7" x14ac:dyDescent="0.2">
      <c r="A238" s="306" t="s">
        <v>1591</v>
      </c>
      <c r="B238" s="307" t="s">
        <v>142</v>
      </c>
      <c r="C238" s="307" t="s">
        <v>1592</v>
      </c>
      <c r="D238" s="308" t="s">
        <v>1453</v>
      </c>
      <c r="E238" s="307" t="s">
        <v>1594</v>
      </c>
      <c r="F238" s="309" t="s">
        <v>1468</v>
      </c>
      <c r="G238" s="308" t="s">
        <v>1566</v>
      </c>
    </row>
    <row r="239" spans="1:7" x14ac:dyDescent="0.2">
      <c r="A239" s="306" t="s">
        <v>1591</v>
      </c>
      <c r="B239" s="307" t="s">
        <v>142</v>
      </c>
      <c r="C239" s="307" t="s">
        <v>1592</v>
      </c>
      <c r="D239" s="308" t="s">
        <v>1453</v>
      </c>
      <c r="E239" s="307" t="s">
        <v>1594</v>
      </c>
      <c r="F239" s="309" t="s">
        <v>1469</v>
      </c>
      <c r="G239" s="308" t="s">
        <v>1566</v>
      </c>
    </row>
    <row r="240" spans="1:7" x14ac:dyDescent="0.2">
      <c r="A240" s="306" t="s">
        <v>1591</v>
      </c>
      <c r="B240" s="307" t="s">
        <v>142</v>
      </c>
      <c r="C240" s="307" t="s">
        <v>1592</v>
      </c>
      <c r="D240" s="308" t="s">
        <v>1453</v>
      </c>
      <c r="E240" s="307" t="s">
        <v>1594</v>
      </c>
      <c r="F240" s="309" t="s">
        <v>1470</v>
      </c>
      <c r="G240" s="308" t="s">
        <v>1566</v>
      </c>
    </row>
    <row r="241" spans="1:7" x14ac:dyDescent="0.2">
      <c r="A241" s="306" t="s">
        <v>1591</v>
      </c>
      <c r="B241" s="307" t="s">
        <v>142</v>
      </c>
      <c r="C241" s="307" t="s">
        <v>1592</v>
      </c>
      <c r="D241" s="308" t="s">
        <v>1453</v>
      </c>
      <c r="E241" s="307" t="s">
        <v>1594</v>
      </c>
      <c r="F241" s="309" t="s">
        <v>1471</v>
      </c>
      <c r="G241" s="308" t="s">
        <v>1566</v>
      </c>
    </row>
    <row r="242" spans="1:7" x14ac:dyDescent="0.2">
      <c r="A242" s="306" t="s">
        <v>1591</v>
      </c>
      <c r="B242" s="307" t="s">
        <v>142</v>
      </c>
      <c r="C242" s="307" t="s">
        <v>1592</v>
      </c>
      <c r="D242" s="308" t="s">
        <v>1453</v>
      </c>
      <c r="E242" s="307" t="s">
        <v>1594</v>
      </c>
      <c r="F242" s="309" t="s">
        <v>1472</v>
      </c>
      <c r="G242" s="308" t="s">
        <v>1566</v>
      </c>
    </row>
    <row r="243" spans="1:7" x14ac:dyDescent="0.2">
      <c r="A243" s="306" t="s">
        <v>1591</v>
      </c>
      <c r="B243" s="307" t="s">
        <v>142</v>
      </c>
      <c r="C243" s="307" t="s">
        <v>1592</v>
      </c>
      <c r="D243" s="308" t="s">
        <v>1453</v>
      </c>
      <c r="E243" s="307" t="s">
        <v>1594</v>
      </c>
      <c r="F243" s="309" t="s">
        <v>1473</v>
      </c>
      <c r="G243" s="308" t="s">
        <v>1566</v>
      </c>
    </row>
    <row r="244" spans="1:7" x14ac:dyDescent="0.2">
      <c r="A244" s="306" t="s">
        <v>1591</v>
      </c>
      <c r="B244" s="307" t="s">
        <v>142</v>
      </c>
      <c r="C244" s="307" t="s">
        <v>1592</v>
      </c>
      <c r="D244" s="308" t="s">
        <v>1453</v>
      </c>
      <c r="E244" s="307" t="s">
        <v>1594</v>
      </c>
      <c r="F244" s="309" t="s">
        <v>1474</v>
      </c>
      <c r="G244" s="308" t="s">
        <v>1566</v>
      </c>
    </row>
    <row r="245" spans="1:7" x14ac:dyDescent="0.2">
      <c r="A245" s="306" t="s">
        <v>1591</v>
      </c>
      <c r="B245" s="307" t="s">
        <v>142</v>
      </c>
      <c r="C245" s="307" t="s">
        <v>1592</v>
      </c>
      <c r="D245" s="308" t="s">
        <v>1453</v>
      </c>
      <c r="E245" s="307" t="s">
        <v>1594</v>
      </c>
      <c r="F245" s="309" t="s">
        <v>1475</v>
      </c>
      <c r="G245" s="308" t="s">
        <v>1566</v>
      </c>
    </row>
    <row r="246" spans="1:7" x14ac:dyDescent="0.2">
      <c r="A246" s="306" t="s">
        <v>1591</v>
      </c>
      <c r="B246" s="307" t="s">
        <v>142</v>
      </c>
      <c r="C246" s="307" t="s">
        <v>1592</v>
      </c>
      <c r="D246" s="308" t="s">
        <v>1453</v>
      </c>
      <c r="E246" s="307" t="s">
        <v>1594</v>
      </c>
      <c r="F246" s="309" t="s">
        <v>1476</v>
      </c>
      <c r="G246" s="308" t="s">
        <v>1566</v>
      </c>
    </row>
    <row r="247" spans="1:7" x14ac:dyDescent="0.2">
      <c r="A247" s="306" t="s">
        <v>1591</v>
      </c>
      <c r="B247" s="307" t="s">
        <v>142</v>
      </c>
      <c r="C247" s="307" t="s">
        <v>1592</v>
      </c>
      <c r="D247" s="308" t="s">
        <v>1453</v>
      </c>
      <c r="E247" s="307" t="s">
        <v>1594</v>
      </c>
      <c r="F247" s="309" t="s">
        <v>1477</v>
      </c>
      <c r="G247" s="308" t="s">
        <v>1566</v>
      </c>
    </row>
    <row r="248" spans="1:7" x14ac:dyDescent="0.2">
      <c r="A248" s="306" t="s">
        <v>1591</v>
      </c>
      <c r="B248" s="307" t="s">
        <v>142</v>
      </c>
      <c r="C248" s="307" t="s">
        <v>1592</v>
      </c>
      <c r="D248" s="308" t="s">
        <v>1453</v>
      </c>
      <c r="E248" s="307" t="s">
        <v>1594</v>
      </c>
      <c r="F248" s="309" t="s">
        <v>1478</v>
      </c>
      <c r="G248" s="308" t="s">
        <v>1566</v>
      </c>
    </row>
    <row r="249" spans="1:7" x14ac:dyDescent="0.2">
      <c r="A249" s="306" t="s">
        <v>1591</v>
      </c>
      <c r="B249" s="307" t="s">
        <v>142</v>
      </c>
      <c r="C249" s="307" t="s">
        <v>1592</v>
      </c>
      <c r="D249" s="308" t="s">
        <v>1453</v>
      </c>
      <c r="E249" s="307" t="s">
        <v>1594</v>
      </c>
      <c r="F249" s="309" t="s">
        <v>1479</v>
      </c>
      <c r="G249" s="308" t="s">
        <v>1566</v>
      </c>
    </row>
    <row r="250" spans="1:7" x14ac:dyDescent="0.2">
      <c r="A250" s="306" t="s">
        <v>1591</v>
      </c>
      <c r="B250" s="307" t="s">
        <v>142</v>
      </c>
      <c r="C250" s="307" t="s">
        <v>1592</v>
      </c>
      <c r="D250" s="308" t="s">
        <v>1453</v>
      </c>
      <c r="E250" s="307" t="s">
        <v>1594</v>
      </c>
      <c r="F250" s="309" t="s">
        <v>1480</v>
      </c>
      <c r="G250" s="308" t="s">
        <v>1566</v>
      </c>
    </row>
    <row r="251" spans="1:7" x14ac:dyDescent="0.2">
      <c r="A251" s="306" t="s">
        <v>1591</v>
      </c>
      <c r="B251" s="307" t="s">
        <v>142</v>
      </c>
      <c r="C251" s="307" t="s">
        <v>1592</v>
      </c>
      <c r="D251" s="308" t="s">
        <v>1453</v>
      </c>
      <c r="E251" s="307" t="s">
        <v>1594</v>
      </c>
      <c r="F251" s="309" t="s">
        <v>1481</v>
      </c>
      <c r="G251" s="308" t="s">
        <v>1566</v>
      </c>
    </row>
    <row r="252" spans="1:7" x14ac:dyDescent="0.2">
      <c r="A252" s="306" t="s">
        <v>1591</v>
      </c>
      <c r="B252" s="307" t="s">
        <v>142</v>
      </c>
      <c r="C252" s="307" t="s">
        <v>1592</v>
      </c>
      <c r="D252" s="308" t="s">
        <v>1453</v>
      </c>
      <c r="E252" s="307" t="s">
        <v>1594</v>
      </c>
      <c r="F252" s="309" t="s">
        <v>1482</v>
      </c>
      <c r="G252" s="308" t="s">
        <v>1566</v>
      </c>
    </row>
    <row r="253" spans="1:7" x14ac:dyDescent="0.2">
      <c r="A253" s="306" t="s">
        <v>1591</v>
      </c>
      <c r="B253" s="307" t="s">
        <v>142</v>
      </c>
      <c r="C253" s="307" t="s">
        <v>1592</v>
      </c>
      <c r="D253" s="308" t="s">
        <v>1453</v>
      </c>
      <c r="E253" s="307" t="s">
        <v>1594</v>
      </c>
      <c r="F253" s="309" t="s">
        <v>1483</v>
      </c>
      <c r="G253" s="308" t="s">
        <v>1566</v>
      </c>
    </row>
    <row r="254" spans="1:7" x14ac:dyDescent="0.2">
      <c r="A254" s="306" t="s">
        <v>1591</v>
      </c>
      <c r="B254" s="307" t="s">
        <v>142</v>
      </c>
      <c r="C254" s="307" t="s">
        <v>1592</v>
      </c>
      <c r="D254" s="308" t="s">
        <v>1453</v>
      </c>
      <c r="E254" s="307" t="s">
        <v>1594</v>
      </c>
      <c r="F254" s="309" t="s">
        <v>1484</v>
      </c>
      <c r="G254" s="308" t="s">
        <v>1566</v>
      </c>
    </row>
    <row r="255" spans="1:7" x14ac:dyDescent="0.2">
      <c r="A255" s="306" t="s">
        <v>1591</v>
      </c>
      <c r="B255" s="307" t="s">
        <v>142</v>
      </c>
      <c r="C255" s="307" t="s">
        <v>1592</v>
      </c>
      <c r="D255" s="308" t="s">
        <v>1453</v>
      </c>
      <c r="E255" s="307" t="s">
        <v>1594</v>
      </c>
      <c r="F255" s="309" t="s">
        <v>1485</v>
      </c>
      <c r="G255" s="308" t="s">
        <v>1566</v>
      </c>
    </row>
    <row r="256" spans="1:7" x14ac:dyDescent="0.2">
      <c r="A256" s="306" t="s">
        <v>1591</v>
      </c>
      <c r="B256" s="307" t="s">
        <v>142</v>
      </c>
      <c r="C256" s="307" t="s">
        <v>1592</v>
      </c>
      <c r="D256" s="308" t="s">
        <v>1453</v>
      </c>
      <c r="E256" s="307" t="s">
        <v>1594</v>
      </c>
      <c r="F256" s="309" t="s">
        <v>1486</v>
      </c>
      <c r="G256" s="308" t="s">
        <v>1566</v>
      </c>
    </row>
    <row r="257" spans="1:7" x14ac:dyDescent="0.2">
      <c r="A257" s="306" t="s">
        <v>1591</v>
      </c>
      <c r="B257" s="307" t="s">
        <v>142</v>
      </c>
      <c r="C257" s="307" t="s">
        <v>1592</v>
      </c>
      <c r="D257" s="308" t="s">
        <v>1453</v>
      </c>
      <c r="E257" s="307" t="s">
        <v>1594</v>
      </c>
      <c r="F257" s="309" t="s">
        <v>1487</v>
      </c>
      <c r="G257" s="308" t="s">
        <v>1566</v>
      </c>
    </row>
    <row r="258" spans="1:7" x14ac:dyDescent="0.2">
      <c r="A258" s="306" t="s">
        <v>1591</v>
      </c>
      <c r="B258" s="307" t="s">
        <v>142</v>
      </c>
      <c r="C258" s="307" t="s">
        <v>1592</v>
      </c>
      <c r="D258" s="308" t="s">
        <v>1453</v>
      </c>
      <c r="E258" s="307" t="s">
        <v>1594</v>
      </c>
      <c r="F258" s="309" t="s">
        <v>1488</v>
      </c>
      <c r="G258" s="308" t="s">
        <v>1566</v>
      </c>
    </row>
    <row r="259" spans="1:7" x14ac:dyDescent="0.2">
      <c r="A259" s="306" t="s">
        <v>1591</v>
      </c>
      <c r="B259" s="307" t="s">
        <v>142</v>
      </c>
      <c r="C259" s="307" t="s">
        <v>1592</v>
      </c>
      <c r="D259" s="308" t="s">
        <v>1453</v>
      </c>
      <c r="E259" s="307" t="s">
        <v>1594</v>
      </c>
      <c r="F259" s="309" t="s">
        <v>1489</v>
      </c>
      <c r="G259" s="308" t="s">
        <v>1566</v>
      </c>
    </row>
    <row r="260" spans="1:7" x14ac:dyDescent="0.2">
      <c r="A260" s="306" t="s">
        <v>1591</v>
      </c>
      <c r="B260" s="307" t="s">
        <v>142</v>
      </c>
      <c r="C260" s="307" t="s">
        <v>1592</v>
      </c>
      <c r="D260" s="308" t="s">
        <v>1453</v>
      </c>
      <c r="E260" s="307" t="s">
        <v>1594</v>
      </c>
      <c r="F260" s="309" t="s">
        <v>1490</v>
      </c>
      <c r="G260" s="308" t="s">
        <v>1566</v>
      </c>
    </row>
    <row r="261" spans="1:7" x14ac:dyDescent="0.2">
      <c r="A261" s="306" t="s">
        <v>1591</v>
      </c>
      <c r="B261" s="307" t="s">
        <v>142</v>
      </c>
      <c r="C261" s="307" t="s">
        <v>1592</v>
      </c>
      <c r="D261" s="308" t="s">
        <v>1453</v>
      </c>
      <c r="E261" s="307" t="s">
        <v>1594</v>
      </c>
      <c r="F261" s="309" t="s">
        <v>1491</v>
      </c>
      <c r="G261" s="308" t="s">
        <v>1566</v>
      </c>
    </row>
    <row r="262" spans="1:7" x14ac:dyDescent="0.2">
      <c r="A262" s="306" t="s">
        <v>1591</v>
      </c>
      <c r="B262" s="307" t="s">
        <v>142</v>
      </c>
      <c r="C262" s="307" t="s">
        <v>1592</v>
      </c>
      <c r="D262" s="308" t="s">
        <v>1453</v>
      </c>
      <c r="E262" s="307" t="s">
        <v>1594</v>
      </c>
      <c r="F262" s="309" t="s">
        <v>1492</v>
      </c>
      <c r="G262" s="308" t="s">
        <v>1566</v>
      </c>
    </row>
    <row r="263" spans="1:7" x14ac:dyDescent="0.2">
      <c r="A263" s="306" t="s">
        <v>1591</v>
      </c>
      <c r="B263" s="307" t="s">
        <v>142</v>
      </c>
      <c r="C263" s="307" t="s">
        <v>1592</v>
      </c>
      <c r="D263" s="308" t="s">
        <v>1453</v>
      </c>
      <c r="E263" s="307" t="s">
        <v>1594</v>
      </c>
      <c r="F263" s="309" t="s">
        <v>1493</v>
      </c>
      <c r="G263" s="308" t="s">
        <v>1566</v>
      </c>
    </row>
    <row r="264" spans="1:7" x14ac:dyDescent="0.2">
      <c r="A264" s="306" t="s">
        <v>1591</v>
      </c>
      <c r="B264" s="307" t="s">
        <v>142</v>
      </c>
      <c r="C264" s="307" t="s">
        <v>1592</v>
      </c>
      <c r="D264" s="308" t="s">
        <v>1453</v>
      </c>
      <c r="E264" s="307" t="s">
        <v>1594</v>
      </c>
      <c r="F264" s="309" t="s">
        <v>1494</v>
      </c>
      <c r="G264" s="308" t="s">
        <v>1566</v>
      </c>
    </row>
    <row r="265" spans="1:7" x14ac:dyDescent="0.2">
      <c r="A265" s="306" t="s">
        <v>1563</v>
      </c>
      <c r="B265" s="307" t="s">
        <v>1595</v>
      </c>
      <c r="C265" s="307" t="s">
        <v>1596</v>
      </c>
      <c r="D265" s="308" t="s">
        <v>988</v>
      </c>
      <c r="E265" s="307" t="s">
        <v>1597</v>
      </c>
      <c r="F265" s="309" t="s">
        <v>989</v>
      </c>
      <c r="G265" s="308" t="s">
        <v>1566</v>
      </c>
    </row>
    <row r="266" spans="1:7" x14ac:dyDescent="0.2">
      <c r="A266" s="306" t="s">
        <v>1563</v>
      </c>
      <c r="B266" s="307" t="s">
        <v>1595</v>
      </c>
      <c r="C266" s="307" t="s">
        <v>1596</v>
      </c>
      <c r="D266" s="308" t="s">
        <v>988</v>
      </c>
      <c r="E266" s="307" t="s">
        <v>1597</v>
      </c>
      <c r="F266" s="309" t="s">
        <v>990</v>
      </c>
      <c r="G266" s="308" t="s">
        <v>1566</v>
      </c>
    </row>
    <row r="267" spans="1:7" x14ac:dyDescent="0.2">
      <c r="A267" s="306" t="s">
        <v>1563</v>
      </c>
      <c r="B267" s="307" t="s">
        <v>1595</v>
      </c>
      <c r="C267" s="307" t="s">
        <v>1596</v>
      </c>
      <c r="D267" s="308" t="s">
        <v>988</v>
      </c>
      <c r="E267" s="307" t="s">
        <v>1597</v>
      </c>
      <c r="F267" s="309" t="s">
        <v>991</v>
      </c>
      <c r="G267" s="308" t="s">
        <v>1566</v>
      </c>
    </row>
    <row r="268" spans="1:7" x14ac:dyDescent="0.2">
      <c r="A268" s="306" t="s">
        <v>1563</v>
      </c>
      <c r="B268" s="307" t="s">
        <v>1595</v>
      </c>
      <c r="C268" s="307" t="s">
        <v>1596</v>
      </c>
      <c r="D268" s="308" t="s">
        <v>988</v>
      </c>
      <c r="E268" s="307" t="s">
        <v>1597</v>
      </c>
      <c r="F268" s="309" t="s">
        <v>992</v>
      </c>
      <c r="G268" s="308" t="s">
        <v>1566</v>
      </c>
    </row>
    <row r="269" spans="1:7" x14ac:dyDescent="0.2">
      <c r="A269" s="306" t="s">
        <v>1563</v>
      </c>
      <c r="B269" s="307" t="s">
        <v>1595</v>
      </c>
      <c r="C269" s="307" t="s">
        <v>1596</v>
      </c>
      <c r="D269" s="308" t="s">
        <v>988</v>
      </c>
      <c r="E269" s="307" t="s">
        <v>1597</v>
      </c>
      <c r="F269" s="309" t="s">
        <v>993</v>
      </c>
      <c r="G269" s="308" t="s">
        <v>1566</v>
      </c>
    </row>
    <row r="270" spans="1:7" x14ac:dyDescent="0.2">
      <c r="A270" s="306" t="s">
        <v>1563</v>
      </c>
      <c r="B270" s="307" t="s">
        <v>1595</v>
      </c>
      <c r="C270" s="307" t="s">
        <v>1596</v>
      </c>
      <c r="D270" s="308" t="s">
        <v>988</v>
      </c>
      <c r="E270" s="307" t="s">
        <v>1597</v>
      </c>
      <c r="F270" s="309" t="s">
        <v>994</v>
      </c>
      <c r="G270" s="308" t="s">
        <v>1566</v>
      </c>
    </row>
    <row r="271" spans="1:7" x14ac:dyDescent="0.2">
      <c r="A271" s="306" t="s">
        <v>1563</v>
      </c>
      <c r="B271" s="307" t="s">
        <v>1595</v>
      </c>
      <c r="C271" s="307" t="s">
        <v>1596</v>
      </c>
      <c r="D271" s="308" t="s">
        <v>988</v>
      </c>
      <c r="E271" s="307" t="s">
        <v>1597</v>
      </c>
      <c r="F271" s="309" t="s">
        <v>995</v>
      </c>
      <c r="G271" s="308" t="s">
        <v>1566</v>
      </c>
    </row>
    <row r="272" spans="1:7" x14ac:dyDescent="0.2">
      <c r="A272" s="306" t="s">
        <v>1563</v>
      </c>
      <c r="B272" s="307" t="s">
        <v>1595</v>
      </c>
      <c r="C272" s="307" t="s">
        <v>1596</v>
      </c>
      <c r="D272" s="308" t="s">
        <v>988</v>
      </c>
      <c r="E272" s="307" t="s">
        <v>1597</v>
      </c>
      <c r="F272" s="309" t="s">
        <v>996</v>
      </c>
      <c r="G272" s="308" t="s">
        <v>1566</v>
      </c>
    </row>
    <row r="273" spans="1:7" x14ac:dyDescent="0.2">
      <c r="A273" s="306" t="s">
        <v>1563</v>
      </c>
      <c r="B273" s="307" t="s">
        <v>1595</v>
      </c>
      <c r="C273" s="307" t="s">
        <v>1596</v>
      </c>
      <c r="D273" s="308" t="s">
        <v>988</v>
      </c>
      <c r="E273" s="307" t="s">
        <v>1597</v>
      </c>
      <c r="F273" s="309" t="s">
        <v>997</v>
      </c>
      <c r="G273" s="308" t="s">
        <v>1566</v>
      </c>
    </row>
    <row r="274" spans="1:7" x14ac:dyDescent="0.2">
      <c r="A274" s="306" t="s">
        <v>1563</v>
      </c>
      <c r="B274" s="307" t="s">
        <v>1595</v>
      </c>
      <c r="C274" s="307" t="s">
        <v>1596</v>
      </c>
      <c r="D274" s="308" t="s">
        <v>988</v>
      </c>
      <c r="E274" s="307" t="s">
        <v>1597</v>
      </c>
      <c r="F274" s="309" t="s">
        <v>998</v>
      </c>
      <c r="G274" s="308" t="s">
        <v>1566</v>
      </c>
    </row>
    <row r="275" spans="1:7" x14ac:dyDescent="0.2">
      <c r="A275" s="306" t="s">
        <v>1563</v>
      </c>
      <c r="B275" s="307" t="s">
        <v>1595</v>
      </c>
      <c r="C275" s="307" t="s">
        <v>1596</v>
      </c>
      <c r="D275" s="308" t="s">
        <v>988</v>
      </c>
      <c r="E275" s="307" t="s">
        <v>1597</v>
      </c>
      <c r="F275" s="309" t="s">
        <v>999</v>
      </c>
      <c r="G275" s="308" t="s">
        <v>1566</v>
      </c>
    </row>
    <row r="276" spans="1:7" x14ac:dyDescent="0.2">
      <c r="A276" s="306" t="s">
        <v>1563</v>
      </c>
      <c r="B276" s="307" t="s">
        <v>1595</v>
      </c>
      <c r="C276" s="307" t="s">
        <v>1596</v>
      </c>
      <c r="D276" s="308" t="s">
        <v>988</v>
      </c>
      <c r="E276" s="307" t="s">
        <v>1597</v>
      </c>
      <c r="F276" s="309" t="s">
        <v>1000</v>
      </c>
      <c r="G276" s="308" t="s">
        <v>1566</v>
      </c>
    </row>
    <row r="277" spans="1:7" x14ac:dyDescent="0.2">
      <c r="A277" s="306" t="s">
        <v>1563</v>
      </c>
      <c r="B277" s="307" t="s">
        <v>1595</v>
      </c>
      <c r="C277" s="307" t="s">
        <v>1596</v>
      </c>
      <c r="D277" s="308" t="s">
        <v>988</v>
      </c>
      <c r="E277" s="307" t="s">
        <v>1597</v>
      </c>
      <c r="F277" s="309" t="s">
        <v>1001</v>
      </c>
      <c r="G277" s="308" t="s">
        <v>1566</v>
      </c>
    </row>
    <row r="278" spans="1:7" x14ac:dyDescent="0.2">
      <c r="A278" s="306" t="s">
        <v>1563</v>
      </c>
      <c r="B278" s="307" t="s">
        <v>1595</v>
      </c>
      <c r="C278" s="307" t="s">
        <v>1596</v>
      </c>
      <c r="D278" s="308" t="s">
        <v>988</v>
      </c>
      <c r="E278" s="307" t="s">
        <v>1597</v>
      </c>
      <c r="F278" s="309" t="s">
        <v>1002</v>
      </c>
      <c r="G278" s="308" t="s">
        <v>1566</v>
      </c>
    </row>
    <row r="279" spans="1:7" x14ac:dyDescent="0.2">
      <c r="A279" s="306" t="s">
        <v>1563</v>
      </c>
      <c r="B279" s="307" t="s">
        <v>1595</v>
      </c>
      <c r="C279" s="307" t="s">
        <v>1596</v>
      </c>
      <c r="D279" s="308" t="s">
        <v>988</v>
      </c>
      <c r="E279" s="307" t="s">
        <v>1597</v>
      </c>
      <c r="F279" s="309" t="s">
        <v>1003</v>
      </c>
      <c r="G279" s="308" t="s">
        <v>1566</v>
      </c>
    </row>
    <row r="280" spans="1:7" x14ac:dyDescent="0.2">
      <c r="A280" s="306" t="s">
        <v>1563</v>
      </c>
      <c r="B280" s="307" t="s">
        <v>1595</v>
      </c>
      <c r="C280" s="307" t="s">
        <v>1596</v>
      </c>
      <c r="D280" s="308" t="s">
        <v>988</v>
      </c>
      <c r="E280" s="307" t="s">
        <v>1597</v>
      </c>
      <c r="F280" s="309" t="s">
        <v>1004</v>
      </c>
      <c r="G280" s="308" t="s">
        <v>1566</v>
      </c>
    </row>
    <row r="281" spans="1:7" x14ac:dyDescent="0.2">
      <c r="A281" s="306" t="s">
        <v>1563</v>
      </c>
      <c r="B281" s="307" t="s">
        <v>1595</v>
      </c>
      <c r="C281" s="307" t="s">
        <v>1596</v>
      </c>
      <c r="D281" s="308" t="s">
        <v>988</v>
      </c>
      <c r="E281" s="307" t="s">
        <v>1597</v>
      </c>
      <c r="F281" s="309" t="s">
        <v>1005</v>
      </c>
      <c r="G281" s="308" t="s">
        <v>1566</v>
      </c>
    </row>
    <row r="282" spans="1:7" x14ac:dyDescent="0.2">
      <c r="A282" s="306" t="s">
        <v>1563</v>
      </c>
      <c r="B282" s="307" t="s">
        <v>1595</v>
      </c>
      <c r="C282" s="307" t="s">
        <v>1596</v>
      </c>
      <c r="D282" s="308" t="s">
        <v>988</v>
      </c>
      <c r="E282" s="307" t="s">
        <v>1597</v>
      </c>
      <c r="F282" s="309" t="s">
        <v>1006</v>
      </c>
      <c r="G282" s="308" t="s">
        <v>1566</v>
      </c>
    </row>
    <row r="283" spans="1:7" x14ac:dyDescent="0.2">
      <c r="A283" s="306" t="s">
        <v>1563</v>
      </c>
      <c r="B283" s="307" t="s">
        <v>1595</v>
      </c>
      <c r="C283" s="307" t="s">
        <v>1596</v>
      </c>
      <c r="D283" s="308" t="s">
        <v>988</v>
      </c>
      <c r="E283" s="307" t="s">
        <v>1597</v>
      </c>
      <c r="F283" s="309" t="s">
        <v>1007</v>
      </c>
      <c r="G283" s="308" t="s">
        <v>1566</v>
      </c>
    </row>
    <row r="284" spans="1:7" x14ac:dyDescent="0.2">
      <c r="A284" s="306" t="s">
        <v>1563</v>
      </c>
      <c r="B284" s="307" t="s">
        <v>1595</v>
      </c>
      <c r="C284" s="307" t="s">
        <v>1596</v>
      </c>
      <c r="D284" s="308" t="s">
        <v>1104</v>
      </c>
      <c r="E284" s="307" t="s">
        <v>1598</v>
      </c>
      <c r="F284" s="309" t="s">
        <v>1105</v>
      </c>
      <c r="G284" s="308" t="s">
        <v>1566</v>
      </c>
    </row>
    <row r="285" spans="1:7" x14ac:dyDescent="0.2">
      <c r="A285" s="306" t="s">
        <v>1563</v>
      </c>
      <c r="B285" s="307" t="s">
        <v>1595</v>
      </c>
      <c r="C285" s="307" t="s">
        <v>1596</v>
      </c>
      <c r="D285" s="308" t="s">
        <v>1104</v>
      </c>
      <c r="E285" s="307" t="s">
        <v>1598</v>
      </c>
      <c r="F285" s="309" t="s">
        <v>1106</v>
      </c>
      <c r="G285" s="308" t="s">
        <v>1566</v>
      </c>
    </row>
    <row r="286" spans="1:7" x14ac:dyDescent="0.2">
      <c r="A286" s="306" t="s">
        <v>1563</v>
      </c>
      <c r="B286" s="307" t="s">
        <v>1595</v>
      </c>
      <c r="C286" s="307" t="s">
        <v>1596</v>
      </c>
      <c r="D286" s="308" t="s">
        <v>1104</v>
      </c>
      <c r="E286" s="307" t="s">
        <v>1598</v>
      </c>
      <c r="F286" s="309" t="s">
        <v>1107</v>
      </c>
      <c r="G286" s="308" t="s">
        <v>1566</v>
      </c>
    </row>
    <row r="287" spans="1:7" x14ac:dyDescent="0.2">
      <c r="A287" s="306" t="s">
        <v>1563</v>
      </c>
      <c r="B287" s="307" t="s">
        <v>1595</v>
      </c>
      <c r="C287" s="307" t="s">
        <v>1596</v>
      </c>
      <c r="D287" s="308" t="s">
        <v>1104</v>
      </c>
      <c r="E287" s="307" t="s">
        <v>1598</v>
      </c>
      <c r="F287" s="309" t="s">
        <v>1108</v>
      </c>
      <c r="G287" s="308" t="s">
        <v>1566</v>
      </c>
    </row>
    <row r="288" spans="1:7" x14ac:dyDescent="0.2">
      <c r="A288" s="306" t="s">
        <v>1563</v>
      </c>
      <c r="B288" s="307" t="s">
        <v>1595</v>
      </c>
      <c r="C288" s="307" t="s">
        <v>1596</v>
      </c>
      <c r="D288" s="308" t="s">
        <v>1104</v>
      </c>
      <c r="E288" s="307" t="s">
        <v>1598</v>
      </c>
      <c r="F288" s="309" t="s">
        <v>1109</v>
      </c>
      <c r="G288" s="308" t="s">
        <v>1566</v>
      </c>
    </row>
    <row r="289" spans="1:7" x14ac:dyDescent="0.2">
      <c r="A289" s="306" t="s">
        <v>1563</v>
      </c>
      <c r="B289" s="307" t="s">
        <v>1595</v>
      </c>
      <c r="C289" s="307" t="s">
        <v>1596</v>
      </c>
      <c r="D289" s="308" t="s">
        <v>1104</v>
      </c>
      <c r="E289" s="307" t="s">
        <v>1598</v>
      </c>
      <c r="F289" s="309" t="s">
        <v>1110</v>
      </c>
      <c r="G289" s="308" t="s">
        <v>1566</v>
      </c>
    </row>
    <row r="290" spans="1:7" x14ac:dyDescent="0.2">
      <c r="A290" s="306" t="s">
        <v>1563</v>
      </c>
      <c r="B290" s="307" t="s">
        <v>1595</v>
      </c>
      <c r="C290" s="307" t="s">
        <v>1599</v>
      </c>
      <c r="D290" s="308" t="s">
        <v>1203</v>
      </c>
      <c r="E290" s="307" t="s">
        <v>1600</v>
      </c>
      <c r="F290" s="309" t="s">
        <v>1204</v>
      </c>
      <c r="G290" s="308" t="s">
        <v>1566</v>
      </c>
    </row>
    <row r="291" spans="1:7" x14ac:dyDescent="0.2">
      <c r="A291" s="306" t="s">
        <v>1563</v>
      </c>
      <c r="B291" s="307" t="s">
        <v>1595</v>
      </c>
      <c r="C291" s="307" t="s">
        <v>1599</v>
      </c>
      <c r="D291" s="308" t="s">
        <v>1197</v>
      </c>
      <c r="E291" s="307" t="s">
        <v>1601</v>
      </c>
      <c r="F291" s="309" t="s">
        <v>1199</v>
      </c>
      <c r="G291" s="308" t="s">
        <v>1566</v>
      </c>
    </row>
    <row r="292" spans="1:7" x14ac:dyDescent="0.2">
      <c r="A292" s="306" t="s">
        <v>1563</v>
      </c>
      <c r="B292" s="307" t="s">
        <v>1595</v>
      </c>
      <c r="C292" s="307" t="s">
        <v>1599</v>
      </c>
      <c r="D292" s="308" t="s">
        <v>1197</v>
      </c>
      <c r="E292" s="307" t="s">
        <v>1601</v>
      </c>
      <c r="F292" s="309" t="s">
        <v>1200</v>
      </c>
      <c r="G292" s="308" t="s">
        <v>1566</v>
      </c>
    </row>
    <row r="293" spans="1:7" x14ac:dyDescent="0.2">
      <c r="A293" s="306" t="s">
        <v>1563</v>
      </c>
      <c r="B293" s="307" t="s">
        <v>1595</v>
      </c>
      <c r="C293" s="307" t="s">
        <v>1599</v>
      </c>
      <c r="D293" s="308" t="s">
        <v>822</v>
      </c>
      <c r="E293" s="307" t="s">
        <v>1602</v>
      </c>
      <c r="F293" s="309" t="s">
        <v>825</v>
      </c>
      <c r="G293" s="308" t="s">
        <v>1566</v>
      </c>
    </row>
    <row r="294" spans="1:7" x14ac:dyDescent="0.2">
      <c r="A294" s="306" t="s">
        <v>1563</v>
      </c>
      <c r="B294" s="307" t="s">
        <v>1595</v>
      </c>
      <c r="C294" s="307" t="s">
        <v>1599</v>
      </c>
      <c r="D294" s="308" t="s">
        <v>1197</v>
      </c>
      <c r="E294" s="307" t="s">
        <v>1601</v>
      </c>
      <c r="F294" s="309" t="s">
        <v>1201</v>
      </c>
      <c r="G294" s="308" t="s">
        <v>1566</v>
      </c>
    </row>
    <row r="295" spans="1:7" x14ac:dyDescent="0.2">
      <c r="A295" s="306" t="s">
        <v>1563</v>
      </c>
      <c r="B295" s="307" t="s">
        <v>1595</v>
      </c>
      <c r="C295" s="307" t="s">
        <v>1599</v>
      </c>
      <c r="D295" s="308" t="s">
        <v>1203</v>
      </c>
      <c r="E295" s="307" t="s">
        <v>1600</v>
      </c>
      <c r="F295" s="309" t="s">
        <v>1212</v>
      </c>
      <c r="G295" s="308" t="s">
        <v>1566</v>
      </c>
    </row>
    <row r="296" spans="1:7" x14ac:dyDescent="0.2">
      <c r="A296" s="306" t="s">
        <v>1563</v>
      </c>
      <c r="B296" s="307" t="s">
        <v>1595</v>
      </c>
      <c r="C296" s="307" t="s">
        <v>1599</v>
      </c>
      <c r="D296" s="308" t="s">
        <v>822</v>
      </c>
      <c r="E296" s="307" t="s">
        <v>1602</v>
      </c>
      <c r="F296" s="309" t="s">
        <v>826</v>
      </c>
      <c r="G296" s="308" t="s">
        <v>1566</v>
      </c>
    </row>
    <row r="297" spans="1:7" x14ac:dyDescent="0.2">
      <c r="A297" s="306" t="s">
        <v>1563</v>
      </c>
      <c r="B297" s="307" t="s">
        <v>1595</v>
      </c>
      <c r="C297" s="307" t="s">
        <v>1599</v>
      </c>
      <c r="D297" s="308" t="s">
        <v>822</v>
      </c>
      <c r="E297" s="307" t="s">
        <v>1602</v>
      </c>
      <c r="F297" s="309" t="s">
        <v>823</v>
      </c>
      <c r="G297" s="308" t="s">
        <v>1566</v>
      </c>
    </row>
    <row r="298" spans="1:7" x14ac:dyDescent="0.2">
      <c r="A298" s="306" t="s">
        <v>1563</v>
      </c>
      <c r="B298" s="307" t="s">
        <v>1595</v>
      </c>
      <c r="C298" s="307" t="s">
        <v>1599</v>
      </c>
      <c r="D298" s="308" t="s">
        <v>822</v>
      </c>
      <c r="E298" s="307" t="s">
        <v>1602</v>
      </c>
      <c r="F298" s="309" t="s">
        <v>824</v>
      </c>
      <c r="G298" s="308" t="s">
        <v>1566</v>
      </c>
    </row>
    <row r="299" spans="1:7" x14ac:dyDescent="0.2">
      <c r="A299" s="306" t="s">
        <v>1563</v>
      </c>
      <c r="B299" s="307" t="s">
        <v>1595</v>
      </c>
      <c r="C299" s="307" t="s">
        <v>1599</v>
      </c>
      <c r="D299" s="308" t="s">
        <v>822</v>
      </c>
      <c r="E299" s="307" t="s">
        <v>1602</v>
      </c>
      <c r="F299" s="309" t="s">
        <v>827</v>
      </c>
      <c r="G299" s="308" t="s">
        <v>1566</v>
      </c>
    </row>
    <row r="300" spans="1:7" x14ac:dyDescent="0.2">
      <c r="A300" s="306" t="s">
        <v>1563</v>
      </c>
      <c r="B300" s="307" t="s">
        <v>1595</v>
      </c>
      <c r="C300" s="307" t="s">
        <v>1599</v>
      </c>
      <c r="D300" s="308" t="s">
        <v>822</v>
      </c>
      <c r="E300" s="307" t="s">
        <v>1602</v>
      </c>
      <c r="F300" s="309" t="s">
        <v>828</v>
      </c>
      <c r="G300" s="308" t="s">
        <v>1566</v>
      </c>
    </row>
    <row r="301" spans="1:7" x14ac:dyDescent="0.2">
      <c r="A301" s="306" t="s">
        <v>1563</v>
      </c>
      <c r="B301" s="307" t="s">
        <v>1595</v>
      </c>
      <c r="C301" s="307" t="s">
        <v>1599</v>
      </c>
      <c r="D301" s="308" t="s">
        <v>822</v>
      </c>
      <c r="E301" s="307" t="s">
        <v>1602</v>
      </c>
      <c r="F301" s="309" t="s">
        <v>829</v>
      </c>
      <c r="G301" s="308" t="s">
        <v>1566</v>
      </c>
    </row>
    <row r="302" spans="1:7" x14ac:dyDescent="0.2">
      <c r="A302" s="306" t="s">
        <v>1563</v>
      </c>
      <c r="B302" s="307" t="s">
        <v>1595</v>
      </c>
      <c r="C302" s="307" t="s">
        <v>1599</v>
      </c>
      <c r="D302" s="308" t="s">
        <v>822</v>
      </c>
      <c r="E302" s="307" t="s">
        <v>1602</v>
      </c>
      <c r="F302" s="309" t="s">
        <v>830</v>
      </c>
      <c r="G302" s="308" t="s">
        <v>1566</v>
      </c>
    </row>
    <row r="303" spans="1:7" x14ac:dyDescent="0.2">
      <c r="A303" s="306" t="s">
        <v>1563</v>
      </c>
      <c r="B303" s="307" t="s">
        <v>1595</v>
      </c>
      <c r="C303" s="307" t="s">
        <v>1599</v>
      </c>
      <c r="D303" s="308" t="s">
        <v>822</v>
      </c>
      <c r="E303" s="307" t="s">
        <v>1602</v>
      </c>
      <c r="F303" s="309" t="s">
        <v>831</v>
      </c>
      <c r="G303" s="308" t="s">
        <v>1566</v>
      </c>
    </row>
    <row r="304" spans="1:7" x14ac:dyDescent="0.2">
      <c r="A304" s="306" t="s">
        <v>1563</v>
      </c>
      <c r="B304" s="307" t="s">
        <v>1595</v>
      </c>
      <c r="C304" s="307" t="s">
        <v>1599</v>
      </c>
      <c r="D304" s="308" t="s">
        <v>822</v>
      </c>
      <c r="E304" s="307" t="s">
        <v>1602</v>
      </c>
      <c r="F304" s="309" t="s">
        <v>832</v>
      </c>
      <c r="G304" s="308" t="s">
        <v>1566</v>
      </c>
    </row>
    <row r="305" spans="1:7" x14ac:dyDescent="0.2">
      <c r="A305" s="306" t="s">
        <v>1563</v>
      </c>
      <c r="B305" s="307" t="s">
        <v>1595</v>
      </c>
      <c r="C305" s="307" t="s">
        <v>1599</v>
      </c>
      <c r="D305" s="308" t="s">
        <v>822</v>
      </c>
      <c r="E305" s="307" t="s">
        <v>1602</v>
      </c>
      <c r="F305" s="309" t="s">
        <v>833</v>
      </c>
      <c r="G305" s="308" t="s">
        <v>1566</v>
      </c>
    </row>
    <row r="306" spans="1:7" x14ac:dyDescent="0.2">
      <c r="A306" s="306" t="s">
        <v>1563</v>
      </c>
      <c r="B306" s="307" t="s">
        <v>1595</v>
      </c>
      <c r="C306" s="307" t="s">
        <v>1599</v>
      </c>
      <c r="D306" s="308" t="s">
        <v>822</v>
      </c>
      <c r="E306" s="307" t="s">
        <v>1602</v>
      </c>
      <c r="F306" s="309" t="s">
        <v>834</v>
      </c>
      <c r="G306" s="308" t="s">
        <v>1566</v>
      </c>
    </row>
    <row r="307" spans="1:7" x14ac:dyDescent="0.2">
      <c r="A307" s="306" t="s">
        <v>1563</v>
      </c>
      <c r="B307" s="307" t="s">
        <v>1595</v>
      </c>
      <c r="C307" s="307" t="s">
        <v>1599</v>
      </c>
      <c r="D307" s="308" t="s">
        <v>822</v>
      </c>
      <c r="E307" s="307" t="s">
        <v>1602</v>
      </c>
      <c r="F307" s="309" t="s">
        <v>835</v>
      </c>
      <c r="G307" s="308" t="s">
        <v>1566</v>
      </c>
    </row>
    <row r="308" spans="1:7" x14ac:dyDescent="0.2">
      <c r="A308" s="306" t="s">
        <v>1563</v>
      </c>
      <c r="B308" s="307" t="s">
        <v>1595</v>
      </c>
      <c r="C308" s="307" t="s">
        <v>1599</v>
      </c>
      <c r="D308" s="308" t="s">
        <v>822</v>
      </c>
      <c r="E308" s="307" t="s">
        <v>1602</v>
      </c>
      <c r="F308" s="309" t="s">
        <v>836</v>
      </c>
      <c r="G308" s="308" t="s">
        <v>1566</v>
      </c>
    </row>
    <row r="309" spans="1:7" x14ac:dyDescent="0.2">
      <c r="A309" s="306" t="s">
        <v>1563</v>
      </c>
      <c r="B309" s="307" t="s">
        <v>1595</v>
      </c>
      <c r="C309" s="307" t="s">
        <v>1599</v>
      </c>
      <c r="D309" s="308" t="s">
        <v>822</v>
      </c>
      <c r="E309" s="307" t="s">
        <v>1602</v>
      </c>
      <c r="F309" s="309" t="s">
        <v>837</v>
      </c>
      <c r="G309" s="308" t="s">
        <v>1566</v>
      </c>
    </row>
    <row r="310" spans="1:7" x14ac:dyDescent="0.2">
      <c r="A310" s="306" t="s">
        <v>1563</v>
      </c>
      <c r="B310" s="307" t="s">
        <v>1595</v>
      </c>
      <c r="C310" s="307" t="s">
        <v>1599</v>
      </c>
      <c r="D310" s="308" t="s">
        <v>822</v>
      </c>
      <c r="E310" s="307" t="s">
        <v>1602</v>
      </c>
      <c r="F310" s="309" t="s">
        <v>838</v>
      </c>
      <c r="G310" s="308" t="s">
        <v>1566</v>
      </c>
    </row>
    <row r="311" spans="1:7" x14ac:dyDescent="0.2">
      <c r="A311" s="306" t="s">
        <v>1563</v>
      </c>
      <c r="B311" s="307" t="s">
        <v>1595</v>
      </c>
      <c r="C311" s="307" t="s">
        <v>1599</v>
      </c>
      <c r="D311" s="308" t="s">
        <v>822</v>
      </c>
      <c r="E311" s="307" t="s">
        <v>1602</v>
      </c>
      <c r="F311" s="309" t="s">
        <v>839</v>
      </c>
      <c r="G311" s="308" t="s">
        <v>1566</v>
      </c>
    </row>
    <row r="312" spans="1:7" x14ac:dyDescent="0.2">
      <c r="A312" s="306" t="s">
        <v>1563</v>
      </c>
      <c r="B312" s="307" t="s">
        <v>1595</v>
      </c>
      <c r="C312" s="307" t="s">
        <v>1599</v>
      </c>
      <c r="D312" s="308" t="s">
        <v>822</v>
      </c>
      <c r="E312" s="307" t="s">
        <v>1602</v>
      </c>
      <c r="F312" s="309" t="s">
        <v>840</v>
      </c>
      <c r="G312" s="308" t="s">
        <v>1566</v>
      </c>
    </row>
    <row r="313" spans="1:7" x14ac:dyDescent="0.2">
      <c r="A313" s="306" t="s">
        <v>1563</v>
      </c>
      <c r="B313" s="307" t="s">
        <v>1595</v>
      </c>
      <c r="C313" s="307" t="s">
        <v>1599</v>
      </c>
      <c r="D313" s="308" t="s">
        <v>822</v>
      </c>
      <c r="E313" s="307" t="s">
        <v>1602</v>
      </c>
      <c r="F313" s="309" t="s">
        <v>841</v>
      </c>
      <c r="G313" s="308" t="s">
        <v>1566</v>
      </c>
    </row>
    <row r="314" spans="1:7" x14ac:dyDescent="0.2">
      <c r="A314" s="306" t="s">
        <v>1563</v>
      </c>
      <c r="B314" s="307" t="s">
        <v>1595</v>
      </c>
      <c r="C314" s="307" t="s">
        <v>1599</v>
      </c>
      <c r="D314" s="308" t="s">
        <v>822</v>
      </c>
      <c r="E314" s="307" t="s">
        <v>1602</v>
      </c>
      <c r="F314" s="309" t="s">
        <v>842</v>
      </c>
      <c r="G314" s="308" t="s">
        <v>1566</v>
      </c>
    </row>
    <row r="315" spans="1:7" x14ac:dyDescent="0.2">
      <c r="A315" s="306" t="s">
        <v>1563</v>
      </c>
      <c r="B315" s="307" t="s">
        <v>1595</v>
      </c>
      <c r="C315" s="307" t="s">
        <v>1599</v>
      </c>
      <c r="D315" s="308" t="s">
        <v>822</v>
      </c>
      <c r="E315" s="307" t="s">
        <v>1602</v>
      </c>
      <c r="F315" s="309" t="s">
        <v>843</v>
      </c>
      <c r="G315" s="308" t="s">
        <v>1566</v>
      </c>
    </row>
    <row r="316" spans="1:7" x14ac:dyDescent="0.2">
      <c r="A316" s="306" t="s">
        <v>1563</v>
      </c>
      <c r="B316" s="307" t="s">
        <v>1595</v>
      </c>
      <c r="C316" s="307" t="s">
        <v>1599</v>
      </c>
      <c r="D316" s="308" t="s">
        <v>822</v>
      </c>
      <c r="E316" s="307" t="s">
        <v>1602</v>
      </c>
      <c r="F316" s="309" t="s">
        <v>844</v>
      </c>
      <c r="G316" s="308" t="s">
        <v>1566</v>
      </c>
    </row>
    <row r="317" spans="1:7" x14ac:dyDescent="0.2">
      <c r="A317" s="306" t="s">
        <v>1563</v>
      </c>
      <c r="B317" s="307" t="s">
        <v>1595</v>
      </c>
      <c r="C317" s="307" t="s">
        <v>1599</v>
      </c>
      <c r="D317" s="308" t="s">
        <v>822</v>
      </c>
      <c r="E317" s="307" t="s">
        <v>1602</v>
      </c>
      <c r="F317" s="309" t="s">
        <v>845</v>
      </c>
      <c r="G317" s="308" t="s">
        <v>1566</v>
      </c>
    </row>
    <row r="318" spans="1:7" x14ac:dyDescent="0.2">
      <c r="A318" s="306" t="s">
        <v>1563</v>
      </c>
      <c r="B318" s="307" t="s">
        <v>1595</v>
      </c>
      <c r="C318" s="307" t="s">
        <v>1599</v>
      </c>
      <c r="D318" s="308" t="s">
        <v>822</v>
      </c>
      <c r="E318" s="307" t="s">
        <v>1602</v>
      </c>
      <c r="F318" s="309" t="s">
        <v>846</v>
      </c>
      <c r="G318" s="308" t="s">
        <v>1566</v>
      </c>
    </row>
    <row r="319" spans="1:7" x14ac:dyDescent="0.2">
      <c r="A319" s="306" t="s">
        <v>1563</v>
      </c>
      <c r="B319" s="307" t="s">
        <v>1595</v>
      </c>
      <c r="C319" s="307" t="s">
        <v>1599</v>
      </c>
      <c r="D319" s="308" t="s">
        <v>822</v>
      </c>
      <c r="E319" s="307" t="s">
        <v>1602</v>
      </c>
      <c r="F319" s="309" t="s">
        <v>847</v>
      </c>
      <c r="G319" s="308" t="s">
        <v>1566</v>
      </c>
    </row>
    <row r="320" spans="1:7" x14ac:dyDescent="0.2">
      <c r="A320" s="306" t="s">
        <v>1563</v>
      </c>
      <c r="B320" s="307" t="s">
        <v>1595</v>
      </c>
      <c r="C320" s="307" t="s">
        <v>1599</v>
      </c>
      <c r="D320" s="308" t="s">
        <v>822</v>
      </c>
      <c r="E320" s="307" t="s">
        <v>1602</v>
      </c>
      <c r="F320" s="309" t="s">
        <v>848</v>
      </c>
      <c r="G320" s="308" t="s">
        <v>1566</v>
      </c>
    </row>
    <row r="321" spans="1:7" x14ac:dyDescent="0.2">
      <c r="A321" s="306" t="s">
        <v>1563</v>
      </c>
      <c r="B321" s="307" t="s">
        <v>1595</v>
      </c>
      <c r="C321" s="307" t="s">
        <v>1599</v>
      </c>
      <c r="D321" s="308" t="s">
        <v>822</v>
      </c>
      <c r="E321" s="307" t="s">
        <v>1602</v>
      </c>
      <c r="F321" s="309" t="s">
        <v>849</v>
      </c>
      <c r="G321" s="308" t="s">
        <v>1566</v>
      </c>
    </row>
    <row r="322" spans="1:7" x14ac:dyDescent="0.2">
      <c r="A322" s="306" t="s">
        <v>1563</v>
      </c>
      <c r="B322" s="307" t="s">
        <v>1595</v>
      </c>
      <c r="C322" s="307" t="s">
        <v>1599</v>
      </c>
      <c r="D322" s="308" t="s">
        <v>822</v>
      </c>
      <c r="E322" s="307" t="s">
        <v>1602</v>
      </c>
      <c r="F322" s="309" t="s">
        <v>850</v>
      </c>
      <c r="G322" s="308" t="s">
        <v>1566</v>
      </c>
    </row>
    <row r="323" spans="1:7" x14ac:dyDescent="0.2">
      <c r="A323" s="306" t="s">
        <v>1563</v>
      </c>
      <c r="B323" s="307" t="s">
        <v>1595</v>
      </c>
      <c r="C323" s="307" t="s">
        <v>1599</v>
      </c>
      <c r="D323" s="308" t="s">
        <v>1070</v>
      </c>
      <c r="E323" s="307" t="s">
        <v>1603</v>
      </c>
      <c r="F323" s="309" t="s">
        <v>1071</v>
      </c>
      <c r="G323" s="308" t="s">
        <v>1566</v>
      </c>
    </row>
    <row r="324" spans="1:7" x14ac:dyDescent="0.2">
      <c r="A324" s="306" t="s">
        <v>1563</v>
      </c>
      <c r="B324" s="307" t="s">
        <v>1595</v>
      </c>
      <c r="C324" s="307" t="s">
        <v>1599</v>
      </c>
      <c r="D324" s="308" t="s">
        <v>1070</v>
      </c>
      <c r="E324" s="307" t="s">
        <v>1603</v>
      </c>
      <c r="F324" s="309" t="s">
        <v>1072</v>
      </c>
      <c r="G324" s="308" t="s">
        <v>1566</v>
      </c>
    </row>
    <row r="325" spans="1:7" x14ac:dyDescent="0.2">
      <c r="A325" s="306" t="s">
        <v>1563</v>
      </c>
      <c r="B325" s="307" t="s">
        <v>1595</v>
      </c>
      <c r="C325" s="307" t="s">
        <v>1599</v>
      </c>
      <c r="D325" s="308" t="s">
        <v>1136</v>
      </c>
      <c r="E325" s="307" t="s">
        <v>1604</v>
      </c>
      <c r="F325" s="309" t="s">
        <v>1137</v>
      </c>
      <c r="G325" s="308" t="s">
        <v>1566</v>
      </c>
    </row>
    <row r="326" spans="1:7" x14ac:dyDescent="0.2">
      <c r="A326" s="306" t="s">
        <v>1563</v>
      </c>
      <c r="B326" s="307" t="s">
        <v>1595</v>
      </c>
      <c r="C326" s="307" t="s">
        <v>1599</v>
      </c>
      <c r="D326" s="308" t="s">
        <v>1136</v>
      </c>
      <c r="E326" s="307" t="s">
        <v>1604</v>
      </c>
      <c r="F326" s="309" t="s">
        <v>1138</v>
      </c>
      <c r="G326" s="308" t="s">
        <v>1566</v>
      </c>
    </row>
    <row r="327" spans="1:7" x14ac:dyDescent="0.2">
      <c r="A327" s="306" t="s">
        <v>1563</v>
      </c>
      <c r="B327" s="307" t="s">
        <v>1595</v>
      </c>
      <c r="C327" s="307" t="s">
        <v>1599</v>
      </c>
      <c r="D327" s="308" t="s">
        <v>1136</v>
      </c>
      <c r="E327" s="307" t="s">
        <v>1604</v>
      </c>
      <c r="F327" s="309" t="s">
        <v>1139</v>
      </c>
      <c r="G327" s="308" t="s">
        <v>1566</v>
      </c>
    </row>
    <row r="328" spans="1:7" x14ac:dyDescent="0.2">
      <c r="A328" s="306" t="s">
        <v>1563</v>
      </c>
      <c r="B328" s="307" t="s">
        <v>1595</v>
      </c>
      <c r="C328" s="307" t="s">
        <v>1599</v>
      </c>
      <c r="D328" s="308" t="s">
        <v>1182</v>
      </c>
      <c r="E328" s="307" t="s">
        <v>1605</v>
      </c>
      <c r="F328" s="309" t="s">
        <v>1183</v>
      </c>
      <c r="G328" s="308" t="s">
        <v>1566</v>
      </c>
    </row>
    <row r="329" spans="1:7" x14ac:dyDescent="0.2">
      <c r="A329" s="306" t="s">
        <v>1563</v>
      </c>
      <c r="B329" s="307" t="s">
        <v>1595</v>
      </c>
      <c r="C329" s="307" t="s">
        <v>1599</v>
      </c>
      <c r="D329" s="308" t="s">
        <v>1182</v>
      </c>
      <c r="E329" s="307" t="s">
        <v>1605</v>
      </c>
      <c r="F329" s="309" t="s">
        <v>1184</v>
      </c>
      <c r="G329" s="308" t="s">
        <v>1566</v>
      </c>
    </row>
    <row r="330" spans="1:7" x14ac:dyDescent="0.2">
      <c r="A330" s="306" t="s">
        <v>1563</v>
      </c>
      <c r="B330" s="307" t="s">
        <v>1595</v>
      </c>
      <c r="C330" s="307" t="s">
        <v>1599</v>
      </c>
      <c r="D330" s="308" t="s">
        <v>1182</v>
      </c>
      <c r="E330" s="307" t="s">
        <v>1605</v>
      </c>
      <c r="F330" s="309" t="s">
        <v>1185</v>
      </c>
      <c r="G330" s="308" t="s">
        <v>1566</v>
      </c>
    </row>
    <row r="331" spans="1:7" x14ac:dyDescent="0.2">
      <c r="A331" s="306" t="s">
        <v>1563</v>
      </c>
      <c r="B331" s="307" t="s">
        <v>1595</v>
      </c>
      <c r="C331" s="307" t="s">
        <v>1599</v>
      </c>
      <c r="D331" s="308" t="s">
        <v>1182</v>
      </c>
      <c r="E331" s="307" t="s">
        <v>1605</v>
      </c>
      <c r="F331" s="309" t="s">
        <v>1186</v>
      </c>
      <c r="G331" s="308" t="s">
        <v>1566</v>
      </c>
    </row>
    <row r="332" spans="1:7" x14ac:dyDescent="0.2">
      <c r="A332" s="306" t="s">
        <v>1563</v>
      </c>
      <c r="B332" s="307" t="s">
        <v>1595</v>
      </c>
      <c r="C332" s="307" t="s">
        <v>1599</v>
      </c>
      <c r="D332" s="308" t="s">
        <v>1182</v>
      </c>
      <c r="E332" s="307" t="s">
        <v>1605</v>
      </c>
      <c r="F332" s="309" t="s">
        <v>1187</v>
      </c>
      <c r="G332" s="308" t="s">
        <v>1566</v>
      </c>
    </row>
    <row r="333" spans="1:7" x14ac:dyDescent="0.2">
      <c r="A333" s="306" t="s">
        <v>1563</v>
      </c>
      <c r="B333" s="307" t="s">
        <v>1595</v>
      </c>
      <c r="C333" s="307" t="s">
        <v>1599</v>
      </c>
      <c r="D333" s="308" t="s">
        <v>1182</v>
      </c>
      <c r="E333" s="307" t="s">
        <v>1605</v>
      </c>
      <c r="F333" s="309" t="s">
        <v>1188</v>
      </c>
      <c r="G333" s="308" t="s">
        <v>1566</v>
      </c>
    </row>
    <row r="334" spans="1:7" x14ac:dyDescent="0.2">
      <c r="A334" s="306" t="s">
        <v>1563</v>
      </c>
      <c r="B334" s="307" t="s">
        <v>1595</v>
      </c>
      <c r="C334" s="307" t="s">
        <v>1599</v>
      </c>
      <c r="D334" s="308" t="s">
        <v>1182</v>
      </c>
      <c r="E334" s="307" t="s">
        <v>1605</v>
      </c>
      <c r="F334" s="309" t="s">
        <v>1189</v>
      </c>
      <c r="G334" s="308" t="s">
        <v>1566</v>
      </c>
    </row>
    <row r="335" spans="1:7" x14ac:dyDescent="0.2">
      <c r="A335" s="306" t="s">
        <v>1563</v>
      </c>
      <c r="B335" s="307" t="s">
        <v>1595</v>
      </c>
      <c r="C335" s="307" t="s">
        <v>1599</v>
      </c>
      <c r="D335" s="308" t="s">
        <v>1182</v>
      </c>
      <c r="E335" s="307" t="s">
        <v>1605</v>
      </c>
      <c r="F335" s="309" t="s">
        <v>1190</v>
      </c>
      <c r="G335" s="308" t="s">
        <v>1566</v>
      </c>
    </row>
    <row r="336" spans="1:7" x14ac:dyDescent="0.2">
      <c r="A336" s="306" t="s">
        <v>1563</v>
      </c>
      <c r="B336" s="307" t="s">
        <v>1595</v>
      </c>
      <c r="C336" s="307" t="s">
        <v>1599</v>
      </c>
      <c r="D336" s="308" t="s">
        <v>1182</v>
      </c>
      <c r="E336" s="307" t="s">
        <v>1605</v>
      </c>
      <c r="F336" s="309" t="s">
        <v>1191</v>
      </c>
      <c r="G336" s="308" t="s">
        <v>1566</v>
      </c>
    </row>
    <row r="337" spans="1:7" x14ac:dyDescent="0.2">
      <c r="A337" s="306" t="s">
        <v>1563</v>
      </c>
      <c r="B337" s="307" t="s">
        <v>1595</v>
      </c>
      <c r="C337" s="307" t="s">
        <v>1599</v>
      </c>
      <c r="D337" s="308" t="s">
        <v>1182</v>
      </c>
      <c r="E337" s="307" t="s">
        <v>1605</v>
      </c>
      <c r="F337" s="309" t="s">
        <v>1192</v>
      </c>
      <c r="G337" s="308" t="s">
        <v>1566</v>
      </c>
    </row>
    <row r="338" spans="1:7" x14ac:dyDescent="0.2">
      <c r="A338" s="306" t="s">
        <v>1563</v>
      </c>
      <c r="B338" s="307" t="s">
        <v>1595</v>
      </c>
      <c r="C338" s="307" t="s">
        <v>1599</v>
      </c>
      <c r="D338" s="308" t="s">
        <v>1182</v>
      </c>
      <c r="E338" s="307" t="s">
        <v>1605</v>
      </c>
      <c r="F338" s="309" t="s">
        <v>1193</v>
      </c>
      <c r="G338" s="308" t="s">
        <v>1566</v>
      </c>
    </row>
    <row r="339" spans="1:7" x14ac:dyDescent="0.2">
      <c r="A339" s="306" t="s">
        <v>1563</v>
      </c>
      <c r="B339" s="307" t="s">
        <v>1595</v>
      </c>
      <c r="C339" s="307" t="s">
        <v>1599</v>
      </c>
      <c r="D339" s="308" t="s">
        <v>1182</v>
      </c>
      <c r="E339" s="307" t="s">
        <v>1605</v>
      </c>
      <c r="F339" s="309" t="s">
        <v>1194</v>
      </c>
      <c r="G339" s="308" t="s">
        <v>1566</v>
      </c>
    </row>
    <row r="340" spans="1:7" x14ac:dyDescent="0.2">
      <c r="A340" s="306" t="s">
        <v>1563</v>
      </c>
      <c r="B340" s="307" t="s">
        <v>1595</v>
      </c>
      <c r="C340" s="307" t="s">
        <v>1599</v>
      </c>
      <c r="D340" s="308" t="s">
        <v>1182</v>
      </c>
      <c r="E340" s="307" t="s">
        <v>1605</v>
      </c>
      <c r="F340" s="309" t="s">
        <v>1195</v>
      </c>
      <c r="G340" s="308" t="s">
        <v>1566</v>
      </c>
    </row>
    <row r="341" spans="1:7" x14ac:dyDescent="0.2">
      <c r="A341" s="306" t="s">
        <v>1563</v>
      </c>
      <c r="B341" s="307" t="s">
        <v>1595</v>
      </c>
      <c r="C341" s="307" t="s">
        <v>1599</v>
      </c>
      <c r="D341" s="308" t="s">
        <v>1182</v>
      </c>
      <c r="E341" s="307" t="s">
        <v>1605</v>
      </c>
      <c r="F341" s="309" t="s">
        <v>1196</v>
      </c>
      <c r="G341" s="308" t="s">
        <v>1566</v>
      </c>
    </row>
    <row r="342" spans="1:7" x14ac:dyDescent="0.2">
      <c r="A342" s="306" t="s">
        <v>1563</v>
      </c>
      <c r="B342" s="307" t="s">
        <v>1595</v>
      </c>
      <c r="C342" s="307" t="s">
        <v>1599</v>
      </c>
      <c r="D342" s="308" t="s">
        <v>1197</v>
      </c>
      <c r="E342" s="307" t="s">
        <v>1601</v>
      </c>
      <c r="F342" s="309" t="s">
        <v>1198</v>
      </c>
      <c r="G342" s="308" t="s">
        <v>1566</v>
      </c>
    </row>
    <row r="343" spans="1:7" x14ac:dyDescent="0.2">
      <c r="A343" s="306" t="s">
        <v>1563</v>
      </c>
      <c r="B343" s="307" t="s">
        <v>1595</v>
      </c>
      <c r="C343" s="307" t="s">
        <v>1599</v>
      </c>
      <c r="D343" s="308" t="s">
        <v>1197</v>
      </c>
      <c r="E343" s="307" t="s">
        <v>1601</v>
      </c>
      <c r="F343" s="309" t="s">
        <v>1202</v>
      </c>
      <c r="G343" s="308" t="s">
        <v>1566</v>
      </c>
    </row>
    <row r="344" spans="1:7" x14ac:dyDescent="0.2">
      <c r="A344" s="306" t="s">
        <v>1563</v>
      </c>
      <c r="B344" s="307" t="s">
        <v>1595</v>
      </c>
      <c r="C344" s="307" t="s">
        <v>1599</v>
      </c>
      <c r="D344" s="308" t="s">
        <v>1203</v>
      </c>
      <c r="E344" s="307" t="s">
        <v>1600</v>
      </c>
      <c r="F344" s="309" t="s">
        <v>1205</v>
      </c>
      <c r="G344" s="308" t="s">
        <v>1566</v>
      </c>
    </row>
    <row r="345" spans="1:7" x14ac:dyDescent="0.2">
      <c r="A345" s="306" t="s">
        <v>1563</v>
      </c>
      <c r="B345" s="307" t="s">
        <v>1595</v>
      </c>
      <c r="C345" s="307" t="s">
        <v>1599</v>
      </c>
      <c r="D345" s="308" t="s">
        <v>1203</v>
      </c>
      <c r="E345" s="307" t="s">
        <v>1600</v>
      </c>
      <c r="F345" s="309" t="s">
        <v>1206</v>
      </c>
      <c r="G345" s="308" t="s">
        <v>1566</v>
      </c>
    </row>
    <row r="346" spans="1:7" x14ac:dyDescent="0.2">
      <c r="A346" s="306" t="s">
        <v>1563</v>
      </c>
      <c r="B346" s="307" t="s">
        <v>1595</v>
      </c>
      <c r="C346" s="307" t="s">
        <v>1599</v>
      </c>
      <c r="D346" s="308" t="s">
        <v>1203</v>
      </c>
      <c r="E346" s="307" t="s">
        <v>1600</v>
      </c>
      <c r="F346" s="309" t="s">
        <v>1207</v>
      </c>
      <c r="G346" s="308" t="s">
        <v>1566</v>
      </c>
    </row>
    <row r="347" spans="1:7" x14ac:dyDescent="0.2">
      <c r="A347" s="306" t="s">
        <v>1563</v>
      </c>
      <c r="B347" s="307" t="s">
        <v>1595</v>
      </c>
      <c r="C347" s="307" t="s">
        <v>1599</v>
      </c>
      <c r="D347" s="308" t="s">
        <v>1203</v>
      </c>
      <c r="E347" s="307" t="s">
        <v>1600</v>
      </c>
      <c r="F347" s="309" t="s">
        <v>1208</v>
      </c>
      <c r="G347" s="308" t="s">
        <v>1566</v>
      </c>
    </row>
    <row r="348" spans="1:7" x14ac:dyDescent="0.2">
      <c r="A348" s="306" t="s">
        <v>1563</v>
      </c>
      <c r="B348" s="307" t="s">
        <v>1595</v>
      </c>
      <c r="C348" s="307" t="s">
        <v>1599</v>
      </c>
      <c r="D348" s="308" t="s">
        <v>1203</v>
      </c>
      <c r="E348" s="307" t="s">
        <v>1600</v>
      </c>
      <c r="F348" s="309" t="s">
        <v>1209</v>
      </c>
      <c r="G348" s="308" t="s">
        <v>1566</v>
      </c>
    </row>
    <row r="349" spans="1:7" x14ac:dyDescent="0.2">
      <c r="A349" s="306" t="s">
        <v>1563</v>
      </c>
      <c r="B349" s="307" t="s">
        <v>1595</v>
      </c>
      <c r="C349" s="307" t="s">
        <v>1599</v>
      </c>
      <c r="D349" s="308" t="s">
        <v>1203</v>
      </c>
      <c r="E349" s="307" t="s">
        <v>1600</v>
      </c>
      <c r="F349" s="309" t="s">
        <v>1210</v>
      </c>
      <c r="G349" s="308" t="s">
        <v>1566</v>
      </c>
    </row>
    <row r="350" spans="1:7" x14ac:dyDescent="0.2">
      <c r="A350" s="306" t="s">
        <v>1563</v>
      </c>
      <c r="B350" s="307" t="s">
        <v>1595</v>
      </c>
      <c r="C350" s="307" t="s">
        <v>1599</v>
      </c>
      <c r="D350" s="308" t="s">
        <v>1203</v>
      </c>
      <c r="E350" s="307" t="s">
        <v>1600</v>
      </c>
      <c r="F350" s="309" t="s">
        <v>1211</v>
      </c>
      <c r="G350" s="308" t="s">
        <v>1566</v>
      </c>
    </row>
    <row r="351" spans="1:7" x14ac:dyDescent="0.2">
      <c r="A351" s="306" t="s">
        <v>1563</v>
      </c>
      <c r="B351" s="307" t="s">
        <v>1595</v>
      </c>
      <c r="C351" s="307" t="s">
        <v>1599</v>
      </c>
      <c r="D351" s="308" t="s">
        <v>1203</v>
      </c>
      <c r="E351" s="307" t="s">
        <v>1600</v>
      </c>
      <c r="F351" s="309" t="s">
        <v>1213</v>
      </c>
      <c r="G351" s="308" t="s">
        <v>1566</v>
      </c>
    </row>
    <row r="352" spans="1:7" x14ac:dyDescent="0.2">
      <c r="A352" s="306" t="s">
        <v>1571</v>
      </c>
      <c r="B352" s="307" t="s">
        <v>1606</v>
      </c>
      <c r="C352" s="307" t="s">
        <v>1606</v>
      </c>
      <c r="D352" s="308" t="s">
        <v>963</v>
      </c>
      <c r="E352" s="307" t="s">
        <v>1607</v>
      </c>
      <c r="F352" s="309" t="s">
        <v>964</v>
      </c>
      <c r="G352" s="308" t="s">
        <v>1566</v>
      </c>
    </row>
    <row r="353" spans="1:7" x14ac:dyDescent="0.2">
      <c r="A353" s="306" t="s">
        <v>1571</v>
      </c>
      <c r="B353" s="307" t="s">
        <v>1606</v>
      </c>
      <c r="C353" s="307" t="s">
        <v>1606</v>
      </c>
      <c r="D353" s="308" t="s">
        <v>963</v>
      </c>
      <c r="E353" s="307" t="s">
        <v>1607</v>
      </c>
      <c r="F353" s="309" t="s">
        <v>965</v>
      </c>
      <c r="G353" s="308" t="s">
        <v>1566</v>
      </c>
    </row>
    <row r="354" spans="1:7" x14ac:dyDescent="0.2">
      <c r="A354" s="306" t="s">
        <v>1571</v>
      </c>
      <c r="B354" s="307" t="s">
        <v>1606</v>
      </c>
      <c r="C354" s="307" t="s">
        <v>1606</v>
      </c>
      <c r="D354" s="308" t="s">
        <v>963</v>
      </c>
      <c r="E354" s="307" t="s">
        <v>1607</v>
      </c>
      <c r="F354" s="309" t="s">
        <v>966</v>
      </c>
      <c r="G354" s="308" t="s">
        <v>1566</v>
      </c>
    </row>
    <row r="355" spans="1:7" x14ac:dyDescent="0.2">
      <c r="A355" s="306" t="s">
        <v>1571</v>
      </c>
      <c r="B355" s="307" t="s">
        <v>1606</v>
      </c>
      <c r="C355" s="307" t="s">
        <v>1606</v>
      </c>
      <c r="D355" s="308" t="s">
        <v>963</v>
      </c>
      <c r="E355" s="307" t="s">
        <v>1607</v>
      </c>
      <c r="F355" s="309" t="s">
        <v>967</v>
      </c>
      <c r="G355" s="308" t="s">
        <v>1566</v>
      </c>
    </row>
    <row r="356" spans="1:7" x14ac:dyDescent="0.2">
      <c r="A356" s="306" t="s">
        <v>1571</v>
      </c>
      <c r="B356" s="307" t="s">
        <v>1606</v>
      </c>
      <c r="C356" s="307" t="s">
        <v>1606</v>
      </c>
      <c r="D356" s="308" t="s">
        <v>963</v>
      </c>
      <c r="E356" s="307" t="s">
        <v>1607</v>
      </c>
      <c r="F356" s="309" t="s">
        <v>968</v>
      </c>
      <c r="G356" s="308" t="s">
        <v>1566</v>
      </c>
    </row>
    <row r="357" spans="1:7" x14ac:dyDescent="0.2">
      <c r="A357" s="306" t="s">
        <v>1571</v>
      </c>
      <c r="B357" s="307" t="s">
        <v>1606</v>
      </c>
      <c r="C357" s="307" t="s">
        <v>1606</v>
      </c>
      <c r="D357" s="308" t="s">
        <v>963</v>
      </c>
      <c r="E357" s="307" t="s">
        <v>1607</v>
      </c>
      <c r="F357" s="309" t="s">
        <v>969</v>
      </c>
      <c r="G357" s="308" t="s">
        <v>1566</v>
      </c>
    </row>
    <row r="358" spans="1:7" x14ac:dyDescent="0.2">
      <c r="A358" s="306" t="s">
        <v>1571</v>
      </c>
      <c r="B358" s="307" t="s">
        <v>1606</v>
      </c>
      <c r="C358" s="307" t="s">
        <v>1606</v>
      </c>
      <c r="D358" s="308" t="s">
        <v>963</v>
      </c>
      <c r="E358" s="307" t="s">
        <v>1607</v>
      </c>
      <c r="F358" s="309" t="s">
        <v>970</v>
      </c>
      <c r="G358" s="308" t="s">
        <v>1566</v>
      </c>
    </row>
    <row r="359" spans="1:7" x14ac:dyDescent="0.2">
      <c r="A359" s="306" t="s">
        <v>1571</v>
      </c>
      <c r="B359" s="307" t="s">
        <v>1606</v>
      </c>
      <c r="C359" s="307" t="s">
        <v>1606</v>
      </c>
      <c r="D359" s="308" t="s">
        <v>963</v>
      </c>
      <c r="E359" s="307" t="s">
        <v>1607</v>
      </c>
      <c r="F359" s="309" t="s">
        <v>971</v>
      </c>
      <c r="G359" s="308" t="s">
        <v>1566</v>
      </c>
    </row>
    <row r="360" spans="1:7" x14ac:dyDescent="0.2">
      <c r="A360" s="306" t="s">
        <v>1571</v>
      </c>
      <c r="B360" s="307" t="s">
        <v>1606</v>
      </c>
      <c r="C360" s="307" t="s">
        <v>1606</v>
      </c>
      <c r="D360" s="308" t="s">
        <v>963</v>
      </c>
      <c r="E360" s="307" t="s">
        <v>1607</v>
      </c>
      <c r="F360" s="309" t="s">
        <v>972</v>
      </c>
      <c r="G360" s="308" t="s">
        <v>1566</v>
      </c>
    </row>
    <row r="361" spans="1:7" x14ac:dyDescent="0.2">
      <c r="A361" s="306" t="s">
        <v>1571</v>
      </c>
      <c r="B361" s="307" t="s">
        <v>1606</v>
      </c>
      <c r="C361" s="307" t="s">
        <v>1606</v>
      </c>
      <c r="D361" s="308" t="s">
        <v>963</v>
      </c>
      <c r="E361" s="307" t="s">
        <v>1607</v>
      </c>
      <c r="F361" s="309" t="s">
        <v>973</v>
      </c>
      <c r="G361" s="308" t="s">
        <v>1566</v>
      </c>
    </row>
    <row r="362" spans="1:7" x14ac:dyDescent="0.2">
      <c r="A362" s="306" t="s">
        <v>1571</v>
      </c>
      <c r="B362" s="307" t="s">
        <v>1606</v>
      </c>
      <c r="C362" s="307" t="s">
        <v>1606</v>
      </c>
      <c r="D362" s="308" t="s">
        <v>963</v>
      </c>
      <c r="E362" s="307" t="s">
        <v>1607</v>
      </c>
      <c r="F362" s="309" t="s">
        <v>974</v>
      </c>
      <c r="G362" s="308" t="s">
        <v>1566</v>
      </c>
    </row>
    <row r="363" spans="1:7" x14ac:dyDescent="0.2">
      <c r="A363" s="306" t="s">
        <v>1571</v>
      </c>
      <c r="B363" s="307" t="s">
        <v>1606</v>
      </c>
      <c r="C363" s="307" t="s">
        <v>1606</v>
      </c>
      <c r="D363" s="308" t="s">
        <v>975</v>
      </c>
      <c r="E363" s="307" t="s">
        <v>1608</v>
      </c>
      <c r="F363" s="309" t="s">
        <v>976</v>
      </c>
      <c r="G363" s="308" t="s">
        <v>1566</v>
      </c>
    </row>
    <row r="364" spans="1:7" x14ac:dyDescent="0.2">
      <c r="A364" s="306" t="s">
        <v>1571</v>
      </c>
      <c r="B364" s="307" t="s">
        <v>1606</v>
      </c>
      <c r="C364" s="307" t="s">
        <v>1606</v>
      </c>
      <c r="D364" s="308" t="s">
        <v>975</v>
      </c>
      <c r="E364" s="307" t="s">
        <v>1608</v>
      </c>
      <c r="F364" s="309" t="s">
        <v>977</v>
      </c>
      <c r="G364" s="308" t="s">
        <v>1566</v>
      </c>
    </row>
    <row r="365" spans="1:7" x14ac:dyDescent="0.2">
      <c r="A365" s="306" t="s">
        <v>1571</v>
      </c>
      <c r="B365" s="307" t="s">
        <v>1606</v>
      </c>
      <c r="C365" s="307" t="s">
        <v>1606</v>
      </c>
      <c r="D365" s="308" t="s">
        <v>975</v>
      </c>
      <c r="E365" s="307" t="s">
        <v>1608</v>
      </c>
      <c r="F365" s="309" t="s">
        <v>978</v>
      </c>
      <c r="G365" s="308" t="s">
        <v>1566</v>
      </c>
    </row>
    <row r="366" spans="1:7" x14ac:dyDescent="0.2">
      <c r="A366" s="306" t="s">
        <v>1571</v>
      </c>
      <c r="B366" s="307" t="s">
        <v>1606</v>
      </c>
      <c r="C366" s="307" t="s">
        <v>1606</v>
      </c>
      <c r="D366" s="308" t="s">
        <v>975</v>
      </c>
      <c r="E366" s="307" t="s">
        <v>1608</v>
      </c>
      <c r="F366" s="309" t="s">
        <v>979</v>
      </c>
      <c r="G366" s="308" t="s">
        <v>1566</v>
      </c>
    </row>
    <row r="367" spans="1:7" x14ac:dyDescent="0.2">
      <c r="A367" s="306" t="s">
        <v>1571</v>
      </c>
      <c r="B367" s="307" t="s">
        <v>1606</v>
      </c>
      <c r="C367" s="307" t="s">
        <v>1606</v>
      </c>
      <c r="D367" s="308" t="s">
        <v>975</v>
      </c>
      <c r="E367" s="307" t="s">
        <v>1608</v>
      </c>
      <c r="F367" s="309" t="s">
        <v>980</v>
      </c>
      <c r="G367" s="308" t="s">
        <v>1566</v>
      </c>
    </row>
    <row r="368" spans="1:7" x14ac:dyDescent="0.2">
      <c r="A368" s="306" t="s">
        <v>1571</v>
      </c>
      <c r="B368" s="307" t="s">
        <v>1606</v>
      </c>
      <c r="C368" s="307" t="s">
        <v>1606</v>
      </c>
      <c r="D368" s="308" t="s">
        <v>975</v>
      </c>
      <c r="E368" s="307" t="s">
        <v>1608</v>
      </c>
      <c r="F368" s="309" t="s">
        <v>981</v>
      </c>
      <c r="G368" s="308" t="s">
        <v>1566</v>
      </c>
    </row>
    <row r="369" spans="1:7" x14ac:dyDescent="0.2">
      <c r="A369" s="306" t="s">
        <v>1571</v>
      </c>
      <c r="B369" s="307" t="s">
        <v>1606</v>
      </c>
      <c r="C369" s="307" t="s">
        <v>1606</v>
      </c>
      <c r="D369" s="308" t="s">
        <v>975</v>
      </c>
      <c r="E369" s="307" t="s">
        <v>1608</v>
      </c>
      <c r="F369" s="309" t="s">
        <v>982</v>
      </c>
      <c r="G369" s="308" t="s">
        <v>1566</v>
      </c>
    </row>
    <row r="370" spans="1:7" x14ac:dyDescent="0.2">
      <c r="A370" s="306" t="s">
        <v>1571</v>
      </c>
      <c r="B370" s="307" t="s">
        <v>1606</v>
      </c>
      <c r="C370" s="307" t="s">
        <v>1606</v>
      </c>
      <c r="D370" s="308" t="s">
        <v>975</v>
      </c>
      <c r="E370" s="307" t="s">
        <v>1608</v>
      </c>
      <c r="F370" s="309" t="s">
        <v>983</v>
      </c>
      <c r="G370" s="308" t="s">
        <v>1566</v>
      </c>
    </row>
    <row r="371" spans="1:7" x14ac:dyDescent="0.2">
      <c r="A371" s="306" t="s">
        <v>1571</v>
      </c>
      <c r="B371" s="307" t="s">
        <v>1606</v>
      </c>
      <c r="C371" s="307" t="s">
        <v>1606</v>
      </c>
      <c r="D371" s="308" t="s">
        <v>975</v>
      </c>
      <c r="E371" s="307" t="s">
        <v>1608</v>
      </c>
      <c r="F371" s="309" t="s">
        <v>984</v>
      </c>
      <c r="G371" s="308" t="s">
        <v>1566</v>
      </c>
    </row>
    <row r="372" spans="1:7" x14ac:dyDescent="0.2">
      <c r="A372" s="306" t="s">
        <v>1571</v>
      </c>
      <c r="B372" s="307" t="s">
        <v>1606</v>
      </c>
      <c r="C372" s="307" t="s">
        <v>1606</v>
      </c>
      <c r="D372" s="308" t="s">
        <v>975</v>
      </c>
      <c r="E372" s="307" t="s">
        <v>1608</v>
      </c>
      <c r="F372" s="309" t="s">
        <v>985</v>
      </c>
      <c r="G372" s="308" t="s">
        <v>1566</v>
      </c>
    </row>
    <row r="373" spans="1:7" x14ac:dyDescent="0.2">
      <c r="A373" s="306" t="s">
        <v>1571</v>
      </c>
      <c r="B373" s="307" t="s">
        <v>1606</v>
      </c>
      <c r="C373" s="307" t="s">
        <v>1606</v>
      </c>
      <c r="D373" s="308" t="s">
        <v>975</v>
      </c>
      <c r="E373" s="307" t="s">
        <v>1608</v>
      </c>
      <c r="F373" s="309" t="s">
        <v>986</v>
      </c>
      <c r="G373" s="308" t="s">
        <v>1566</v>
      </c>
    </row>
    <row r="374" spans="1:7" x14ac:dyDescent="0.2">
      <c r="A374" s="306" t="s">
        <v>1571</v>
      </c>
      <c r="B374" s="307" t="s">
        <v>1606</v>
      </c>
      <c r="C374" s="307" t="s">
        <v>1606</v>
      </c>
      <c r="D374" s="308" t="s">
        <v>975</v>
      </c>
      <c r="E374" s="307" t="s">
        <v>1608</v>
      </c>
      <c r="F374" s="309" t="s">
        <v>987</v>
      </c>
      <c r="G374" s="308" t="s">
        <v>1566</v>
      </c>
    </row>
    <row r="375" spans="1:7" x14ac:dyDescent="0.2">
      <c r="A375" s="306" t="s">
        <v>1571</v>
      </c>
      <c r="B375" s="307" t="s">
        <v>1606</v>
      </c>
      <c r="C375" s="307" t="s">
        <v>1606</v>
      </c>
      <c r="D375" s="308" t="s">
        <v>1008</v>
      </c>
      <c r="E375" s="307" t="s">
        <v>1609</v>
      </c>
      <c r="F375" s="309" t="s">
        <v>1009</v>
      </c>
      <c r="G375" s="308" t="s">
        <v>1566</v>
      </c>
    </row>
    <row r="376" spans="1:7" x14ac:dyDescent="0.2">
      <c r="A376" s="306" t="s">
        <v>1571</v>
      </c>
      <c r="B376" s="307" t="s">
        <v>1606</v>
      </c>
      <c r="C376" s="307" t="s">
        <v>1606</v>
      </c>
      <c r="D376" s="308" t="s">
        <v>1008</v>
      </c>
      <c r="E376" s="307" t="s">
        <v>1609</v>
      </c>
      <c r="F376" s="309" t="s">
        <v>1010</v>
      </c>
      <c r="G376" s="308" t="s">
        <v>1566</v>
      </c>
    </row>
    <row r="377" spans="1:7" x14ac:dyDescent="0.2">
      <c r="A377" s="306" t="s">
        <v>1571</v>
      </c>
      <c r="B377" s="307" t="s">
        <v>1606</v>
      </c>
      <c r="C377" s="307" t="s">
        <v>1606</v>
      </c>
      <c r="D377" s="308" t="s">
        <v>1008</v>
      </c>
      <c r="E377" s="307" t="s">
        <v>1609</v>
      </c>
      <c r="F377" s="309" t="s">
        <v>1011</v>
      </c>
      <c r="G377" s="308" t="s">
        <v>1566</v>
      </c>
    </row>
    <row r="378" spans="1:7" x14ac:dyDescent="0.2">
      <c r="A378" s="306" t="s">
        <v>1571</v>
      </c>
      <c r="B378" s="307" t="s">
        <v>1606</v>
      </c>
      <c r="C378" s="307" t="s">
        <v>1606</v>
      </c>
      <c r="D378" s="308" t="s">
        <v>1008</v>
      </c>
      <c r="E378" s="307" t="s">
        <v>1609</v>
      </c>
      <c r="F378" s="309" t="s">
        <v>1012</v>
      </c>
      <c r="G378" s="308" t="s">
        <v>1566</v>
      </c>
    </row>
    <row r="379" spans="1:7" x14ac:dyDescent="0.2">
      <c r="A379" s="306" t="s">
        <v>1571</v>
      </c>
      <c r="B379" s="307" t="s">
        <v>1606</v>
      </c>
      <c r="C379" s="307" t="s">
        <v>1606</v>
      </c>
      <c r="D379" s="308" t="s">
        <v>1008</v>
      </c>
      <c r="E379" s="307" t="s">
        <v>1609</v>
      </c>
      <c r="F379" s="309" t="s">
        <v>1013</v>
      </c>
      <c r="G379" s="308" t="s">
        <v>1566</v>
      </c>
    </row>
    <row r="380" spans="1:7" x14ac:dyDescent="0.2">
      <c r="A380" s="306" t="s">
        <v>1571</v>
      </c>
      <c r="B380" s="307" t="s">
        <v>1606</v>
      </c>
      <c r="C380" s="307" t="s">
        <v>1606</v>
      </c>
      <c r="D380" s="308" t="s">
        <v>1008</v>
      </c>
      <c r="E380" s="307" t="s">
        <v>1609</v>
      </c>
      <c r="F380" s="309" t="s">
        <v>1014</v>
      </c>
      <c r="G380" s="308" t="s">
        <v>1566</v>
      </c>
    </row>
    <row r="381" spans="1:7" x14ac:dyDescent="0.2">
      <c r="A381" s="306" t="s">
        <v>149</v>
      </c>
      <c r="B381" s="307" t="s">
        <v>1610</v>
      </c>
      <c r="C381" s="307" t="s">
        <v>1610</v>
      </c>
      <c r="D381" s="308" t="s">
        <v>1513</v>
      </c>
      <c r="E381" s="307" t="s">
        <v>1611</v>
      </c>
      <c r="F381" s="309" t="s">
        <v>1514</v>
      </c>
      <c r="G381" s="308" t="s">
        <v>1566</v>
      </c>
    </row>
    <row r="382" spans="1:7" x14ac:dyDescent="0.2">
      <c r="A382" s="306" t="s">
        <v>149</v>
      </c>
      <c r="B382" s="307" t="s">
        <v>1610</v>
      </c>
      <c r="C382" s="307" t="s">
        <v>1610</v>
      </c>
      <c r="D382" s="308" t="s">
        <v>1495</v>
      </c>
      <c r="E382" s="307" t="s">
        <v>1612</v>
      </c>
      <c r="F382" s="309" t="s">
        <v>1496</v>
      </c>
      <c r="G382" s="308" t="s">
        <v>1566</v>
      </c>
    </row>
    <row r="383" spans="1:7" x14ac:dyDescent="0.2">
      <c r="A383" s="306" t="s">
        <v>149</v>
      </c>
      <c r="B383" s="307" t="s">
        <v>1610</v>
      </c>
      <c r="C383" s="307" t="s">
        <v>1610</v>
      </c>
      <c r="D383" s="308" t="s">
        <v>1495</v>
      </c>
      <c r="E383" s="307" t="s">
        <v>1612</v>
      </c>
      <c r="F383" s="309" t="s">
        <v>1497</v>
      </c>
      <c r="G383" s="308" t="s">
        <v>1566</v>
      </c>
    </row>
    <row r="384" spans="1:7" x14ac:dyDescent="0.2">
      <c r="A384" s="306" t="s">
        <v>149</v>
      </c>
      <c r="B384" s="307" t="s">
        <v>1610</v>
      </c>
      <c r="C384" s="307" t="s">
        <v>1610</v>
      </c>
      <c r="D384" s="308" t="s">
        <v>1495</v>
      </c>
      <c r="E384" s="307" t="s">
        <v>1612</v>
      </c>
      <c r="F384" s="309" t="s">
        <v>1498</v>
      </c>
      <c r="G384" s="308" t="s">
        <v>1566</v>
      </c>
    </row>
    <row r="385" spans="1:7" x14ac:dyDescent="0.2">
      <c r="A385" s="306" t="s">
        <v>149</v>
      </c>
      <c r="B385" s="307" t="s">
        <v>1610</v>
      </c>
      <c r="C385" s="307" t="s">
        <v>1610</v>
      </c>
      <c r="D385" s="308" t="s">
        <v>1495</v>
      </c>
      <c r="E385" s="307" t="s">
        <v>1612</v>
      </c>
      <c r="F385" s="309" t="s">
        <v>1499</v>
      </c>
      <c r="G385" s="308" t="s">
        <v>1566</v>
      </c>
    </row>
    <row r="386" spans="1:7" x14ac:dyDescent="0.2">
      <c r="A386" s="306" t="s">
        <v>149</v>
      </c>
      <c r="B386" s="307" t="s">
        <v>1610</v>
      </c>
      <c r="C386" s="307" t="s">
        <v>1610</v>
      </c>
      <c r="D386" s="308" t="s">
        <v>1495</v>
      </c>
      <c r="E386" s="307" t="s">
        <v>1612</v>
      </c>
      <c r="F386" s="309" t="s">
        <v>1500</v>
      </c>
      <c r="G386" s="308" t="s">
        <v>1566</v>
      </c>
    </row>
    <row r="387" spans="1:7" x14ac:dyDescent="0.2">
      <c r="A387" s="306" t="s">
        <v>149</v>
      </c>
      <c r="B387" s="307" t="s">
        <v>1610</v>
      </c>
      <c r="C387" s="307" t="s">
        <v>1610</v>
      </c>
      <c r="D387" s="308" t="s">
        <v>1495</v>
      </c>
      <c r="E387" s="307" t="s">
        <v>1612</v>
      </c>
      <c r="F387" s="309" t="s">
        <v>1501</v>
      </c>
      <c r="G387" s="308" t="s">
        <v>1566</v>
      </c>
    </row>
    <row r="388" spans="1:7" x14ac:dyDescent="0.2">
      <c r="A388" s="306" t="s">
        <v>149</v>
      </c>
      <c r="B388" s="307" t="s">
        <v>1610</v>
      </c>
      <c r="C388" s="307" t="s">
        <v>1610</v>
      </c>
      <c r="D388" s="308" t="s">
        <v>1495</v>
      </c>
      <c r="E388" s="307" t="s">
        <v>1612</v>
      </c>
      <c r="F388" s="309" t="s">
        <v>1502</v>
      </c>
      <c r="G388" s="308" t="s">
        <v>1566</v>
      </c>
    </row>
    <row r="389" spans="1:7" x14ac:dyDescent="0.2">
      <c r="A389" s="306" t="s">
        <v>149</v>
      </c>
      <c r="B389" s="307" t="s">
        <v>1610</v>
      </c>
      <c r="C389" s="307" t="s">
        <v>1610</v>
      </c>
      <c r="D389" s="308" t="s">
        <v>1495</v>
      </c>
      <c r="E389" s="307" t="s">
        <v>1612</v>
      </c>
      <c r="F389" s="309" t="s">
        <v>1503</v>
      </c>
      <c r="G389" s="308" t="s">
        <v>1566</v>
      </c>
    </row>
    <row r="390" spans="1:7" x14ac:dyDescent="0.2">
      <c r="A390" s="306" t="s">
        <v>149</v>
      </c>
      <c r="B390" s="307" t="s">
        <v>1610</v>
      </c>
      <c r="C390" s="307" t="s">
        <v>1610</v>
      </c>
      <c r="D390" s="308" t="s">
        <v>1495</v>
      </c>
      <c r="E390" s="307" t="s">
        <v>1612</v>
      </c>
      <c r="F390" s="309" t="s">
        <v>1504</v>
      </c>
      <c r="G390" s="308" t="s">
        <v>1566</v>
      </c>
    </row>
    <row r="391" spans="1:7" x14ac:dyDescent="0.2">
      <c r="A391" s="306" t="s">
        <v>149</v>
      </c>
      <c r="B391" s="307" t="s">
        <v>1610</v>
      </c>
      <c r="C391" s="307" t="s">
        <v>1610</v>
      </c>
      <c r="D391" s="308" t="s">
        <v>1495</v>
      </c>
      <c r="E391" s="307" t="s">
        <v>1612</v>
      </c>
      <c r="F391" s="309" t="s">
        <v>1505</v>
      </c>
      <c r="G391" s="308" t="s">
        <v>1566</v>
      </c>
    </row>
    <row r="392" spans="1:7" x14ac:dyDescent="0.2">
      <c r="A392" s="306" t="s">
        <v>149</v>
      </c>
      <c r="B392" s="307" t="s">
        <v>1610</v>
      </c>
      <c r="C392" s="307" t="s">
        <v>1610</v>
      </c>
      <c r="D392" s="308" t="s">
        <v>1495</v>
      </c>
      <c r="E392" s="307" t="s">
        <v>1612</v>
      </c>
      <c r="F392" s="309" t="s">
        <v>1506</v>
      </c>
      <c r="G392" s="308" t="s">
        <v>1566</v>
      </c>
    </row>
    <row r="393" spans="1:7" x14ac:dyDescent="0.2">
      <c r="A393" s="306" t="s">
        <v>149</v>
      </c>
      <c r="B393" s="307" t="s">
        <v>1610</v>
      </c>
      <c r="C393" s="307" t="s">
        <v>1610</v>
      </c>
      <c r="D393" s="308" t="s">
        <v>1495</v>
      </c>
      <c r="E393" s="307" t="s">
        <v>1612</v>
      </c>
      <c r="F393" s="309" t="s">
        <v>1507</v>
      </c>
      <c r="G393" s="308" t="s">
        <v>1566</v>
      </c>
    </row>
    <row r="394" spans="1:7" x14ac:dyDescent="0.2">
      <c r="A394" s="306" t="s">
        <v>149</v>
      </c>
      <c r="B394" s="307" t="s">
        <v>1610</v>
      </c>
      <c r="C394" s="307" t="s">
        <v>1610</v>
      </c>
      <c r="D394" s="308" t="s">
        <v>1495</v>
      </c>
      <c r="E394" s="307" t="s">
        <v>1612</v>
      </c>
      <c r="F394" s="309" t="s">
        <v>1508</v>
      </c>
      <c r="G394" s="308" t="s">
        <v>1566</v>
      </c>
    </row>
    <row r="395" spans="1:7" x14ac:dyDescent="0.2">
      <c r="A395" s="306" t="s">
        <v>149</v>
      </c>
      <c r="B395" s="307" t="s">
        <v>1610</v>
      </c>
      <c r="C395" s="307" t="s">
        <v>1610</v>
      </c>
      <c r="D395" s="308" t="s">
        <v>1495</v>
      </c>
      <c r="E395" s="307" t="s">
        <v>1612</v>
      </c>
      <c r="F395" s="309" t="s">
        <v>1509</v>
      </c>
      <c r="G395" s="308" t="s">
        <v>1566</v>
      </c>
    </row>
    <row r="396" spans="1:7" x14ac:dyDescent="0.2">
      <c r="A396" s="306" t="s">
        <v>149</v>
      </c>
      <c r="B396" s="307" t="s">
        <v>1610</v>
      </c>
      <c r="C396" s="307" t="s">
        <v>1610</v>
      </c>
      <c r="D396" s="308" t="s">
        <v>1495</v>
      </c>
      <c r="E396" s="307" t="s">
        <v>1612</v>
      </c>
      <c r="F396" s="309" t="s">
        <v>1510</v>
      </c>
      <c r="G396" s="308" t="s">
        <v>1566</v>
      </c>
    </row>
    <row r="397" spans="1:7" x14ac:dyDescent="0.2">
      <c r="A397" s="306" t="s">
        <v>149</v>
      </c>
      <c r="B397" s="307" t="s">
        <v>1610</v>
      </c>
      <c r="C397" s="307" t="s">
        <v>1610</v>
      </c>
      <c r="D397" s="308" t="s">
        <v>1495</v>
      </c>
      <c r="E397" s="307" t="s">
        <v>1612</v>
      </c>
      <c r="F397" s="309" t="s">
        <v>1511</v>
      </c>
      <c r="G397" s="308" t="s">
        <v>1566</v>
      </c>
    </row>
    <row r="398" spans="1:7" x14ac:dyDescent="0.2">
      <c r="A398" s="306" t="s">
        <v>149</v>
      </c>
      <c r="B398" s="307" t="s">
        <v>1610</v>
      </c>
      <c r="C398" s="307" t="s">
        <v>1610</v>
      </c>
      <c r="D398" s="308" t="s">
        <v>1495</v>
      </c>
      <c r="E398" s="307" t="s">
        <v>1612</v>
      </c>
      <c r="F398" s="309" t="s">
        <v>1512</v>
      </c>
      <c r="G398" s="308" t="s">
        <v>1566</v>
      </c>
    </row>
    <row r="399" spans="1:7" x14ac:dyDescent="0.2">
      <c r="A399" s="306" t="s">
        <v>149</v>
      </c>
      <c r="B399" s="307" t="s">
        <v>1610</v>
      </c>
      <c r="C399" s="307" t="s">
        <v>1610</v>
      </c>
      <c r="D399" s="308" t="s">
        <v>1513</v>
      </c>
      <c r="E399" s="307" t="s">
        <v>1611</v>
      </c>
      <c r="F399" s="309" t="s">
        <v>1515</v>
      </c>
      <c r="G399" s="308" t="s">
        <v>1566</v>
      </c>
    </row>
    <row r="400" spans="1:7" x14ac:dyDescent="0.2">
      <c r="A400" s="306" t="s">
        <v>149</v>
      </c>
      <c r="B400" s="307" t="s">
        <v>1610</v>
      </c>
      <c r="C400" s="307" t="s">
        <v>1610</v>
      </c>
      <c r="D400" s="308" t="s">
        <v>1513</v>
      </c>
      <c r="E400" s="307" t="s">
        <v>1611</v>
      </c>
      <c r="F400" s="309" t="s">
        <v>1516</v>
      </c>
      <c r="G400" s="308" t="s">
        <v>1566</v>
      </c>
    </row>
    <row r="401" spans="1:7" x14ac:dyDescent="0.2">
      <c r="A401" s="306" t="s">
        <v>149</v>
      </c>
      <c r="B401" s="307" t="s">
        <v>1610</v>
      </c>
      <c r="C401" s="307" t="s">
        <v>1610</v>
      </c>
      <c r="D401" s="308" t="s">
        <v>1513</v>
      </c>
      <c r="E401" s="307" t="s">
        <v>1611</v>
      </c>
      <c r="F401" s="309" t="s">
        <v>1517</v>
      </c>
      <c r="G401" s="308" t="s">
        <v>1566</v>
      </c>
    </row>
    <row r="402" spans="1:7" x14ac:dyDescent="0.2">
      <c r="A402" s="306" t="s">
        <v>149</v>
      </c>
      <c r="B402" s="307" t="s">
        <v>1610</v>
      </c>
      <c r="C402" s="307" t="s">
        <v>1610</v>
      </c>
      <c r="D402" s="308" t="s">
        <v>1513</v>
      </c>
      <c r="E402" s="307" t="s">
        <v>1611</v>
      </c>
      <c r="F402" s="309" t="s">
        <v>1518</v>
      </c>
      <c r="G402" s="308" t="s">
        <v>1566</v>
      </c>
    </row>
    <row r="403" spans="1:7" x14ac:dyDescent="0.2">
      <c r="A403" s="306" t="s">
        <v>149</v>
      </c>
      <c r="B403" s="307" t="s">
        <v>1610</v>
      </c>
      <c r="C403" s="307" t="s">
        <v>1610</v>
      </c>
      <c r="D403" s="308" t="s">
        <v>1513</v>
      </c>
      <c r="E403" s="307" t="s">
        <v>1611</v>
      </c>
      <c r="F403" s="309" t="s">
        <v>1519</v>
      </c>
      <c r="G403" s="308" t="s">
        <v>1566</v>
      </c>
    </row>
    <row r="404" spans="1:7" x14ac:dyDescent="0.2">
      <c r="A404" s="306" t="s">
        <v>149</v>
      </c>
      <c r="B404" s="307" t="s">
        <v>1610</v>
      </c>
      <c r="C404" s="307" t="s">
        <v>1610</v>
      </c>
      <c r="D404" s="308" t="s">
        <v>1513</v>
      </c>
      <c r="E404" s="307" t="s">
        <v>1611</v>
      </c>
      <c r="F404" s="309" t="s">
        <v>1520</v>
      </c>
      <c r="G404" s="308" t="s">
        <v>1566</v>
      </c>
    </row>
    <row r="405" spans="1:7" x14ac:dyDescent="0.2">
      <c r="A405" s="306" t="s">
        <v>149</v>
      </c>
      <c r="B405" s="307" t="s">
        <v>1610</v>
      </c>
      <c r="C405" s="307" t="s">
        <v>1610</v>
      </c>
      <c r="D405" s="308" t="s">
        <v>1513</v>
      </c>
      <c r="E405" s="307" t="s">
        <v>1611</v>
      </c>
      <c r="F405" s="309" t="s">
        <v>1521</v>
      </c>
      <c r="G405" s="308" t="s">
        <v>1566</v>
      </c>
    </row>
    <row r="406" spans="1:7" x14ac:dyDescent="0.2">
      <c r="A406" s="306" t="s">
        <v>149</v>
      </c>
      <c r="B406" s="307" t="s">
        <v>1610</v>
      </c>
      <c r="C406" s="307" t="s">
        <v>1610</v>
      </c>
      <c r="D406" s="308" t="s">
        <v>1513</v>
      </c>
      <c r="E406" s="307" t="s">
        <v>1611</v>
      </c>
      <c r="F406" s="309" t="s">
        <v>1522</v>
      </c>
      <c r="G406" s="308" t="s">
        <v>1566</v>
      </c>
    </row>
    <row r="407" spans="1:7" x14ac:dyDescent="0.2">
      <c r="A407" s="306" t="s">
        <v>149</v>
      </c>
      <c r="B407" s="307" t="s">
        <v>1610</v>
      </c>
      <c r="C407" s="307" t="s">
        <v>1610</v>
      </c>
      <c r="D407" s="308" t="s">
        <v>1513</v>
      </c>
      <c r="E407" s="307" t="s">
        <v>1611</v>
      </c>
      <c r="F407" s="309" t="s">
        <v>1523</v>
      </c>
      <c r="G407" s="308" t="s">
        <v>1566</v>
      </c>
    </row>
    <row r="408" spans="1:7" x14ac:dyDescent="0.2">
      <c r="A408" s="306" t="s">
        <v>149</v>
      </c>
      <c r="B408" s="307" t="s">
        <v>1610</v>
      </c>
      <c r="C408" s="307" t="s">
        <v>1610</v>
      </c>
      <c r="D408" s="308" t="s">
        <v>1513</v>
      </c>
      <c r="E408" s="307" t="s">
        <v>1611</v>
      </c>
      <c r="F408" s="309" t="s">
        <v>1524</v>
      </c>
      <c r="G408" s="308" t="s">
        <v>1566</v>
      </c>
    </row>
    <row r="409" spans="1:7" x14ac:dyDescent="0.2">
      <c r="A409" s="306" t="s">
        <v>149</v>
      </c>
      <c r="B409" s="307" t="s">
        <v>1610</v>
      </c>
      <c r="C409" s="307" t="s">
        <v>1610</v>
      </c>
      <c r="D409" s="308" t="s">
        <v>1513</v>
      </c>
      <c r="E409" s="307" t="s">
        <v>1611</v>
      </c>
      <c r="F409" s="309" t="s">
        <v>1525</v>
      </c>
      <c r="G409" s="308" t="s">
        <v>1566</v>
      </c>
    </row>
    <row r="410" spans="1:7" x14ac:dyDescent="0.2">
      <c r="A410" s="306" t="s">
        <v>149</v>
      </c>
      <c r="B410" s="307" t="s">
        <v>1610</v>
      </c>
      <c r="C410" s="307" t="s">
        <v>1610</v>
      </c>
      <c r="D410" s="308" t="s">
        <v>1513</v>
      </c>
      <c r="E410" s="307" t="s">
        <v>1611</v>
      </c>
      <c r="F410" s="309" t="s">
        <v>1526</v>
      </c>
      <c r="G410" s="308" t="s">
        <v>1566</v>
      </c>
    </row>
    <row r="411" spans="1:7" x14ac:dyDescent="0.2">
      <c r="A411" s="306" t="s">
        <v>149</v>
      </c>
      <c r="B411" s="307" t="s">
        <v>1610</v>
      </c>
      <c r="C411" s="307" t="s">
        <v>1610</v>
      </c>
      <c r="D411" s="308" t="s">
        <v>1513</v>
      </c>
      <c r="E411" s="307" t="s">
        <v>1611</v>
      </c>
      <c r="F411" s="309" t="s">
        <v>1527</v>
      </c>
      <c r="G411" s="308" t="s">
        <v>1566</v>
      </c>
    </row>
    <row r="412" spans="1:7" x14ac:dyDescent="0.2">
      <c r="A412" s="306" t="s">
        <v>149</v>
      </c>
      <c r="B412" s="307" t="s">
        <v>1610</v>
      </c>
      <c r="C412" s="307" t="s">
        <v>1610</v>
      </c>
      <c r="D412" s="308" t="s">
        <v>1513</v>
      </c>
      <c r="E412" s="307" t="s">
        <v>1611</v>
      </c>
      <c r="F412" s="309" t="s">
        <v>1528</v>
      </c>
      <c r="G412" s="308" t="s">
        <v>1566</v>
      </c>
    </row>
    <row r="413" spans="1:7" x14ac:dyDescent="0.2">
      <c r="A413" s="306" t="s">
        <v>149</v>
      </c>
      <c r="B413" s="307" t="s">
        <v>1610</v>
      </c>
      <c r="C413" s="307" t="s">
        <v>1610</v>
      </c>
      <c r="D413" s="308" t="s">
        <v>1513</v>
      </c>
      <c r="E413" s="307" t="s">
        <v>1611</v>
      </c>
      <c r="F413" s="309" t="s">
        <v>1529</v>
      </c>
      <c r="G413" s="308" t="s">
        <v>1566</v>
      </c>
    </row>
    <row r="414" spans="1:7" x14ac:dyDescent="0.2">
      <c r="A414" s="306" t="s">
        <v>149</v>
      </c>
      <c r="B414" s="307" t="s">
        <v>1610</v>
      </c>
      <c r="C414" s="307" t="s">
        <v>1610</v>
      </c>
      <c r="D414" s="308" t="s">
        <v>1513</v>
      </c>
      <c r="E414" s="307" t="s">
        <v>1611</v>
      </c>
      <c r="F414" s="309" t="s">
        <v>1530</v>
      </c>
      <c r="G414" s="308" t="s">
        <v>1566</v>
      </c>
    </row>
    <row r="415" spans="1:7" x14ac:dyDescent="0.2">
      <c r="A415" s="306" t="s">
        <v>149</v>
      </c>
      <c r="B415" s="307" t="s">
        <v>1610</v>
      </c>
      <c r="C415" s="307" t="s">
        <v>1610</v>
      </c>
      <c r="D415" s="308" t="s">
        <v>1531</v>
      </c>
      <c r="E415" s="307" t="s">
        <v>1613</v>
      </c>
      <c r="F415" s="309" t="s">
        <v>1532</v>
      </c>
      <c r="G415" s="308" t="s">
        <v>1566</v>
      </c>
    </row>
    <row r="416" spans="1:7" x14ac:dyDescent="0.2">
      <c r="A416" s="306" t="s">
        <v>149</v>
      </c>
      <c r="B416" s="307" t="s">
        <v>1610</v>
      </c>
      <c r="C416" s="307" t="s">
        <v>1610</v>
      </c>
      <c r="D416" s="308" t="s">
        <v>1531</v>
      </c>
      <c r="E416" s="307" t="s">
        <v>1613</v>
      </c>
      <c r="F416" s="309" t="s">
        <v>1533</v>
      </c>
      <c r="G416" s="308" t="s">
        <v>1566</v>
      </c>
    </row>
    <row r="417" spans="1:7" x14ac:dyDescent="0.2">
      <c r="A417" s="306" t="s">
        <v>149</v>
      </c>
      <c r="B417" s="307" t="s">
        <v>1610</v>
      </c>
      <c r="C417" s="307" t="s">
        <v>1610</v>
      </c>
      <c r="D417" s="308" t="s">
        <v>1531</v>
      </c>
      <c r="E417" s="307" t="s">
        <v>1613</v>
      </c>
      <c r="F417" s="309" t="s">
        <v>1534</v>
      </c>
      <c r="G417" s="308" t="s">
        <v>1566</v>
      </c>
    </row>
    <row r="418" spans="1:7" x14ac:dyDescent="0.2">
      <c r="A418" s="306" t="s">
        <v>149</v>
      </c>
      <c r="B418" s="307" t="s">
        <v>1610</v>
      </c>
      <c r="C418" s="307" t="s">
        <v>1610</v>
      </c>
      <c r="D418" s="308" t="s">
        <v>1531</v>
      </c>
      <c r="E418" s="307" t="s">
        <v>1613</v>
      </c>
      <c r="F418" s="309" t="s">
        <v>1535</v>
      </c>
      <c r="G418" s="308" t="s">
        <v>1566</v>
      </c>
    </row>
    <row r="419" spans="1:7" x14ac:dyDescent="0.2">
      <c r="A419" s="306" t="s">
        <v>149</v>
      </c>
      <c r="B419" s="307" t="s">
        <v>1610</v>
      </c>
      <c r="C419" s="307" t="s">
        <v>1610</v>
      </c>
      <c r="D419" s="308" t="s">
        <v>1531</v>
      </c>
      <c r="E419" s="307" t="s">
        <v>1613</v>
      </c>
      <c r="F419" s="309" t="s">
        <v>1536</v>
      </c>
      <c r="G419" s="308" t="s">
        <v>1566</v>
      </c>
    </row>
    <row r="420" spans="1:7" x14ac:dyDescent="0.2">
      <c r="A420" s="306" t="s">
        <v>149</v>
      </c>
      <c r="B420" s="307" t="s">
        <v>1610</v>
      </c>
      <c r="C420" s="307" t="s">
        <v>1610</v>
      </c>
      <c r="D420" s="308" t="s">
        <v>1531</v>
      </c>
      <c r="E420" s="307" t="s">
        <v>1613</v>
      </c>
      <c r="F420" s="309" t="s">
        <v>1537</v>
      </c>
      <c r="G420" s="308" t="s">
        <v>1566</v>
      </c>
    </row>
    <row r="421" spans="1:7" x14ac:dyDescent="0.2">
      <c r="A421" s="306" t="s">
        <v>149</v>
      </c>
      <c r="B421" s="307" t="s">
        <v>1610</v>
      </c>
      <c r="C421" s="307" t="s">
        <v>1610</v>
      </c>
      <c r="D421" s="308" t="s">
        <v>1531</v>
      </c>
      <c r="E421" s="307" t="s">
        <v>1613</v>
      </c>
      <c r="F421" s="309" t="s">
        <v>1538</v>
      </c>
      <c r="G421" s="308" t="s">
        <v>1566</v>
      </c>
    </row>
    <row r="422" spans="1:7" x14ac:dyDescent="0.2">
      <c r="A422" s="306" t="s">
        <v>149</v>
      </c>
      <c r="B422" s="307" t="s">
        <v>1610</v>
      </c>
      <c r="C422" s="307" t="s">
        <v>1610</v>
      </c>
      <c r="D422" s="308" t="s">
        <v>1531</v>
      </c>
      <c r="E422" s="307" t="s">
        <v>1613</v>
      </c>
      <c r="F422" s="309" t="s">
        <v>1539</v>
      </c>
      <c r="G422" s="308" t="s">
        <v>1566</v>
      </c>
    </row>
    <row r="423" spans="1:7" x14ac:dyDescent="0.2">
      <c r="A423" s="306" t="s">
        <v>149</v>
      </c>
      <c r="B423" s="307" t="s">
        <v>1610</v>
      </c>
      <c r="C423" s="307" t="s">
        <v>1610</v>
      </c>
      <c r="D423" s="308" t="s">
        <v>1531</v>
      </c>
      <c r="E423" s="307" t="s">
        <v>1613</v>
      </c>
      <c r="F423" s="309" t="s">
        <v>1540</v>
      </c>
      <c r="G423" s="308" t="s">
        <v>1566</v>
      </c>
    </row>
    <row r="424" spans="1:7" x14ac:dyDescent="0.2">
      <c r="A424" s="306" t="s">
        <v>149</v>
      </c>
      <c r="B424" s="307" t="s">
        <v>1610</v>
      </c>
      <c r="C424" s="307" t="s">
        <v>1610</v>
      </c>
      <c r="D424" s="308" t="s">
        <v>1531</v>
      </c>
      <c r="E424" s="307" t="s">
        <v>1613</v>
      </c>
      <c r="F424" s="309" t="s">
        <v>1541</v>
      </c>
      <c r="G424" s="308" t="s">
        <v>1566</v>
      </c>
    </row>
    <row r="425" spans="1:7" x14ac:dyDescent="0.2">
      <c r="A425" s="306" t="s">
        <v>149</v>
      </c>
      <c r="B425" s="307" t="s">
        <v>1610</v>
      </c>
      <c r="C425" s="307" t="s">
        <v>1610</v>
      </c>
      <c r="D425" s="308" t="s">
        <v>1531</v>
      </c>
      <c r="E425" s="307" t="s">
        <v>1613</v>
      </c>
      <c r="F425" s="309" t="s">
        <v>1542</v>
      </c>
      <c r="G425" s="308" t="s">
        <v>1566</v>
      </c>
    </row>
    <row r="426" spans="1:7" x14ac:dyDescent="0.2">
      <c r="A426" s="306" t="s">
        <v>149</v>
      </c>
      <c r="B426" s="307" t="s">
        <v>1610</v>
      </c>
      <c r="C426" s="307" t="s">
        <v>1610</v>
      </c>
      <c r="D426" s="308" t="s">
        <v>1531</v>
      </c>
      <c r="E426" s="307" t="s">
        <v>1613</v>
      </c>
      <c r="F426" s="309" t="s">
        <v>1543</v>
      </c>
      <c r="G426" s="308" t="s">
        <v>1566</v>
      </c>
    </row>
    <row r="427" spans="1:7" x14ac:dyDescent="0.2">
      <c r="A427" s="306" t="s">
        <v>149</v>
      </c>
      <c r="B427" s="307" t="s">
        <v>1610</v>
      </c>
      <c r="C427" s="307" t="s">
        <v>1610</v>
      </c>
      <c r="D427" s="308" t="s">
        <v>1531</v>
      </c>
      <c r="E427" s="307" t="s">
        <v>1613</v>
      </c>
      <c r="F427" s="309" t="s">
        <v>1544</v>
      </c>
      <c r="G427" s="308" t="s">
        <v>1566</v>
      </c>
    </row>
    <row r="428" spans="1:7" x14ac:dyDescent="0.2">
      <c r="A428" s="306" t="s">
        <v>149</v>
      </c>
      <c r="B428" s="307" t="s">
        <v>1610</v>
      </c>
      <c r="C428" s="307" t="s">
        <v>1610</v>
      </c>
      <c r="D428" s="308" t="s">
        <v>1545</v>
      </c>
      <c r="E428" s="307" t="s">
        <v>1614</v>
      </c>
      <c r="F428" s="309" t="s">
        <v>1546</v>
      </c>
      <c r="G428" s="308" t="s">
        <v>1566</v>
      </c>
    </row>
    <row r="429" spans="1:7" x14ac:dyDescent="0.2">
      <c r="A429" s="306" t="s">
        <v>149</v>
      </c>
      <c r="B429" s="307" t="s">
        <v>1610</v>
      </c>
      <c r="C429" s="307" t="s">
        <v>1610</v>
      </c>
      <c r="D429" s="308" t="s">
        <v>1545</v>
      </c>
      <c r="E429" s="307" t="s">
        <v>1614</v>
      </c>
      <c r="F429" s="309" t="s">
        <v>1547</v>
      </c>
      <c r="G429" s="308" t="s">
        <v>1566</v>
      </c>
    </row>
    <row r="430" spans="1:7" x14ac:dyDescent="0.2">
      <c r="A430" s="306" t="s">
        <v>149</v>
      </c>
      <c r="B430" s="307" t="s">
        <v>1610</v>
      </c>
      <c r="C430" s="307" t="s">
        <v>1610</v>
      </c>
      <c r="D430" s="308" t="s">
        <v>1545</v>
      </c>
      <c r="E430" s="307" t="s">
        <v>1614</v>
      </c>
      <c r="F430" s="309" t="s">
        <v>1548</v>
      </c>
      <c r="G430" s="308" t="s">
        <v>1566</v>
      </c>
    </row>
    <row r="431" spans="1:7" x14ac:dyDescent="0.2">
      <c r="A431" s="306" t="s">
        <v>149</v>
      </c>
      <c r="B431" s="307" t="s">
        <v>1610</v>
      </c>
      <c r="C431" s="307" t="s">
        <v>1610</v>
      </c>
      <c r="D431" s="308" t="s">
        <v>1545</v>
      </c>
      <c r="E431" s="307" t="s">
        <v>1614</v>
      </c>
      <c r="F431" s="309" t="s">
        <v>1549</v>
      </c>
      <c r="G431" s="308" t="s">
        <v>1566</v>
      </c>
    </row>
    <row r="432" spans="1:7" x14ac:dyDescent="0.2">
      <c r="A432" s="306" t="s">
        <v>149</v>
      </c>
      <c r="B432" s="307" t="s">
        <v>1610</v>
      </c>
      <c r="C432" s="307" t="s">
        <v>1610</v>
      </c>
      <c r="D432" s="308" t="s">
        <v>1545</v>
      </c>
      <c r="E432" s="307" t="s">
        <v>1614</v>
      </c>
      <c r="F432" s="309" t="s">
        <v>1550</v>
      </c>
      <c r="G432" s="308" t="s">
        <v>1566</v>
      </c>
    </row>
    <row r="433" spans="1:7" x14ac:dyDescent="0.2">
      <c r="A433" s="306" t="s">
        <v>149</v>
      </c>
      <c r="B433" s="307" t="s">
        <v>1610</v>
      </c>
      <c r="C433" s="307" t="s">
        <v>1610</v>
      </c>
      <c r="D433" s="308" t="s">
        <v>1545</v>
      </c>
      <c r="E433" s="307" t="s">
        <v>1614</v>
      </c>
      <c r="F433" s="309" t="s">
        <v>1551</v>
      </c>
      <c r="G433" s="308" t="s">
        <v>1566</v>
      </c>
    </row>
    <row r="434" spans="1:7" x14ac:dyDescent="0.2">
      <c r="A434" s="306" t="s">
        <v>149</v>
      </c>
      <c r="B434" s="307" t="s">
        <v>1610</v>
      </c>
      <c r="C434" s="307" t="s">
        <v>1610</v>
      </c>
      <c r="D434" s="308" t="s">
        <v>1545</v>
      </c>
      <c r="E434" s="307" t="s">
        <v>1614</v>
      </c>
      <c r="F434" s="309" t="s">
        <v>1552</v>
      </c>
      <c r="G434" s="308" t="s">
        <v>1566</v>
      </c>
    </row>
    <row r="435" spans="1:7" x14ac:dyDescent="0.2">
      <c r="A435" s="306" t="s">
        <v>149</v>
      </c>
      <c r="B435" s="307" t="s">
        <v>1610</v>
      </c>
      <c r="C435" s="307" t="s">
        <v>1610</v>
      </c>
      <c r="D435" s="308" t="s">
        <v>1545</v>
      </c>
      <c r="E435" s="307" t="s">
        <v>1614</v>
      </c>
      <c r="F435" s="309" t="s">
        <v>1553</v>
      </c>
      <c r="G435" s="308" t="s">
        <v>1566</v>
      </c>
    </row>
    <row r="436" spans="1:7" x14ac:dyDescent="0.2">
      <c r="A436" s="306" t="s">
        <v>149</v>
      </c>
      <c r="B436" s="307" t="s">
        <v>1610</v>
      </c>
      <c r="C436" s="307" t="s">
        <v>1610</v>
      </c>
      <c r="D436" s="308" t="s">
        <v>1545</v>
      </c>
      <c r="E436" s="307" t="s">
        <v>1614</v>
      </c>
      <c r="F436" s="309" t="s">
        <v>1554</v>
      </c>
      <c r="G436" s="308" t="s">
        <v>1566</v>
      </c>
    </row>
    <row r="437" spans="1:7" x14ac:dyDescent="0.2">
      <c r="A437" s="306" t="s">
        <v>149</v>
      </c>
      <c r="B437" s="307" t="s">
        <v>1610</v>
      </c>
      <c r="C437" s="307" t="s">
        <v>1610</v>
      </c>
      <c r="D437" s="308" t="s">
        <v>1545</v>
      </c>
      <c r="E437" s="307" t="s">
        <v>1614</v>
      </c>
      <c r="F437" s="309" t="s">
        <v>1555</v>
      </c>
      <c r="G437" s="308" t="s">
        <v>1566</v>
      </c>
    </row>
    <row r="438" spans="1:7" x14ac:dyDescent="0.2">
      <c r="A438" s="306" t="s">
        <v>1577</v>
      </c>
      <c r="B438" s="307" t="s">
        <v>151</v>
      </c>
      <c r="C438" s="307" t="s">
        <v>1615</v>
      </c>
      <c r="D438" s="308" t="s">
        <v>579</v>
      </c>
      <c r="E438" s="307" t="s">
        <v>1616</v>
      </c>
      <c r="F438" s="309" t="s">
        <v>580</v>
      </c>
      <c r="G438" s="308" t="s">
        <v>1566</v>
      </c>
    </row>
    <row r="439" spans="1:7" x14ac:dyDescent="0.2">
      <c r="A439" s="306" t="s">
        <v>1577</v>
      </c>
      <c r="B439" s="307" t="s">
        <v>151</v>
      </c>
      <c r="C439" s="307" t="s">
        <v>1615</v>
      </c>
      <c r="D439" s="308" t="s">
        <v>579</v>
      </c>
      <c r="E439" s="307" t="s">
        <v>1616</v>
      </c>
      <c r="F439" s="309" t="s">
        <v>581</v>
      </c>
      <c r="G439" s="308" t="s">
        <v>1566</v>
      </c>
    </row>
    <row r="440" spans="1:7" x14ac:dyDescent="0.2">
      <c r="A440" s="306" t="s">
        <v>1577</v>
      </c>
      <c r="B440" s="307" t="s">
        <v>151</v>
      </c>
      <c r="C440" s="307" t="s">
        <v>1615</v>
      </c>
      <c r="D440" s="308" t="s">
        <v>579</v>
      </c>
      <c r="E440" s="307" t="s">
        <v>1616</v>
      </c>
      <c r="F440" s="309" t="s">
        <v>582</v>
      </c>
      <c r="G440" s="308" t="s">
        <v>1566</v>
      </c>
    </row>
    <row r="441" spans="1:7" x14ac:dyDescent="0.2">
      <c r="A441" s="306" t="s">
        <v>1577</v>
      </c>
      <c r="B441" s="307" t="s">
        <v>151</v>
      </c>
      <c r="C441" s="307" t="s">
        <v>1615</v>
      </c>
      <c r="D441" s="308" t="s">
        <v>579</v>
      </c>
      <c r="E441" s="307" t="s">
        <v>1616</v>
      </c>
      <c r="F441" s="309" t="s">
        <v>583</v>
      </c>
      <c r="G441" s="308" t="s">
        <v>1566</v>
      </c>
    </row>
    <row r="442" spans="1:7" x14ac:dyDescent="0.2">
      <c r="A442" s="306" t="s">
        <v>1577</v>
      </c>
      <c r="B442" s="307" t="s">
        <v>151</v>
      </c>
      <c r="C442" s="307" t="s">
        <v>1615</v>
      </c>
      <c r="D442" s="308" t="s">
        <v>579</v>
      </c>
      <c r="E442" s="307" t="s">
        <v>1616</v>
      </c>
      <c r="F442" s="309" t="s">
        <v>584</v>
      </c>
      <c r="G442" s="308" t="s">
        <v>1566</v>
      </c>
    </row>
    <row r="443" spans="1:7" x14ac:dyDescent="0.2">
      <c r="A443" s="306" t="s">
        <v>1577</v>
      </c>
      <c r="B443" s="307" t="s">
        <v>151</v>
      </c>
      <c r="C443" s="307" t="s">
        <v>1615</v>
      </c>
      <c r="D443" s="308" t="s">
        <v>579</v>
      </c>
      <c r="E443" s="307" t="s">
        <v>1616</v>
      </c>
      <c r="F443" s="309" t="s">
        <v>585</v>
      </c>
      <c r="G443" s="308" t="s">
        <v>1566</v>
      </c>
    </row>
    <row r="444" spans="1:7" x14ac:dyDescent="0.2">
      <c r="A444" s="306" t="s">
        <v>1577</v>
      </c>
      <c r="B444" s="307" t="s">
        <v>151</v>
      </c>
      <c r="C444" s="307" t="s">
        <v>1615</v>
      </c>
      <c r="D444" s="308" t="s">
        <v>579</v>
      </c>
      <c r="E444" s="307" t="s">
        <v>1616</v>
      </c>
      <c r="F444" s="309" t="s">
        <v>586</v>
      </c>
      <c r="G444" s="308" t="s">
        <v>1566</v>
      </c>
    </row>
    <row r="445" spans="1:7" x14ac:dyDescent="0.2">
      <c r="A445" s="306" t="s">
        <v>1577</v>
      </c>
      <c r="B445" s="307" t="s">
        <v>151</v>
      </c>
      <c r="C445" s="307" t="s">
        <v>1615</v>
      </c>
      <c r="D445" s="308" t="s">
        <v>579</v>
      </c>
      <c r="E445" s="307" t="s">
        <v>1616</v>
      </c>
      <c r="F445" s="309" t="s">
        <v>587</v>
      </c>
      <c r="G445" s="308" t="s">
        <v>1566</v>
      </c>
    </row>
    <row r="446" spans="1:7" x14ac:dyDescent="0.2">
      <c r="A446" s="306" t="s">
        <v>1577</v>
      </c>
      <c r="B446" s="307" t="s">
        <v>151</v>
      </c>
      <c r="C446" s="307" t="s">
        <v>1615</v>
      </c>
      <c r="D446" s="308" t="s">
        <v>579</v>
      </c>
      <c r="E446" s="307" t="s">
        <v>1616</v>
      </c>
      <c r="F446" s="309" t="s">
        <v>588</v>
      </c>
      <c r="G446" s="308" t="s">
        <v>1566</v>
      </c>
    </row>
    <row r="447" spans="1:7" x14ac:dyDescent="0.2">
      <c r="A447" s="306" t="s">
        <v>1577</v>
      </c>
      <c r="B447" s="307" t="s">
        <v>151</v>
      </c>
      <c r="C447" s="307" t="s">
        <v>1615</v>
      </c>
      <c r="D447" s="308" t="s">
        <v>579</v>
      </c>
      <c r="E447" s="307" t="s">
        <v>1616</v>
      </c>
      <c r="F447" s="309" t="s">
        <v>589</v>
      </c>
      <c r="G447" s="308" t="s">
        <v>1566</v>
      </c>
    </row>
    <row r="448" spans="1:7" x14ac:dyDescent="0.2">
      <c r="A448" s="306" t="s">
        <v>1577</v>
      </c>
      <c r="B448" s="307" t="s">
        <v>151</v>
      </c>
      <c r="C448" s="307" t="s">
        <v>1615</v>
      </c>
      <c r="D448" s="308" t="s">
        <v>879</v>
      </c>
      <c r="E448" s="307" t="s">
        <v>1617</v>
      </c>
      <c r="F448" s="309" t="s">
        <v>880</v>
      </c>
      <c r="G448" s="308" t="s">
        <v>1566</v>
      </c>
    </row>
    <row r="449" spans="1:7" x14ac:dyDescent="0.2">
      <c r="A449" s="306" t="s">
        <v>1577</v>
      </c>
      <c r="B449" s="307" t="s">
        <v>151</v>
      </c>
      <c r="C449" s="307" t="s">
        <v>1615</v>
      </c>
      <c r="D449" s="308" t="s">
        <v>879</v>
      </c>
      <c r="E449" s="307" t="s">
        <v>1617</v>
      </c>
      <c r="F449" s="309" t="s">
        <v>881</v>
      </c>
      <c r="G449" s="308" t="s">
        <v>1566</v>
      </c>
    </row>
    <row r="450" spans="1:7" x14ac:dyDescent="0.2">
      <c r="A450" s="306" t="s">
        <v>1577</v>
      </c>
      <c r="B450" s="307" t="s">
        <v>151</v>
      </c>
      <c r="C450" s="307" t="s">
        <v>1615</v>
      </c>
      <c r="D450" s="308" t="s">
        <v>879</v>
      </c>
      <c r="E450" s="307" t="s">
        <v>1617</v>
      </c>
      <c r="F450" s="309" t="s">
        <v>882</v>
      </c>
      <c r="G450" s="308" t="s">
        <v>1566</v>
      </c>
    </row>
    <row r="451" spans="1:7" x14ac:dyDescent="0.2">
      <c r="A451" s="306" t="s">
        <v>1577</v>
      </c>
      <c r="B451" s="307" t="s">
        <v>151</v>
      </c>
      <c r="C451" s="307" t="s">
        <v>1615</v>
      </c>
      <c r="D451" s="308" t="s">
        <v>879</v>
      </c>
      <c r="E451" s="307" t="s">
        <v>1617</v>
      </c>
      <c r="F451" s="309" t="s">
        <v>883</v>
      </c>
      <c r="G451" s="308" t="s">
        <v>1566</v>
      </c>
    </row>
    <row r="452" spans="1:7" x14ac:dyDescent="0.2">
      <c r="A452" s="306" t="s">
        <v>1577</v>
      </c>
      <c r="B452" s="307" t="s">
        <v>151</v>
      </c>
      <c r="C452" s="307" t="s">
        <v>1615</v>
      </c>
      <c r="D452" s="308" t="s">
        <v>879</v>
      </c>
      <c r="E452" s="307" t="s">
        <v>1617</v>
      </c>
      <c r="F452" s="309" t="s">
        <v>884</v>
      </c>
      <c r="G452" s="308" t="s">
        <v>1566</v>
      </c>
    </row>
    <row r="453" spans="1:7" x14ac:dyDescent="0.2">
      <c r="A453" s="306" t="s">
        <v>1577</v>
      </c>
      <c r="B453" s="307" t="s">
        <v>151</v>
      </c>
      <c r="C453" s="307" t="s">
        <v>1615</v>
      </c>
      <c r="D453" s="308" t="s">
        <v>879</v>
      </c>
      <c r="E453" s="307" t="s">
        <v>1617</v>
      </c>
      <c r="F453" s="309" t="s">
        <v>885</v>
      </c>
      <c r="G453" s="308" t="s">
        <v>1566</v>
      </c>
    </row>
    <row r="454" spans="1:7" x14ac:dyDescent="0.2">
      <c r="A454" s="306" t="s">
        <v>1577</v>
      </c>
      <c r="B454" s="307" t="s">
        <v>151</v>
      </c>
      <c r="C454" s="307" t="s">
        <v>1615</v>
      </c>
      <c r="D454" s="308" t="s">
        <v>879</v>
      </c>
      <c r="E454" s="307" t="s">
        <v>1617</v>
      </c>
      <c r="F454" s="309" t="s">
        <v>886</v>
      </c>
      <c r="G454" s="308" t="s">
        <v>1566</v>
      </c>
    </row>
    <row r="455" spans="1:7" x14ac:dyDescent="0.2">
      <c r="A455" s="306" t="s">
        <v>1577</v>
      </c>
      <c r="B455" s="307" t="s">
        <v>151</v>
      </c>
      <c r="C455" s="307" t="s">
        <v>1615</v>
      </c>
      <c r="D455" s="308" t="s">
        <v>879</v>
      </c>
      <c r="E455" s="307" t="s">
        <v>1617</v>
      </c>
      <c r="F455" s="309">
        <v>31207</v>
      </c>
      <c r="G455" s="308" t="s">
        <v>1566</v>
      </c>
    </row>
    <row r="456" spans="1:7" x14ac:dyDescent="0.2">
      <c r="A456" s="306" t="s">
        <v>1571</v>
      </c>
      <c r="B456" s="307" t="s">
        <v>1618</v>
      </c>
      <c r="C456" s="307" t="s">
        <v>1618</v>
      </c>
      <c r="D456" s="308" t="s">
        <v>590</v>
      </c>
      <c r="E456" s="307" t="s">
        <v>1619</v>
      </c>
      <c r="F456" s="309" t="s">
        <v>591</v>
      </c>
      <c r="G456" s="308" t="s">
        <v>1566</v>
      </c>
    </row>
    <row r="457" spans="1:7" x14ac:dyDescent="0.2">
      <c r="A457" s="306" t="s">
        <v>1571</v>
      </c>
      <c r="B457" s="307" t="s">
        <v>1618</v>
      </c>
      <c r="C457" s="307" t="s">
        <v>1618</v>
      </c>
      <c r="D457" s="308" t="s">
        <v>590</v>
      </c>
      <c r="E457" s="307" t="s">
        <v>1619</v>
      </c>
      <c r="F457" s="309" t="s">
        <v>592</v>
      </c>
      <c r="G457" s="308" t="s">
        <v>1566</v>
      </c>
    </row>
    <row r="458" spans="1:7" x14ac:dyDescent="0.2">
      <c r="A458" s="306" t="s">
        <v>1571</v>
      </c>
      <c r="B458" s="307" t="s">
        <v>1618</v>
      </c>
      <c r="C458" s="307" t="s">
        <v>1618</v>
      </c>
      <c r="D458" s="308" t="s">
        <v>590</v>
      </c>
      <c r="E458" s="307" t="s">
        <v>1619</v>
      </c>
      <c r="F458" s="309" t="s">
        <v>593</v>
      </c>
      <c r="G458" s="308" t="s">
        <v>1566</v>
      </c>
    </row>
    <row r="459" spans="1:7" x14ac:dyDescent="0.2">
      <c r="A459" s="306" t="s">
        <v>1571</v>
      </c>
      <c r="B459" s="307" t="s">
        <v>1618</v>
      </c>
      <c r="C459" s="307" t="s">
        <v>1618</v>
      </c>
      <c r="D459" s="308" t="s">
        <v>590</v>
      </c>
      <c r="E459" s="307" t="s">
        <v>1619</v>
      </c>
      <c r="F459" s="309" t="s">
        <v>594</v>
      </c>
      <c r="G459" s="308" t="s">
        <v>1566</v>
      </c>
    </row>
    <row r="460" spans="1:7" x14ac:dyDescent="0.2">
      <c r="A460" s="306" t="s">
        <v>1571</v>
      </c>
      <c r="B460" s="307" t="s">
        <v>1618</v>
      </c>
      <c r="C460" s="307" t="s">
        <v>1618</v>
      </c>
      <c r="D460" s="308" t="s">
        <v>590</v>
      </c>
      <c r="E460" s="307" t="s">
        <v>1619</v>
      </c>
      <c r="F460" s="309" t="s">
        <v>595</v>
      </c>
      <c r="G460" s="308" t="s">
        <v>1566</v>
      </c>
    </row>
    <row r="461" spans="1:7" x14ac:dyDescent="0.2">
      <c r="A461" s="306" t="s">
        <v>1571</v>
      </c>
      <c r="B461" s="307" t="s">
        <v>1618</v>
      </c>
      <c r="C461" s="307" t="s">
        <v>1618</v>
      </c>
      <c r="D461" s="308" t="s">
        <v>590</v>
      </c>
      <c r="E461" s="307" t="s">
        <v>1619</v>
      </c>
      <c r="F461" s="309" t="s">
        <v>596</v>
      </c>
      <c r="G461" s="308" t="s">
        <v>1566</v>
      </c>
    </row>
    <row r="462" spans="1:7" x14ac:dyDescent="0.2">
      <c r="A462" s="306" t="s">
        <v>1571</v>
      </c>
      <c r="B462" s="307" t="s">
        <v>1618</v>
      </c>
      <c r="C462" s="307" t="s">
        <v>1618</v>
      </c>
      <c r="D462" s="308" t="s">
        <v>590</v>
      </c>
      <c r="E462" s="307" t="s">
        <v>1619</v>
      </c>
      <c r="F462" s="309" t="s">
        <v>597</v>
      </c>
      <c r="G462" s="308" t="s">
        <v>1566</v>
      </c>
    </row>
    <row r="463" spans="1:7" x14ac:dyDescent="0.2">
      <c r="A463" s="306" t="s">
        <v>1571</v>
      </c>
      <c r="B463" s="307" t="s">
        <v>1618</v>
      </c>
      <c r="C463" s="307" t="s">
        <v>1618</v>
      </c>
      <c r="D463" s="308" t="s">
        <v>590</v>
      </c>
      <c r="E463" s="307" t="s">
        <v>1619</v>
      </c>
      <c r="F463" s="309" t="s">
        <v>598</v>
      </c>
      <c r="G463" s="308" t="s">
        <v>1566</v>
      </c>
    </row>
    <row r="464" spans="1:7" x14ac:dyDescent="0.2">
      <c r="A464" s="306" t="s">
        <v>1571</v>
      </c>
      <c r="B464" s="307" t="s">
        <v>1618</v>
      </c>
      <c r="C464" s="307" t="s">
        <v>1618</v>
      </c>
      <c r="D464" s="308" t="s">
        <v>590</v>
      </c>
      <c r="E464" s="307" t="s">
        <v>1619</v>
      </c>
      <c r="F464" s="309" t="s">
        <v>599</v>
      </c>
      <c r="G464" s="308" t="s">
        <v>1566</v>
      </c>
    </row>
    <row r="465" spans="1:7" x14ac:dyDescent="0.2">
      <c r="A465" s="306" t="s">
        <v>1571</v>
      </c>
      <c r="B465" s="307" t="s">
        <v>1618</v>
      </c>
      <c r="C465" s="307" t="s">
        <v>1618</v>
      </c>
      <c r="D465" s="308" t="s">
        <v>590</v>
      </c>
      <c r="E465" s="307" t="s">
        <v>1619</v>
      </c>
      <c r="F465" s="309" t="s">
        <v>600</v>
      </c>
      <c r="G465" s="308" t="s">
        <v>1566</v>
      </c>
    </row>
    <row r="466" spans="1:7" x14ac:dyDescent="0.2">
      <c r="A466" s="306" t="s">
        <v>1571</v>
      </c>
      <c r="B466" s="307" t="s">
        <v>1618</v>
      </c>
      <c r="C466" s="307" t="s">
        <v>1618</v>
      </c>
      <c r="D466" s="308" t="s">
        <v>590</v>
      </c>
      <c r="E466" s="307" t="s">
        <v>1619</v>
      </c>
      <c r="F466" s="309" t="s">
        <v>601</v>
      </c>
      <c r="G466" s="308" t="s">
        <v>1566</v>
      </c>
    </row>
    <row r="467" spans="1:7" x14ac:dyDescent="0.2">
      <c r="A467" s="306" t="s">
        <v>1571</v>
      </c>
      <c r="B467" s="307" t="s">
        <v>1618</v>
      </c>
      <c r="C467" s="307" t="s">
        <v>1618</v>
      </c>
      <c r="D467" s="308" t="s">
        <v>590</v>
      </c>
      <c r="E467" s="307" t="s">
        <v>1619</v>
      </c>
      <c r="F467" s="309" t="s">
        <v>602</v>
      </c>
      <c r="G467" s="308" t="s">
        <v>1566</v>
      </c>
    </row>
    <row r="468" spans="1:7" x14ac:dyDescent="0.2">
      <c r="A468" s="306" t="s">
        <v>1571</v>
      </c>
      <c r="B468" s="307" t="s">
        <v>1618</v>
      </c>
      <c r="C468" s="307" t="s">
        <v>1618</v>
      </c>
      <c r="D468" s="308" t="s">
        <v>590</v>
      </c>
      <c r="E468" s="307" t="s">
        <v>1619</v>
      </c>
      <c r="F468" s="309" t="s">
        <v>603</v>
      </c>
      <c r="G468" s="308" t="s">
        <v>1566</v>
      </c>
    </row>
    <row r="469" spans="1:7" x14ac:dyDescent="0.2">
      <c r="A469" s="306" t="s">
        <v>1571</v>
      </c>
      <c r="B469" s="307" t="s">
        <v>1618</v>
      </c>
      <c r="C469" s="307" t="s">
        <v>1618</v>
      </c>
      <c r="D469" s="308" t="s">
        <v>590</v>
      </c>
      <c r="E469" s="307" t="s">
        <v>1619</v>
      </c>
      <c r="F469" s="309" t="s">
        <v>604</v>
      </c>
      <c r="G469" s="308" t="s">
        <v>1566</v>
      </c>
    </row>
    <row r="470" spans="1:7" x14ac:dyDescent="0.2">
      <c r="A470" s="306" t="s">
        <v>1571</v>
      </c>
      <c r="B470" s="307" t="s">
        <v>1618</v>
      </c>
      <c r="C470" s="307" t="s">
        <v>1618</v>
      </c>
      <c r="D470" s="308" t="s">
        <v>590</v>
      </c>
      <c r="E470" s="307" t="s">
        <v>1619</v>
      </c>
      <c r="F470" s="309" t="s">
        <v>605</v>
      </c>
      <c r="G470" s="308" t="s">
        <v>1566</v>
      </c>
    </row>
    <row r="471" spans="1:7" x14ac:dyDescent="0.2">
      <c r="A471" s="306" t="s">
        <v>1571</v>
      </c>
      <c r="B471" s="307" t="s">
        <v>1618</v>
      </c>
      <c r="C471" s="307" t="s">
        <v>1618</v>
      </c>
      <c r="D471" s="308" t="s">
        <v>590</v>
      </c>
      <c r="E471" s="307" t="s">
        <v>1619</v>
      </c>
      <c r="F471" s="309" t="s">
        <v>606</v>
      </c>
      <c r="G471" s="308" t="s">
        <v>1566</v>
      </c>
    </row>
    <row r="472" spans="1:7" x14ac:dyDescent="0.2">
      <c r="A472" s="306" t="s">
        <v>1571</v>
      </c>
      <c r="B472" s="307" t="s">
        <v>1618</v>
      </c>
      <c r="C472" s="307" t="s">
        <v>1618</v>
      </c>
      <c r="D472" s="308" t="s">
        <v>590</v>
      </c>
      <c r="E472" s="307" t="s">
        <v>1619</v>
      </c>
      <c r="F472" s="309" t="s">
        <v>607</v>
      </c>
      <c r="G472" s="308" t="s">
        <v>1566</v>
      </c>
    </row>
    <row r="473" spans="1:7" x14ac:dyDescent="0.2">
      <c r="A473" s="306" t="s">
        <v>1571</v>
      </c>
      <c r="B473" s="307" t="s">
        <v>1618</v>
      </c>
      <c r="C473" s="307" t="s">
        <v>1618</v>
      </c>
      <c r="D473" s="308" t="s">
        <v>590</v>
      </c>
      <c r="E473" s="307" t="s">
        <v>1619</v>
      </c>
      <c r="F473" s="309" t="s">
        <v>608</v>
      </c>
      <c r="G473" s="308" t="s">
        <v>1566</v>
      </c>
    </row>
    <row r="474" spans="1:7" x14ac:dyDescent="0.2">
      <c r="A474" s="306" t="s">
        <v>1571</v>
      </c>
      <c r="B474" s="307" t="s">
        <v>1618</v>
      </c>
      <c r="C474" s="307" t="s">
        <v>1618</v>
      </c>
      <c r="D474" s="308" t="s">
        <v>590</v>
      </c>
      <c r="E474" s="307" t="s">
        <v>1619</v>
      </c>
      <c r="F474" s="309" t="s">
        <v>609</v>
      </c>
      <c r="G474" s="308" t="s">
        <v>1566</v>
      </c>
    </row>
    <row r="475" spans="1:7" x14ac:dyDescent="0.2">
      <c r="A475" s="306" t="s">
        <v>1571</v>
      </c>
      <c r="B475" s="307" t="s">
        <v>1618</v>
      </c>
      <c r="C475" s="307" t="s">
        <v>1618</v>
      </c>
      <c r="D475" s="308" t="s">
        <v>590</v>
      </c>
      <c r="E475" s="307" t="s">
        <v>1619</v>
      </c>
      <c r="F475" s="309" t="s">
        <v>610</v>
      </c>
      <c r="G475" s="308" t="s">
        <v>1566</v>
      </c>
    </row>
    <row r="476" spans="1:7" x14ac:dyDescent="0.2">
      <c r="A476" s="306" t="s">
        <v>1571</v>
      </c>
      <c r="B476" s="307" t="s">
        <v>1618</v>
      </c>
      <c r="C476" s="307" t="s">
        <v>1618</v>
      </c>
      <c r="D476" s="308" t="s">
        <v>590</v>
      </c>
      <c r="E476" s="307" t="s">
        <v>1619</v>
      </c>
      <c r="F476" s="309" t="s">
        <v>611</v>
      </c>
      <c r="G476" s="308" t="s">
        <v>1566</v>
      </c>
    </row>
    <row r="477" spans="1:7" x14ac:dyDescent="0.2">
      <c r="A477" s="306" t="s">
        <v>1571</v>
      </c>
      <c r="B477" s="307" t="s">
        <v>1618</v>
      </c>
      <c r="C477" s="307" t="s">
        <v>1618</v>
      </c>
      <c r="D477" s="308" t="s">
        <v>590</v>
      </c>
      <c r="E477" s="307" t="s">
        <v>1619</v>
      </c>
      <c r="F477" s="309" t="s">
        <v>612</v>
      </c>
      <c r="G477" s="308" t="s">
        <v>1566</v>
      </c>
    </row>
    <row r="478" spans="1:7" x14ac:dyDescent="0.2">
      <c r="A478" s="306" t="s">
        <v>1571</v>
      </c>
      <c r="B478" s="307" t="s">
        <v>1618</v>
      </c>
      <c r="C478" s="307" t="s">
        <v>1618</v>
      </c>
      <c r="D478" s="308" t="s">
        <v>590</v>
      </c>
      <c r="E478" s="307" t="s">
        <v>1619</v>
      </c>
      <c r="F478" s="309" t="s">
        <v>613</v>
      </c>
      <c r="G478" s="308" t="s">
        <v>1566</v>
      </c>
    </row>
    <row r="479" spans="1:7" x14ac:dyDescent="0.2">
      <c r="A479" s="306" t="s">
        <v>1571</v>
      </c>
      <c r="B479" s="307" t="s">
        <v>1618</v>
      </c>
      <c r="C479" s="307" t="s">
        <v>1618</v>
      </c>
      <c r="D479" s="308" t="s">
        <v>590</v>
      </c>
      <c r="E479" s="307" t="s">
        <v>1619</v>
      </c>
      <c r="F479" s="309" t="s">
        <v>614</v>
      </c>
      <c r="G479" s="308" t="s">
        <v>1566</v>
      </c>
    </row>
    <row r="480" spans="1:7" x14ac:dyDescent="0.2">
      <c r="A480" s="306" t="s">
        <v>1571</v>
      </c>
      <c r="B480" s="307" t="s">
        <v>1618</v>
      </c>
      <c r="C480" s="307" t="s">
        <v>1618</v>
      </c>
      <c r="D480" s="308" t="s">
        <v>590</v>
      </c>
      <c r="E480" s="307" t="s">
        <v>1619</v>
      </c>
      <c r="F480" s="309" t="s">
        <v>615</v>
      </c>
      <c r="G480" s="308" t="s">
        <v>1566</v>
      </c>
    </row>
    <row r="481" spans="1:7" x14ac:dyDescent="0.2">
      <c r="A481" s="306" t="s">
        <v>1571</v>
      </c>
      <c r="B481" s="307" t="s">
        <v>1618</v>
      </c>
      <c r="C481" s="307" t="s">
        <v>1618</v>
      </c>
      <c r="D481" s="308" t="s">
        <v>590</v>
      </c>
      <c r="E481" s="307" t="s">
        <v>1619</v>
      </c>
      <c r="F481" s="309" t="s">
        <v>616</v>
      </c>
      <c r="G481" s="308" t="s">
        <v>1566</v>
      </c>
    </row>
    <row r="482" spans="1:7" x14ac:dyDescent="0.2">
      <c r="A482" s="306" t="s">
        <v>1571</v>
      </c>
      <c r="B482" s="307" t="s">
        <v>1618</v>
      </c>
      <c r="C482" s="307" t="s">
        <v>1618</v>
      </c>
      <c r="D482" s="308" t="s">
        <v>590</v>
      </c>
      <c r="E482" s="307" t="s">
        <v>1619</v>
      </c>
      <c r="F482" s="309" t="s">
        <v>617</v>
      </c>
      <c r="G482" s="308" t="s">
        <v>1566</v>
      </c>
    </row>
    <row r="483" spans="1:7" x14ac:dyDescent="0.2">
      <c r="A483" s="306" t="s">
        <v>1571</v>
      </c>
      <c r="B483" s="307" t="s">
        <v>1618</v>
      </c>
      <c r="C483" s="307" t="s">
        <v>1618</v>
      </c>
      <c r="D483" s="308" t="s">
        <v>590</v>
      </c>
      <c r="E483" s="307" t="s">
        <v>1619</v>
      </c>
      <c r="F483" s="309" t="s">
        <v>618</v>
      </c>
      <c r="G483" s="308" t="s">
        <v>1566</v>
      </c>
    </row>
    <row r="484" spans="1:7" x14ac:dyDescent="0.2">
      <c r="A484" s="306" t="s">
        <v>1571</v>
      </c>
      <c r="B484" s="307" t="s">
        <v>1618</v>
      </c>
      <c r="C484" s="307" t="s">
        <v>1618</v>
      </c>
      <c r="D484" s="308" t="s">
        <v>590</v>
      </c>
      <c r="E484" s="307" t="s">
        <v>1619</v>
      </c>
      <c r="F484" s="309" t="s">
        <v>619</v>
      </c>
      <c r="G484" s="308" t="s">
        <v>1566</v>
      </c>
    </row>
    <row r="485" spans="1:7" x14ac:dyDescent="0.2">
      <c r="A485" s="306" t="s">
        <v>1571</v>
      </c>
      <c r="B485" s="307" t="s">
        <v>1618</v>
      </c>
      <c r="C485" s="307" t="s">
        <v>1618</v>
      </c>
      <c r="D485" s="308" t="s">
        <v>590</v>
      </c>
      <c r="E485" s="307" t="s">
        <v>1619</v>
      </c>
      <c r="F485" s="309" t="s">
        <v>620</v>
      </c>
      <c r="G485" s="308" t="s">
        <v>1566</v>
      </c>
    </row>
    <row r="486" spans="1:7" x14ac:dyDescent="0.2">
      <c r="A486" s="306" t="s">
        <v>1571</v>
      </c>
      <c r="B486" s="307" t="s">
        <v>1618</v>
      </c>
      <c r="C486" s="307" t="s">
        <v>1618</v>
      </c>
      <c r="D486" s="308" t="s">
        <v>590</v>
      </c>
      <c r="E486" s="307" t="s">
        <v>1619</v>
      </c>
      <c r="F486" s="309" t="s">
        <v>621</v>
      </c>
      <c r="G486" s="308" t="s">
        <v>1566</v>
      </c>
    </row>
    <row r="487" spans="1:7" x14ac:dyDescent="0.2">
      <c r="A487" s="306" t="s">
        <v>1571</v>
      </c>
      <c r="B487" s="307" t="s">
        <v>1618</v>
      </c>
      <c r="C487" s="307" t="s">
        <v>1618</v>
      </c>
      <c r="D487" s="308" t="s">
        <v>590</v>
      </c>
      <c r="E487" s="307" t="s">
        <v>1619</v>
      </c>
      <c r="F487" s="309" t="s">
        <v>622</v>
      </c>
      <c r="G487" s="308" t="s">
        <v>1566</v>
      </c>
    </row>
    <row r="488" spans="1:7" x14ac:dyDescent="0.2">
      <c r="A488" s="306" t="s">
        <v>1571</v>
      </c>
      <c r="B488" s="307" t="s">
        <v>1618</v>
      </c>
      <c r="C488" s="307" t="s">
        <v>1618</v>
      </c>
      <c r="D488" s="308" t="s">
        <v>590</v>
      </c>
      <c r="E488" s="307" t="s">
        <v>1619</v>
      </c>
      <c r="F488" s="309" t="s">
        <v>623</v>
      </c>
      <c r="G488" s="308" t="s">
        <v>1566</v>
      </c>
    </row>
    <row r="489" spans="1:7" x14ac:dyDescent="0.2">
      <c r="A489" s="306" t="s">
        <v>1571</v>
      </c>
      <c r="B489" s="307" t="s">
        <v>1618</v>
      </c>
      <c r="C489" s="307" t="s">
        <v>1618</v>
      </c>
      <c r="D489" s="308" t="s">
        <v>590</v>
      </c>
      <c r="E489" s="307" t="s">
        <v>1619</v>
      </c>
      <c r="F489" s="309" t="s">
        <v>624</v>
      </c>
      <c r="G489" s="308" t="s">
        <v>1566</v>
      </c>
    </row>
    <row r="490" spans="1:7" x14ac:dyDescent="0.2">
      <c r="A490" s="306" t="s">
        <v>1571</v>
      </c>
      <c r="B490" s="307" t="s">
        <v>1618</v>
      </c>
      <c r="C490" s="307" t="s">
        <v>1618</v>
      </c>
      <c r="D490" s="308" t="s">
        <v>590</v>
      </c>
      <c r="E490" s="307" t="s">
        <v>1619</v>
      </c>
      <c r="F490" s="309" t="s">
        <v>625</v>
      </c>
      <c r="G490" s="308" t="s">
        <v>1566</v>
      </c>
    </row>
    <row r="491" spans="1:7" x14ac:dyDescent="0.2">
      <c r="A491" s="306" t="s">
        <v>1571</v>
      </c>
      <c r="B491" s="307" t="s">
        <v>1618</v>
      </c>
      <c r="C491" s="307" t="s">
        <v>1618</v>
      </c>
      <c r="D491" s="308" t="s">
        <v>590</v>
      </c>
      <c r="E491" s="307" t="s">
        <v>1619</v>
      </c>
      <c r="F491" s="309" t="s">
        <v>626</v>
      </c>
      <c r="G491" s="308" t="s">
        <v>1566</v>
      </c>
    </row>
    <row r="492" spans="1:7" x14ac:dyDescent="0.2">
      <c r="A492" s="306" t="s">
        <v>1571</v>
      </c>
      <c r="B492" s="307" t="s">
        <v>1618</v>
      </c>
      <c r="C492" s="307" t="s">
        <v>1618</v>
      </c>
      <c r="D492" s="308" t="s">
        <v>590</v>
      </c>
      <c r="E492" s="307" t="s">
        <v>1619</v>
      </c>
      <c r="F492" s="309" t="s">
        <v>627</v>
      </c>
      <c r="G492" s="308" t="s">
        <v>1566</v>
      </c>
    </row>
    <row r="493" spans="1:7" x14ac:dyDescent="0.2">
      <c r="A493" s="306" t="s">
        <v>1571</v>
      </c>
      <c r="B493" s="307" t="s">
        <v>1618</v>
      </c>
      <c r="C493" s="307" t="s">
        <v>1618</v>
      </c>
      <c r="D493" s="308" t="s">
        <v>590</v>
      </c>
      <c r="E493" s="307" t="s">
        <v>1619</v>
      </c>
      <c r="F493" s="309" t="s">
        <v>628</v>
      </c>
      <c r="G493" s="308" t="s">
        <v>1566</v>
      </c>
    </row>
    <row r="494" spans="1:7" x14ac:dyDescent="0.2">
      <c r="A494" s="306" t="s">
        <v>1571</v>
      </c>
      <c r="B494" s="307" t="s">
        <v>1618</v>
      </c>
      <c r="C494" s="307" t="s">
        <v>1618</v>
      </c>
      <c r="D494" s="308" t="s">
        <v>590</v>
      </c>
      <c r="E494" s="307" t="s">
        <v>1619</v>
      </c>
      <c r="F494" s="309" t="s">
        <v>629</v>
      </c>
      <c r="G494" s="308" t="s">
        <v>1566</v>
      </c>
    </row>
    <row r="495" spans="1:7" x14ac:dyDescent="0.2">
      <c r="A495" s="306" t="s">
        <v>1571</v>
      </c>
      <c r="B495" s="307" t="s">
        <v>1618</v>
      </c>
      <c r="C495" s="307" t="s">
        <v>1618</v>
      </c>
      <c r="D495" s="308" t="s">
        <v>590</v>
      </c>
      <c r="E495" s="307" t="s">
        <v>1619</v>
      </c>
      <c r="F495" s="309" t="s">
        <v>630</v>
      </c>
      <c r="G495" s="308" t="s">
        <v>1566</v>
      </c>
    </row>
    <row r="496" spans="1:7" x14ac:dyDescent="0.2">
      <c r="A496" s="306" t="s">
        <v>1571</v>
      </c>
      <c r="B496" s="307" t="s">
        <v>1618</v>
      </c>
      <c r="C496" s="307" t="s">
        <v>1618</v>
      </c>
      <c r="D496" s="308" t="s">
        <v>590</v>
      </c>
      <c r="E496" s="307" t="s">
        <v>1619</v>
      </c>
      <c r="F496" s="309" t="s">
        <v>631</v>
      </c>
      <c r="G496" s="308" t="s">
        <v>1566</v>
      </c>
    </row>
    <row r="497" spans="1:7" x14ac:dyDescent="0.2">
      <c r="A497" s="306" t="s">
        <v>1571</v>
      </c>
      <c r="B497" s="307" t="s">
        <v>1618</v>
      </c>
      <c r="C497" s="307" t="s">
        <v>1618</v>
      </c>
      <c r="D497" s="308" t="s">
        <v>590</v>
      </c>
      <c r="E497" s="307" t="s">
        <v>1619</v>
      </c>
      <c r="F497" s="309" t="s">
        <v>632</v>
      </c>
      <c r="G497" s="308" t="s">
        <v>1566</v>
      </c>
    </row>
    <row r="498" spans="1:7" x14ac:dyDescent="0.2">
      <c r="A498" s="306" t="s">
        <v>1571</v>
      </c>
      <c r="B498" s="307" t="s">
        <v>1618</v>
      </c>
      <c r="C498" s="307" t="s">
        <v>1618</v>
      </c>
      <c r="D498" s="308" t="s">
        <v>590</v>
      </c>
      <c r="E498" s="307" t="s">
        <v>1619</v>
      </c>
      <c r="F498" s="309" t="s">
        <v>633</v>
      </c>
      <c r="G498" s="308" t="s">
        <v>1566</v>
      </c>
    </row>
    <row r="499" spans="1:7" x14ac:dyDescent="0.2">
      <c r="A499" s="306" t="s">
        <v>1571</v>
      </c>
      <c r="B499" s="307" t="s">
        <v>1618</v>
      </c>
      <c r="C499" s="307" t="s">
        <v>1618</v>
      </c>
      <c r="D499" s="308" t="s">
        <v>590</v>
      </c>
      <c r="E499" s="307" t="s">
        <v>1619</v>
      </c>
      <c r="F499" s="309" t="s">
        <v>634</v>
      </c>
      <c r="G499" s="308" t="s">
        <v>1566</v>
      </c>
    </row>
    <row r="500" spans="1:7" x14ac:dyDescent="0.2">
      <c r="A500" s="306" t="s">
        <v>1571</v>
      </c>
      <c r="B500" s="307" t="s">
        <v>1618</v>
      </c>
      <c r="C500" s="307" t="s">
        <v>1618</v>
      </c>
      <c r="D500" s="308" t="s">
        <v>590</v>
      </c>
      <c r="E500" s="307" t="s">
        <v>1619</v>
      </c>
      <c r="F500" s="309" t="s">
        <v>635</v>
      </c>
      <c r="G500" s="308" t="s">
        <v>1566</v>
      </c>
    </row>
    <row r="501" spans="1:7" x14ac:dyDescent="0.2">
      <c r="A501" s="306" t="s">
        <v>1571</v>
      </c>
      <c r="B501" s="307" t="s">
        <v>1618</v>
      </c>
      <c r="C501" s="307" t="s">
        <v>1618</v>
      </c>
      <c r="D501" s="308" t="s">
        <v>590</v>
      </c>
      <c r="E501" s="307" t="s">
        <v>1619</v>
      </c>
      <c r="F501" s="309" t="s">
        <v>636</v>
      </c>
      <c r="G501" s="308" t="s">
        <v>1566</v>
      </c>
    </row>
    <row r="502" spans="1:7" x14ac:dyDescent="0.2">
      <c r="A502" s="306" t="s">
        <v>1571</v>
      </c>
      <c r="B502" s="307" t="s">
        <v>1618</v>
      </c>
      <c r="C502" s="307" t="s">
        <v>1618</v>
      </c>
      <c r="D502" s="308" t="s">
        <v>590</v>
      </c>
      <c r="E502" s="307" t="s">
        <v>1619</v>
      </c>
      <c r="F502" s="309" t="s">
        <v>637</v>
      </c>
      <c r="G502" s="308" t="s">
        <v>1566</v>
      </c>
    </row>
    <row r="503" spans="1:7" x14ac:dyDescent="0.2">
      <c r="A503" s="306" t="s">
        <v>1571</v>
      </c>
      <c r="B503" s="307" t="s">
        <v>1618</v>
      </c>
      <c r="C503" s="307" t="s">
        <v>1618</v>
      </c>
      <c r="D503" s="308" t="s">
        <v>590</v>
      </c>
      <c r="E503" s="307" t="s">
        <v>1619</v>
      </c>
      <c r="F503" s="309" t="s">
        <v>638</v>
      </c>
      <c r="G503" s="308" t="s">
        <v>1566</v>
      </c>
    </row>
    <row r="504" spans="1:7" x14ac:dyDescent="0.2">
      <c r="A504" s="306" t="s">
        <v>1571</v>
      </c>
      <c r="B504" s="307" t="s">
        <v>1618</v>
      </c>
      <c r="C504" s="307" t="s">
        <v>1618</v>
      </c>
      <c r="D504" s="308" t="s">
        <v>590</v>
      </c>
      <c r="E504" s="307" t="s">
        <v>1619</v>
      </c>
      <c r="F504" s="309" t="s">
        <v>639</v>
      </c>
      <c r="G504" s="308" t="s">
        <v>1566</v>
      </c>
    </row>
    <row r="505" spans="1:7" x14ac:dyDescent="0.2">
      <c r="A505" s="306" t="s">
        <v>1571</v>
      </c>
      <c r="B505" s="307" t="s">
        <v>1618</v>
      </c>
      <c r="C505" s="307" t="s">
        <v>1618</v>
      </c>
      <c r="D505" s="308" t="s">
        <v>590</v>
      </c>
      <c r="E505" s="307" t="s">
        <v>1619</v>
      </c>
      <c r="F505" s="309" t="s">
        <v>640</v>
      </c>
      <c r="G505" s="308" t="s">
        <v>1566</v>
      </c>
    </row>
    <row r="506" spans="1:7" x14ac:dyDescent="0.2">
      <c r="A506" s="306" t="s">
        <v>1620</v>
      </c>
      <c r="B506" s="307" t="s">
        <v>1621</v>
      </c>
      <c r="C506" s="307" t="s">
        <v>1621</v>
      </c>
      <c r="D506" s="308" t="s">
        <v>641</v>
      </c>
      <c r="E506" s="307" t="s">
        <v>1622</v>
      </c>
      <c r="F506" s="309" t="s">
        <v>642</v>
      </c>
      <c r="G506" s="308" t="s">
        <v>1566</v>
      </c>
    </row>
    <row r="507" spans="1:7" x14ac:dyDescent="0.2">
      <c r="A507" s="306" t="s">
        <v>1620</v>
      </c>
      <c r="B507" s="307" t="s">
        <v>1621</v>
      </c>
      <c r="C507" s="307" t="s">
        <v>1621</v>
      </c>
      <c r="D507" s="308" t="s">
        <v>641</v>
      </c>
      <c r="E507" s="307" t="s">
        <v>1622</v>
      </c>
      <c r="F507" s="309" t="s">
        <v>643</v>
      </c>
      <c r="G507" s="308" t="s">
        <v>1566</v>
      </c>
    </row>
    <row r="508" spans="1:7" x14ac:dyDescent="0.2">
      <c r="A508" s="306" t="s">
        <v>1620</v>
      </c>
      <c r="B508" s="307" t="s">
        <v>1621</v>
      </c>
      <c r="C508" s="307" t="s">
        <v>1621</v>
      </c>
      <c r="D508" s="308" t="s">
        <v>641</v>
      </c>
      <c r="E508" s="307" t="s">
        <v>1622</v>
      </c>
      <c r="F508" s="309" t="s">
        <v>644</v>
      </c>
      <c r="G508" s="308" t="s">
        <v>1566</v>
      </c>
    </row>
    <row r="509" spans="1:7" x14ac:dyDescent="0.2">
      <c r="A509" s="306" t="s">
        <v>1620</v>
      </c>
      <c r="B509" s="307" t="s">
        <v>1621</v>
      </c>
      <c r="C509" s="307" t="s">
        <v>1621</v>
      </c>
      <c r="D509" s="308" t="s">
        <v>641</v>
      </c>
      <c r="E509" s="307" t="s">
        <v>1622</v>
      </c>
      <c r="F509" s="309" t="s">
        <v>645</v>
      </c>
      <c r="G509" s="308" t="s">
        <v>1566</v>
      </c>
    </row>
    <row r="510" spans="1:7" x14ac:dyDescent="0.2">
      <c r="A510" s="306" t="s">
        <v>1620</v>
      </c>
      <c r="B510" s="307" t="s">
        <v>1621</v>
      </c>
      <c r="C510" s="307" t="s">
        <v>1621</v>
      </c>
      <c r="D510" s="308" t="s">
        <v>641</v>
      </c>
      <c r="E510" s="307" t="s">
        <v>1622</v>
      </c>
      <c r="F510" s="309" t="s">
        <v>646</v>
      </c>
      <c r="G510" s="308" t="s">
        <v>1566</v>
      </c>
    </row>
    <row r="511" spans="1:7" x14ac:dyDescent="0.2">
      <c r="A511" s="306" t="s">
        <v>1620</v>
      </c>
      <c r="B511" s="307" t="s">
        <v>1621</v>
      </c>
      <c r="C511" s="307" t="s">
        <v>1621</v>
      </c>
      <c r="D511" s="308" t="s">
        <v>641</v>
      </c>
      <c r="E511" s="307" t="s">
        <v>1622</v>
      </c>
      <c r="F511" s="309" t="s">
        <v>647</v>
      </c>
      <c r="G511" s="308" t="s">
        <v>1566</v>
      </c>
    </row>
    <row r="512" spans="1:7" x14ac:dyDescent="0.2">
      <c r="A512" s="306" t="s">
        <v>1620</v>
      </c>
      <c r="B512" s="307" t="s">
        <v>1621</v>
      </c>
      <c r="C512" s="307" t="s">
        <v>1621</v>
      </c>
      <c r="D512" s="308" t="s">
        <v>641</v>
      </c>
      <c r="E512" s="307" t="s">
        <v>1622</v>
      </c>
      <c r="F512" s="309" t="s">
        <v>648</v>
      </c>
      <c r="G512" s="308" t="s">
        <v>1566</v>
      </c>
    </row>
    <row r="513" spans="1:7" x14ac:dyDescent="0.2">
      <c r="A513" s="306" t="s">
        <v>1620</v>
      </c>
      <c r="B513" s="307" t="s">
        <v>1621</v>
      </c>
      <c r="C513" s="307" t="s">
        <v>1621</v>
      </c>
      <c r="D513" s="308" t="s">
        <v>641</v>
      </c>
      <c r="E513" s="307" t="s">
        <v>1622</v>
      </c>
      <c r="F513" s="309" t="s">
        <v>649</v>
      </c>
      <c r="G513" s="308" t="s">
        <v>1566</v>
      </c>
    </row>
    <row r="514" spans="1:7" x14ac:dyDescent="0.2">
      <c r="A514" s="306" t="s">
        <v>1620</v>
      </c>
      <c r="B514" s="307" t="s">
        <v>1621</v>
      </c>
      <c r="C514" s="307" t="s">
        <v>1621</v>
      </c>
      <c r="D514" s="308" t="s">
        <v>641</v>
      </c>
      <c r="E514" s="307" t="s">
        <v>1622</v>
      </c>
      <c r="F514" s="309" t="s">
        <v>650</v>
      </c>
      <c r="G514" s="308" t="s">
        <v>1566</v>
      </c>
    </row>
    <row r="515" spans="1:7" x14ac:dyDescent="0.2">
      <c r="A515" s="306" t="s">
        <v>1620</v>
      </c>
      <c r="B515" s="307" t="s">
        <v>1621</v>
      </c>
      <c r="C515" s="307" t="s">
        <v>1621</v>
      </c>
      <c r="D515" s="308" t="s">
        <v>641</v>
      </c>
      <c r="E515" s="307" t="s">
        <v>1622</v>
      </c>
      <c r="F515" s="309" t="s">
        <v>651</v>
      </c>
      <c r="G515" s="308" t="s">
        <v>1566</v>
      </c>
    </row>
    <row r="516" spans="1:7" x14ac:dyDescent="0.2">
      <c r="A516" s="306" t="s">
        <v>1620</v>
      </c>
      <c r="B516" s="307" t="s">
        <v>1621</v>
      </c>
      <c r="C516" s="307" t="s">
        <v>1621</v>
      </c>
      <c r="D516" s="308" t="s">
        <v>641</v>
      </c>
      <c r="E516" s="307" t="s">
        <v>1622</v>
      </c>
      <c r="F516" s="309" t="s">
        <v>652</v>
      </c>
      <c r="G516" s="308" t="s">
        <v>1566</v>
      </c>
    </row>
    <row r="517" spans="1:7" x14ac:dyDescent="0.2">
      <c r="A517" s="306" t="s">
        <v>1620</v>
      </c>
      <c r="B517" s="307" t="s">
        <v>1621</v>
      </c>
      <c r="C517" s="307" t="s">
        <v>1621</v>
      </c>
      <c r="D517" s="308" t="s">
        <v>641</v>
      </c>
      <c r="E517" s="307" t="s">
        <v>1622</v>
      </c>
      <c r="F517" s="309" t="s">
        <v>653</v>
      </c>
      <c r="G517" s="308" t="s">
        <v>1566</v>
      </c>
    </row>
    <row r="518" spans="1:7" x14ac:dyDescent="0.2">
      <c r="A518" s="306" t="s">
        <v>1620</v>
      </c>
      <c r="B518" s="307" t="s">
        <v>1621</v>
      </c>
      <c r="C518" s="307" t="s">
        <v>1621</v>
      </c>
      <c r="D518" s="308" t="s">
        <v>641</v>
      </c>
      <c r="E518" s="307" t="s">
        <v>1622</v>
      </c>
      <c r="F518" s="309" t="s">
        <v>654</v>
      </c>
      <c r="G518" s="308" t="s">
        <v>1566</v>
      </c>
    </row>
    <row r="519" spans="1:7" x14ac:dyDescent="0.2">
      <c r="A519" s="306" t="s">
        <v>1620</v>
      </c>
      <c r="B519" s="307" t="s">
        <v>1621</v>
      </c>
      <c r="C519" s="307" t="s">
        <v>1621</v>
      </c>
      <c r="D519" s="308" t="s">
        <v>641</v>
      </c>
      <c r="E519" s="307" t="s">
        <v>1622</v>
      </c>
      <c r="F519" s="309" t="s">
        <v>655</v>
      </c>
      <c r="G519" s="308" t="s">
        <v>1566</v>
      </c>
    </row>
    <row r="520" spans="1:7" x14ac:dyDescent="0.2">
      <c r="A520" s="306" t="s">
        <v>1620</v>
      </c>
      <c r="B520" s="307" t="s">
        <v>1621</v>
      </c>
      <c r="C520" s="307" t="s">
        <v>1621</v>
      </c>
      <c r="D520" s="308" t="s">
        <v>641</v>
      </c>
      <c r="E520" s="307" t="s">
        <v>1622</v>
      </c>
      <c r="F520" s="309" t="s">
        <v>656</v>
      </c>
      <c r="G520" s="308" t="s">
        <v>1566</v>
      </c>
    </row>
    <row r="521" spans="1:7" x14ac:dyDescent="0.2">
      <c r="A521" s="306" t="s">
        <v>1620</v>
      </c>
      <c r="B521" s="307" t="s">
        <v>1621</v>
      </c>
      <c r="C521" s="307" t="s">
        <v>1621</v>
      </c>
      <c r="D521" s="308" t="s">
        <v>641</v>
      </c>
      <c r="E521" s="307" t="s">
        <v>1622</v>
      </c>
      <c r="F521" s="309" t="s">
        <v>657</v>
      </c>
      <c r="G521" s="308" t="s">
        <v>1566</v>
      </c>
    </row>
    <row r="522" spans="1:7" x14ac:dyDescent="0.2">
      <c r="A522" s="306" t="s">
        <v>1620</v>
      </c>
      <c r="B522" s="307" t="s">
        <v>1621</v>
      </c>
      <c r="C522" s="307" t="s">
        <v>1621</v>
      </c>
      <c r="D522" s="308" t="s">
        <v>641</v>
      </c>
      <c r="E522" s="307" t="s">
        <v>1622</v>
      </c>
      <c r="F522" s="309" t="s">
        <v>658</v>
      </c>
      <c r="G522" s="308" t="s">
        <v>1566</v>
      </c>
    </row>
    <row r="523" spans="1:7" x14ac:dyDescent="0.2">
      <c r="A523" s="306" t="s">
        <v>1620</v>
      </c>
      <c r="B523" s="307" t="s">
        <v>1621</v>
      </c>
      <c r="C523" s="307" t="s">
        <v>1621</v>
      </c>
      <c r="D523" s="308" t="s">
        <v>641</v>
      </c>
      <c r="E523" s="307" t="s">
        <v>1622</v>
      </c>
      <c r="F523" s="309" t="s">
        <v>659</v>
      </c>
      <c r="G523" s="308" t="s">
        <v>1566</v>
      </c>
    </row>
    <row r="524" spans="1:7" x14ac:dyDescent="0.2">
      <c r="A524" s="306" t="s">
        <v>1620</v>
      </c>
      <c r="B524" s="307" t="s">
        <v>1621</v>
      </c>
      <c r="C524" s="307" t="s">
        <v>1621</v>
      </c>
      <c r="D524" s="308" t="s">
        <v>641</v>
      </c>
      <c r="E524" s="307" t="s">
        <v>1622</v>
      </c>
      <c r="F524" s="309" t="s">
        <v>660</v>
      </c>
      <c r="G524" s="308" t="s">
        <v>1566</v>
      </c>
    </row>
    <row r="525" spans="1:7" x14ac:dyDescent="0.2">
      <c r="A525" s="306" t="s">
        <v>1620</v>
      </c>
      <c r="B525" s="307" t="s">
        <v>1621</v>
      </c>
      <c r="C525" s="307" t="s">
        <v>1621</v>
      </c>
      <c r="D525" s="308" t="s">
        <v>641</v>
      </c>
      <c r="E525" s="307" t="s">
        <v>1622</v>
      </c>
      <c r="F525" s="309" t="s">
        <v>661</v>
      </c>
      <c r="G525" s="308" t="s">
        <v>1566</v>
      </c>
    </row>
    <row r="526" spans="1:7" x14ac:dyDescent="0.2">
      <c r="A526" s="306" t="s">
        <v>1620</v>
      </c>
      <c r="B526" s="307" t="s">
        <v>1621</v>
      </c>
      <c r="C526" s="307" t="s">
        <v>1621</v>
      </c>
      <c r="D526" s="308" t="s">
        <v>641</v>
      </c>
      <c r="E526" s="307" t="s">
        <v>1622</v>
      </c>
      <c r="F526" s="309" t="s">
        <v>662</v>
      </c>
      <c r="G526" s="308" t="s">
        <v>1566</v>
      </c>
    </row>
    <row r="527" spans="1:7" x14ac:dyDescent="0.2">
      <c r="A527" s="306" t="s">
        <v>1620</v>
      </c>
      <c r="B527" s="307" t="s">
        <v>1621</v>
      </c>
      <c r="C527" s="307" t="s">
        <v>1621</v>
      </c>
      <c r="D527" s="308" t="s">
        <v>641</v>
      </c>
      <c r="E527" s="307" t="s">
        <v>1622</v>
      </c>
      <c r="F527" s="309" t="s">
        <v>663</v>
      </c>
      <c r="G527" s="308" t="s">
        <v>1566</v>
      </c>
    </row>
    <row r="528" spans="1:7" x14ac:dyDescent="0.2">
      <c r="A528" s="306" t="s">
        <v>1620</v>
      </c>
      <c r="B528" s="307" t="s">
        <v>1621</v>
      </c>
      <c r="C528" s="307" t="s">
        <v>1621</v>
      </c>
      <c r="D528" s="308" t="s">
        <v>641</v>
      </c>
      <c r="E528" s="307" t="s">
        <v>1622</v>
      </c>
      <c r="F528" s="309" t="s">
        <v>664</v>
      </c>
      <c r="G528" s="308" t="s">
        <v>1566</v>
      </c>
    </row>
    <row r="529" spans="1:7" x14ac:dyDescent="0.2">
      <c r="A529" s="306" t="s">
        <v>1620</v>
      </c>
      <c r="B529" s="307" t="s">
        <v>1621</v>
      </c>
      <c r="C529" s="307" t="s">
        <v>1621</v>
      </c>
      <c r="D529" s="308" t="s">
        <v>641</v>
      </c>
      <c r="E529" s="307" t="s">
        <v>1622</v>
      </c>
      <c r="F529" s="309" t="s">
        <v>665</v>
      </c>
      <c r="G529" s="308" t="s">
        <v>1566</v>
      </c>
    </row>
    <row r="530" spans="1:7" x14ac:dyDescent="0.2">
      <c r="A530" s="306" t="s">
        <v>1620</v>
      </c>
      <c r="B530" s="307" t="s">
        <v>1621</v>
      </c>
      <c r="C530" s="307" t="s">
        <v>1621</v>
      </c>
      <c r="D530" s="308" t="s">
        <v>641</v>
      </c>
      <c r="E530" s="307" t="s">
        <v>1622</v>
      </c>
      <c r="F530" s="309" t="s">
        <v>666</v>
      </c>
      <c r="G530" s="308" t="s">
        <v>1566</v>
      </c>
    </row>
    <row r="531" spans="1:7" x14ac:dyDescent="0.2">
      <c r="A531" s="306" t="s">
        <v>1620</v>
      </c>
      <c r="B531" s="307" t="s">
        <v>1621</v>
      </c>
      <c r="C531" s="307" t="s">
        <v>1621</v>
      </c>
      <c r="D531" s="308" t="s">
        <v>641</v>
      </c>
      <c r="E531" s="307" t="s">
        <v>1622</v>
      </c>
      <c r="F531" s="309" t="s">
        <v>667</v>
      </c>
      <c r="G531" s="308" t="s">
        <v>1566</v>
      </c>
    </row>
    <row r="532" spans="1:7" x14ac:dyDescent="0.2">
      <c r="A532" s="306" t="s">
        <v>1620</v>
      </c>
      <c r="B532" s="307" t="s">
        <v>1621</v>
      </c>
      <c r="C532" s="307" t="s">
        <v>1621</v>
      </c>
      <c r="D532" s="308" t="s">
        <v>641</v>
      </c>
      <c r="E532" s="307" t="s">
        <v>1622</v>
      </c>
      <c r="F532" s="309" t="s">
        <v>668</v>
      </c>
      <c r="G532" s="308" t="s">
        <v>1566</v>
      </c>
    </row>
    <row r="533" spans="1:7" x14ac:dyDescent="0.2">
      <c r="A533" s="306" t="s">
        <v>1620</v>
      </c>
      <c r="B533" s="307" t="s">
        <v>1621</v>
      </c>
      <c r="C533" s="307" t="s">
        <v>1621</v>
      </c>
      <c r="D533" s="308" t="s">
        <v>641</v>
      </c>
      <c r="E533" s="307" t="s">
        <v>1622</v>
      </c>
      <c r="F533" s="309" t="s">
        <v>669</v>
      </c>
      <c r="G533" s="308" t="s">
        <v>1566</v>
      </c>
    </row>
    <row r="534" spans="1:7" x14ac:dyDescent="0.2">
      <c r="A534" s="306" t="s">
        <v>1620</v>
      </c>
      <c r="B534" s="307" t="s">
        <v>1621</v>
      </c>
      <c r="C534" s="307" t="s">
        <v>1621</v>
      </c>
      <c r="D534" s="308" t="s">
        <v>641</v>
      </c>
      <c r="E534" s="307" t="s">
        <v>1622</v>
      </c>
      <c r="F534" s="309" t="s">
        <v>670</v>
      </c>
      <c r="G534" s="308" t="s">
        <v>1566</v>
      </c>
    </row>
    <row r="535" spans="1:7" x14ac:dyDescent="0.2">
      <c r="A535" s="306" t="s">
        <v>1620</v>
      </c>
      <c r="B535" s="307" t="s">
        <v>1621</v>
      </c>
      <c r="C535" s="307" t="s">
        <v>1621</v>
      </c>
      <c r="D535" s="308" t="s">
        <v>641</v>
      </c>
      <c r="E535" s="307" t="s">
        <v>1622</v>
      </c>
      <c r="F535" s="309" t="s">
        <v>671</v>
      </c>
      <c r="G535" s="308" t="s">
        <v>1566</v>
      </c>
    </row>
    <row r="536" spans="1:7" x14ac:dyDescent="0.2">
      <c r="A536" s="306" t="s">
        <v>1620</v>
      </c>
      <c r="B536" s="307" t="s">
        <v>1621</v>
      </c>
      <c r="C536" s="307" t="s">
        <v>1621</v>
      </c>
      <c r="D536" s="308" t="s">
        <v>641</v>
      </c>
      <c r="E536" s="307" t="s">
        <v>1622</v>
      </c>
      <c r="F536" s="309" t="s">
        <v>672</v>
      </c>
      <c r="G536" s="308" t="s">
        <v>1566</v>
      </c>
    </row>
    <row r="537" spans="1:7" x14ac:dyDescent="0.2">
      <c r="A537" s="306" t="s">
        <v>1620</v>
      </c>
      <c r="B537" s="307" t="s">
        <v>1621</v>
      </c>
      <c r="C537" s="307" t="s">
        <v>1621</v>
      </c>
      <c r="D537" s="308" t="s">
        <v>641</v>
      </c>
      <c r="E537" s="307" t="s">
        <v>1622</v>
      </c>
      <c r="F537" s="309" t="s">
        <v>673</v>
      </c>
      <c r="G537" s="308" t="s">
        <v>1566</v>
      </c>
    </row>
    <row r="538" spans="1:7" x14ac:dyDescent="0.2">
      <c r="A538" s="306" t="s">
        <v>1620</v>
      </c>
      <c r="B538" s="307" t="s">
        <v>1621</v>
      </c>
      <c r="C538" s="307" t="s">
        <v>1621</v>
      </c>
      <c r="D538" s="308" t="s">
        <v>641</v>
      </c>
      <c r="E538" s="307" t="s">
        <v>1622</v>
      </c>
      <c r="F538" s="309" t="s">
        <v>674</v>
      </c>
      <c r="G538" s="308" t="s">
        <v>1566</v>
      </c>
    </row>
    <row r="539" spans="1:7" x14ac:dyDescent="0.2">
      <c r="A539" s="306" t="s">
        <v>1620</v>
      </c>
      <c r="B539" s="307" t="s">
        <v>1621</v>
      </c>
      <c r="C539" s="307" t="s">
        <v>1621</v>
      </c>
      <c r="D539" s="308" t="s">
        <v>641</v>
      </c>
      <c r="E539" s="307" t="s">
        <v>1622</v>
      </c>
      <c r="F539" s="309" t="s">
        <v>675</v>
      </c>
      <c r="G539" s="308" t="s">
        <v>1566</v>
      </c>
    </row>
    <row r="540" spans="1:7" x14ac:dyDescent="0.2">
      <c r="A540" s="306" t="s">
        <v>1620</v>
      </c>
      <c r="B540" s="307" t="s">
        <v>1621</v>
      </c>
      <c r="C540" s="307" t="s">
        <v>1621</v>
      </c>
      <c r="D540" s="308" t="s">
        <v>641</v>
      </c>
      <c r="E540" s="307" t="s">
        <v>1622</v>
      </c>
      <c r="F540" s="309" t="s">
        <v>676</v>
      </c>
      <c r="G540" s="308" t="s">
        <v>1566</v>
      </c>
    </row>
    <row r="541" spans="1:7" x14ac:dyDescent="0.2">
      <c r="A541" s="306" t="s">
        <v>1620</v>
      </c>
      <c r="B541" s="307" t="s">
        <v>1621</v>
      </c>
      <c r="C541" s="307" t="s">
        <v>1621</v>
      </c>
      <c r="D541" s="308" t="s">
        <v>641</v>
      </c>
      <c r="E541" s="307" t="s">
        <v>1622</v>
      </c>
      <c r="F541" s="309" t="s">
        <v>677</v>
      </c>
      <c r="G541" s="308" t="s">
        <v>1566</v>
      </c>
    </row>
    <row r="542" spans="1:7" x14ac:dyDescent="0.2">
      <c r="A542" s="306" t="s">
        <v>1620</v>
      </c>
      <c r="B542" s="307" t="s">
        <v>1621</v>
      </c>
      <c r="C542" s="307" t="s">
        <v>1621</v>
      </c>
      <c r="D542" s="308" t="s">
        <v>641</v>
      </c>
      <c r="E542" s="307" t="s">
        <v>1622</v>
      </c>
      <c r="F542" s="309" t="s">
        <v>678</v>
      </c>
      <c r="G542" s="308" t="s">
        <v>1566</v>
      </c>
    </row>
    <row r="543" spans="1:7" x14ac:dyDescent="0.2">
      <c r="A543" s="306" t="s">
        <v>1620</v>
      </c>
      <c r="B543" s="307" t="s">
        <v>1621</v>
      </c>
      <c r="C543" s="307" t="s">
        <v>1621</v>
      </c>
      <c r="D543" s="308" t="s">
        <v>641</v>
      </c>
      <c r="E543" s="307" t="s">
        <v>1622</v>
      </c>
      <c r="F543" s="309" t="s">
        <v>679</v>
      </c>
      <c r="G543" s="308" t="s">
        <v>1566</v>
      </c>
    </row>
    <row r="544" spans="1:7" x14ac:dyDescent="0.2">
      <c r="A544" s="306" t="s">
        <v>1620</v>
      </c>
      <c r="B544" s="307" t="s">
        <v>1621</v>
      </c>
      <c r="C544" s="307" t="s">
        <v>1621</v>
      </c>
      <c r="D544" s="308" t="s">
        <v>641</v>
      </c>
      <c r="E544" s="307" t="s">
        <v>1622</v>
      </c>
      <c r="F544" s="309" t="s">
        <v>680</v>
      </c>
      <c r="G544" s="308" t="s">
        <v>1566</v>
      </c>
    </row>
    <row r="545" spans="1:7" x14ac:dyDescent="0.2">
      <c r="A545" s="306" t="s">
        <v>1620</v>
      </c>
      <c r="B545" s="307" t="s">
        <v>1621</v>
      </c>
      <c r="C545" s="307" t="s">
        <v>1621</v>
      </c>
      <c r="D545" s="308" t="s">
        <v>641</v>
      </c>
      <c r="E545" s="307" t="s">
        <v>1622</v>
      </c>
      <c r="F545" s="309" t="s">
        <v>681</v>
      </c>
      <c r="G545" s="308" t="s">
        <v>1566</v>
      </c>
    </row>
    <row r="546" spans="1:7" x14ac:dyDescent="0.2">
      <c r="A546" s="306" t="s">
        <v>1620</v>
      </c>
      <c r="B546" s="307" t="s">
        <v>1621</v>
      </c>
      <c r="C546" s="307" t="s">
        <v>1621</v>
      </c>
      <c r="D546" s="308" t="s">
        <v>641</v>
      </c>
      <c r="E546" s="307" t="s">
        <v>1622</v>
      </c>
      <c r="F546" s="309" t="s">
        <v>682</v>
      </c>
      <c r="G546" s="308" t="s">
        <v>1566</v>
      </c>
    </row>
    <row r="547" spans="1:7" x14ac:dyDescent="0.2">
      <c r="A547" s="306" t="s">
        <v>1620</v>
      </c>
      <c r="B547" s="307" t="s">
        <v>1621</v>
      </c>
      <c r="C547" s="307" t="s">
        <v>1621</v>
      </c>
      <c r="D547" s="308" t="s">
        <v>641</v>
      </c>
      <c r="E547" s="307" t="s">
        <v>1622</v>
      </c>
      <c r="F547" s="309" t="s">
        <v>683</v>
      </c>
      <c r="G547" s="308" t="s">
        <v>1566</v>
      </c>
    </row>
    <row r="548" spans="1:7" x14ac:dyDescent="0.2">
      <c r="A548" s="306" t="s">
        <v>1620</v>
      </c>
      <c r="B548" s="307" t="s">
        <v>1621</v>
      </c>
      <c r="C548" s="307" t="s">
        <v>1621</v>
      </c>
      <c r="D548" s="308" t="s">
        <v>641</v>
      </c>
      <c r="E548" s="307" t="s">
        <v>1622</v>
      </c>
      <c r="F548" s="309" t="s">
        <v>684</v>
      </c>
      <c r="G548" s="308" t="s">
        <v>1566</v>
      </c>
    </row>
    <row r="549" spans="1:7" x14ac:dyDescent="0.2">
      <c r="A549" s="306" t="s">
        <v>1620</v>
      </c>
      <c r="B549" s="307" t="s">
        <v>1621</v>
      </c>
      <c r="C549" s="307" t="s">
        <v>1621</v>
      </c>
      <c r="D549" s="308" t="s">
        <v>641</v>
      </c>
      <c r="E549" s="307" t="s">
        <v>1622</v>
      </c>
      <c r="F549" s="309" t="s">
        <v>685</v>
      </c>
      <c r="G549" s="308" t="s">
        <v>1566</v>
      </c>
    </row>
    <row r="550" spans="1:7" x14ac:dyDescent="0.2">
      <c r="A550" s="306" t="s">
        <v>1620</v>
      </c>
      <c r="B550" s="307" t="s">
        <v>1621</v>
      </c>
      <c r="C550" s="307" t="s">
        <v>1621</v>
      </c>
      <c r="D550" s="308" t="s">
        <v>641</v>
      </c>
      <c r="E550" s="307" t="s">
        <v>1622</v>
      </c>
      <c r="F550" s="309" t="s">
        <v>686</v>
      </c>
      <c r="G550" s="308" t="s">
        <v>1566</v>
      </c>
    </row>
    <row r="551" spans="1:7" x14ac:dyDescent="0.2">
      <c r="A551" s="306" t="s">
        <v>1620</v>
      </c>
      <c r="B551" s="307" t="s">
        <v>1621</v>
      </c>
      <c r="C551" s="307" t="s">
        <v>1621</v>
      </c>
      <c r="D551" s="308" t="s">
        <v>641</v>
      </c>
      <c r="E551" s="307" t="s">
        <v>1622</v>
      </c>
      <c r="F551" s="309" t="s">
        <v>687</v>
      </c>
      <c r="G551" s="308" t="s">
        <v>1566</v>
      </c>
    </row>
    <row r="552" spans="1:7" x14ac:dyDescent="0.2">
      <c r="A552" s="306" t="s">
        <v>1620</v>
      </c>
      <c r="B552" s="307" t="s">
        <v>1621</v>
      </c>
      <c r="C552" s="307" t="s">
        <v>1621</v>
      </c>
      <c r="D552" s="308" t="s">
        <v>641</v>
      </c>
      <c r="E552" s="307" t="s">
        <v>1622</v>
      </c>
      <c r="F552" s="309" t="s">
        <v>688</v>
      </c>
      <c r="G552" s="308" t="s">
        <v>1566</v>
      </c>
    </row>
    <row r="553" spans="1:7" x14ac:dyDescent="0.2">
      <c r="A553" s="306" t="s">
        <v>1620</v>
      </c>
      <c r="B553" s="307" t="s">
        <v>1621</v>
      </c>
      <c r="C553" s="307" t="s">
        <v>1621</v>
      </c>
      <c r="D553" s="308" t="s">
        <v>641</v>
      </c>
      <c r="E553" s="307" t="s">
        <v>1622</v>
      </c>
      <c r="F553" s="309" t="s">
        <v>689</v>
      </c>
      <c r="G553" s="308" t="s">
        <v>1566</v>
      </c>
    </row>
    <row r="554" spans="1:7" x14ac:dyDescent="0.2">
      <c r="A554" s="306" t="s">
        <v>1620</v>
      </c>
      <c r="B554" s="307" t="s">
        <v>1621</v>
      </c>
      <c r="C554" s="307" t="s">
        <v>1621</v>
      </c>
      <c r="D554" s="308" t="s">
        <v>641</v>
      </c>
      <c r="E554" s="307" t="s">
        <v>1622</v>
      </c>
      <c r="F554" s="309" t="s">
        <v>690</v>
      </c>
      <c r="G554" s="308" t="s">
        <v>1566</v>
      </c>
    </row>
    <row r="555" spans="1:7" x14ac:dyDescent="0.2">
      <c r="A555" s="306" t="s">
        <v>1620</v>
      </c>
      <c r="B555" s="307" t="s">
        <v>1621</v>
      </c>
      <c r="C555" s="307" t="s">
        <v>1621</v>
      </c>
      <c r="D555" s="308" t="s">
        <v>641</v>
      </c>
      <c r="E555" s="307" t="s">
        <v>1622</v>
      </c>
      <c r="F555" s="309" t="s">
        <v>691</v>
      </c>
      <c r="G555" s="308" t="s">
        <v>1566</v>
      </c>
    </row>
    <row r="556" spans="1:7" x14ac:dyDescent="0.2">
      <c r="A556" s="306" t="s">
        <v>1620</v>
      </c>
      <c r="B556" s="307" t="s">
        <v>1621</v>
      </c>
      <c r="C556" s="307" t="s">
        <v>1621</v>
      </c>
      <c r="D556" s="308" t="s">
        <v>641</v>
      </c>
      <c r="E556" s="307" t="s">
        <v>1622</v>
      </c>
      <c r="F556" s="309" t="s">
        <v>692</v>
      </c>
      <c r="G556" s="308" t="s">
        <v>1566</v>
      </c>
    </row>
    <row r="557" spans="1:7" x14ac:dyDescent="0.2">
      <c r="A557" s="306" t="s">
        <v>1620</v>
      </c>
      <c r="B557" s="307" t="s">
        <v>1621</v>
      </c>
      <c r="C557" s="307" t="s">
        <v>1621</v>
      </c>
      <c r="D557" s="308" t="s">
        <v>641</v>
      </c>
      <c r="E557" s="307" t="s">
        <v>1622</v>
      </c>
      <c r="F557" s="309" t="s">
        <v>693</v>
      </c>
      <c r="G557" s="308" t="s">
        <v>1566</v>
      </c>
    </row>
    <row r="558" spans="1:7" x14ac:dyDescent="0.2">
      <c r="A558" s="306" t="s">
        <v>1620</v>
      </c>
      <c r="B558" s="307" t="s">
        <v>1621</v>
      </c>
      <c r="C558" s="307" t="s">
        <v>1621</v>
      </c>
      <c r="D558" s="308" t="s">
        <v>641</v>
      </c>
      <c r="E558" s="307" t="s">
        <v>1622</v>
      </c>
      <c r="F558" s="309" t="s">
        <v>694</v>
      </c>
      <c r="G558" s="308" t="s">
        <v>1566</v>
      </c>
    </row>
    <row r="559" spans="1:7" x14ac:dyDescent="0.2">
      <c r="A559" s="306" t="s">
        <v>1620</v>
      </c>
      <c r="B559" s="307" t="s">
        <v>1621</v>
      </c>
      <c r="C559" s="307" t="s">
        <v>1621</v>
      </c>
      <c r="D559" s="308" t="s">
        <v>641</v>
      </c>
      <c r="E559" s="307" t="s">
        <v>1622</v>
      </c>
      <c r="F559" s="309" t="s">
        <v>695</v>
      </c>
      <c r="G559" s="308" t="s">
        <v>1566</v>
      </c>
    </row>
    <row r="560" spans="1:7" x14ac:dyDescent="0.2">
      <c r="A560" s="306" t="s">
        <v>1620</v>
      </c>
      <c r="B560" s="307" t="s">
        <v>1621</v>
      </c>
      <c r="C560" s="307" t="s">
        <v>1621</v>
      </c>
      <c r="D560" s="308" t="s">
        <v>641</v>
      </c>
      <c r="E560" s="307" t="s">
        <v>1622</v>
      </c>
      <c r="F560" s="309" t="s">
        <v>696</v>
      </c>
      <c r="G560" s="308" t="s">
        <v>1566</v>
      </c>
    </row>
    <row r="561" spans="1:7" x14ac:dyDescent="0.2">
      <c r="A561" s="306" t="s">
        <v>1620</v>
      </c>
      <c r="B561" s="307" t="s">
        <v>1621</v>
      </c>
      <c r="C561" s="307" t="s">
        <v>1621</v>
      </c>
      <c r="D561" s="308" t="s">
        <v>641</v>
      </c>
      <c r="E561" s="307" t="s">
        <v>1622</v>
      </c>
      <c r="F561" s="309" t="s">
        <v>697</v>
      </c>
      <c r="G561" s="308" t="s">
        <v>1566</v>
      </c>
    </row>
    <row r="562" spans="1:7" x14ac:dyDescent="0.2">
      <c r="A562" s="306" t="s">
        <v>1620</v>
      </c>
      <c r="B562" s="307" t="s">
        <v>1621</v>
      </c>
      <c r="C562" s="307" t="s">
        <v>1621</v>
      </c>
      <c r="D562" s="308" t="s">
        <v>641</v>
      </c>
      <c r="E562" s="307" t="s">
        <v>1622</v>
      </c>
      <c r="F562" s="309" t="s">
        <v>698</v>
      </c>
      <c r="G562" s="308" t="s">
        <v>1566</v>
      </c>
    </row>
    <row r="563" spans="1:7" x14ac:dyDescent="0.2">
      <c r="A563" s="306" t="s">
        <v>1620</v>
      </c>
      <c r="B563" s="307" t="s">
        <v>1621</v>
      </c>
      <c r="C563" s="307" t="s">
        <v>1621</v>
      </c>
      <c r="D563" s="308" t="s">
        <v>641</v>
      </c>
      <c r="E563" s="307" t="s">
        <v>1622</v>
      </c>
      <c r="F563" s="309" t="s">
        <v>699</v>
      </c>
      <c r="G563" s="308" t="s">
        <v>1566</v>
      </c>
    </row>
    <row r="564" spans="1:7" x14ac:dyDescent="0.2">
      <c r="A564" s="306" t="s">
        <v>1620</v>
      </c>
      <c r="B564" s="307" t="s">
        <v>1621</v>
      </c>
      <c r="C564" s="307" t="s">
        <v>1621</v>
      </c>
      <c r="D564" s="308" t="s">
        <v>641</v>
      </c>
      <c r="E564" s="307" t="s">
        <v>1622</v>
      </c>
      <c r="F564" s="309" t="s">
        <v>700</v>
      </c>
      <c r="G564" s="308" t="s">
        <v>1566</v>
      </c>
    </row>
    <row r="565" spans="1:7" x14ac:dyDescent="0.2">
      <c r="A565" s="306" t="s">
        <v>1620</v>
      </c>
      <c r="B565" s="307" t="s">
        <v>1621</v>
      </c>
      <c r="C565" s="307" t="s">
        <v>1621</v>
      </c>
      <c r="D565" s="308" t="s">
        <v>641</v>
      </c>
      <c r="E565" s="307" t="s">
        <v>1622</v>
      </c>
      <c r="F565" s="309" t="s">
        <v>701</v>
      </c>
      <c r="G565" s="308" t="s">
        <v>1566</v>
      </c>
    </row>
    <row r="566" spans="1:7" x14ac:dyDescent="0.2">
      <c r="A566" s="306" t="s">
        <v>1563</v>
      </c>
      <c r="B566" s="307" t="s">
        <v>1623</v>
      </c>
      <c r="C566" s="307" t="s">
        <v>1623</v>
      </c>
      <c r="D566" s="308" t="s">
        <v>1347</v>
      </c>
      <c r="E566" s="307" t="s">
        <v>1624</v>
      </c>
      <c r="F566" s="309" t="s">
        <v>1348</v>
      </c>
      <c r="G566" s="308" t="s">
        <v>1566</v>
      </c>
    </row>
    <row r="567" spans="1:7" x14ac:dyDescent="0.2">
      <c r="A567" s="306" t="s">
        <v>1563</v>
      </c>
      <c r="B567" s="307" t="s">
        <v>1623</v>
      </c>
      <c r="C567" s="307" t="s">
        <v>1623</v>
      </c>
      <c r="D567" s="308" t="s">
        <v>1347</v>
      </c>
      <c r="E567" s="307" t="s">
        <v>1624</v>
      </c>
      <c r="F567" s="309" t="s">
        <v>1349</v>
      </c>
      <c r="G567" s="308" t="s">
        <v>1566</v>
      </c>
    </row>
    <row r="568" spans="1:7" x14ac:dyDescent="0.2">
      <c r="A568" s="306" t="s">
        <v>1563</v>
      </c>
      <c r="B568" s="307" t="s">
        <v>1623</v>
      </c>
      <c r="C568" s="307" t="s">
        <v>1623</v>
      </c>
      <c r="D568" s="308" t="s">
        <v>1347</v>
      </c>
      <c r="E568" s="307" t="s">
        <v>1624</v>
      </c>
      <c r="F568" s="309" t="s">
        <v>1350</v>
      </c>
      <c r="G568" s="308" t="s">
        <v>1566</v>
      </c>
    </row>
    <row r="569" spans="1:7" x14ac:dyDescent="0.2">
      <c r="A569" s="306" t="s">
        <v>1563</v>
      </c>
      <c r="B569" s="307" t="s">
        <v>1623</v>
      </c>
      <c r="C569" s="307" t="s">
        <v>1623</v>
      </c>
      <c r="D569" s="308" t="s">
        <v>1347</v>
      </c>
      <c r="E569" s="307" t="s">
        <v>1624</v>
      </c>
      <c r="F569" s="309" t="s">
        <v>1351</v>
      </c>
      <c r="G569" s="308" t="s">
        <v>1566</v>
      </c>
    </row>
    <row r="570" spans="1:7" x14ac:dyDescent="0.2">
      <c r="A570" s="306" t="s">
        <v>1563</v>
      </c>
      <c r="B570" s="307" t="s">
        <v>1623</v>
      </c>
      <c r="C570" s="307" t="s">
        <v>1623</v>
      </c>
      <c r="D570" s="308" t="s">
        <v>1347</v>
      </c>
      <c r="E570" s="307" t="s">
        <v>1624</v>
      </c>
      <c r="F570" s="309" t="s">
        <v>1352</v>
      </c>
      <c r="G570" s="308" t="s">
        <v>1566</v>
      </c>
    </row>
    <row r="571" spans="1:7" x14ac:dyDescent="0.2">
      <c r="A571" s="306" t="s">
        <v>1563</v>
      </c>
      <c r="B571" s="307" t="s">
        <v>1623</v>
      </c>
      <c r="C571" s="307" t="s">
        <v>1623</v>
      </c>
      <c r="D571" s="308" t="s">
        <v>1347</v>
      </c>
      <c r="E571" s="307" t="s">
        <v>1624</v>
      </c>
      <c r="F571" s="309" t="s">
        <v>1353</v>
      </c>
      <c r="G571" s="308" t="s">
        <v>1566</v>
      </c>
    </row>
    <row r="572" spans="1:7" x14ac:dyDescent="0.2">
      <c r="A572" s="306" t="s">
        <v>1563</v>
      </c>
      <c r="B572" s="307" t="s">
        <v>1623</v>
      </c>
      <c r="C572" s="307" t="s">
        <v>1623</v>
      </c>
      <c r="D572" s="308" t="s">
        <v>1347</v>
      </c>
      <c r="E572" s="307" t="s">
        <v>1624</v>
      </c>
      <c r="F572" s="309" t="s">
        <v>1354</v>
      </c>
      <c r="G572" s="308" t="s">
        <v>1566</v>
      </c>
    </row>
    <row r="573" spans="1:7" x14ac:dyDescent="0.2">
      <c r="A573" s="306" t="s">
        <v>1563</v>
      </c>
      <c r="B573" s="307" t="s">
        <v>1623</v>
      </c>
      <c r="C573" s="307" t="s">
        <v>1623</v>
      </c>
      <c r="D573" s="308" t="s">
        <v>1347</v>
      </c>
      <c r="E573" s="307" t="s">
        <v>1624</v>
      </c>
      <c r="F573" s="309" t="s">
        <v>1355</v>
      </c>
      <c r="G573" s="308" t="s">
        <v>1566</v>
      </c>
    </row>
    <row r="574" spans="1:7" x14ac:dyDescent="0.2">
      <c r="A574" s="306" t="s">
        <v>1563</v>
      </c>
      <c r="B574" s="307" t="s">
        <v>1623</v>
      </c>
      <c r="C574" s="307" t="s">
        <v>1623</v>
      </c>
      <c r="D574" s="308" t="s">
        <v>1347</v>
      </c>
      <c r="E574" s="307" t="s">
        <v>1624</v>
      </c>
      <c r="F574" s="309" t="s">
        <v>1356</v>
      </c>
      <c r="G574" s="308" t="s">
        <v>1566</v>
      </c>
    </row>
    <row r="575" spans="1:7" x14ac:dyDescent="0.2">
      <c r="A575" s="306" t="s">
        <v>1563</v>
      </c>
      <c r="B575" s="307" t="s">
        <v>1623</v>
      </c>
      <c r="C575" s="307" t="s">
        <v>1623</v>
      </c>
      <c r="D575" s="308" t="s">
        <v>1347</v>
      </c>
      <c r="E575" s="307" t="s">
        <v>1624</v>
      </c>
      <c r="F575" s="309" t="s">
        <v>1357</v>
      </c>
      <c r="G575" s="308" t="s">
        <v>1566</v>
      </c>
    </row>
    <row r="576" spans="1:7" x14ac:dyDescent="0.2">
      <c r="A576" s="306" t="s">
        <v>1563</v>
      </c>
      <c r="B576" s="307" t="s">
        <v>1623</v>
      </c>
      <c r="C576" s="307" t="s">
        <v>1623</v>
      </c>
      <c r="D576" s="308" t="s">
        <v>1347</v>
      </c>
      <c r="E576" s="307" t="s">
        <v>1624</v>
      </c>
      <c r="F576" s="309" t="s">
        <v>1358</v>
      </c>
      <c r="G576" s="308" t="s">
        <v>1566</v>
      </c>
    </row>
    <row r="577" spans="1:7" x14ac:dyDescent="0.2">
      <c r="A577" s="306" t="s">
        <v>1563</v>
      </c>
      <c r="B577" s="307" t="s">
        <v>1623</v>
      </c>
      <c r="C577" s="307" t="s">
        <v>1623</v>
      </c>
      <c r="D577" s="308" t="s">
        <v>1347</v>
      </c>
      <c r="E577" s="307" t="s">
        <v>1624</v>
      </c>
      <c r="F577" s="309" t="s">
        <v>1359</v>
      </c>
      <c r="G577" s="308" t="s">
        <v>1566</v>
      </c>
    </row>
    <row r="578" spans="1:7" x14ac:dyDescent="0.2">
      <c r="A578" s="306" t="s">
        <v>1563</v>
      </c>
      <c r="B578" s="307" t="s">
        <v>1623</v>
      </c>
      <c r="C578" s="307" t="s">
        <v>1623</v>
      </c>
      <c r="D578" s="308" t="s">
        <v>1347</v>
      </c>
      <c r="E578" s="307" t="s">
        <v>1624</v>
      </c>
      <c r="F578" s="309" t="s">
        <v>1360</v>
      </c>
      <c r="G578" s="308" t="s">
        <v>1566</v>
      </c>
    </row>
    <row r="579" spans="1:7" x14ac:dyDescent="0.2">
      <c r="A579" s="306" t="s">
        <v>1563</v>
      </c>
      <c r="B579" s="307" t="s">
        <v>1623</v>
      </c>
      <c r="C579" s="307" t="s">
        <v>1623</v>
      </c>
      <c r="D579" s="308" t="s">
        <v>1347</v>
      </c>
      <c r="E579" s="307" t="s">
        <v>1624</v>
      </c>
      <c r="F579" s="309" t="s">
        <v>1361</v>
      </c>
      <c r="G579" s="308" t="s">
        <v>1566</v>
      </c>
    </row>
    <row r="580" spans="1:7" x14ac:dyDescent="0.2">
      <c r="A580" s="306" t="s">
        <v>1563</v>
      </c>
      <c r="B580" s="307" t="s">
        <v>1623</v>
      </c>
      <c r="C580" s="307" t="s">
        <v>1623</v>
      </c>
      <c r="D580" s="308" t="s">
        <v>1347</v>
      </c>
      <c r="E580" s="307" t="s">
        <v>1624</v>
      </c>
      <c r="F580" s="309" t="s">
        <v>1362</v>
      </c>
      <c r="G580" s="308" t="s">
        <v>1566</v>
      </c>
    </row>
    <row r="581" spans="1:7" x14ac:dyDescent="0.2">
      <c r="A581" s="306" t="s">
        <v>1563</v>
      </c>
      <c r="B581" s="307" t="s">
        <v>1623</v>
      </c>
      <c r="C581" s="307" t="s">
        <v>1623</v>
      </c>
      <c r="D581" s="308" t="s">
        <v>1347</v>
      </c>
      <c r="E581" s="307" t="s">
        <v>1624</v>
      </c>
      <c r="F581" s="309" t="s">
        <v>1363</v>
      </c>
      <c r="G581" s="308" t="s">
        <v>1566</v>
      </c>
    </row>
    <row r="582" spans="1:7" x14ac:dyDescent="0.2">
      <c r="A582" s="306" t="s">
        <v>1563</v>
      </c>
      <c r="B582" s="307" t="s">
        <v>1623</v>
      </c>
      <c r="C582" s="307" t="s">
        <v>1623</v>
      </c>
      <c r="D582" s="308" t="s">
        <v>1347</v>
      </c>
      <c r="E582" s="307" t="s">
        <v>1624</v>
      </c>
      <c r="F582" s="309" t="s">
        <v>1364</v>
      </c>
      <c r="G582" s="308" t="s">
        <v>1566</v>
      </c>
    </row>
    <row r="583" spans="1:7" x14ac:dyDescent="0.2">
      <c r="A583" s="306" t="s">
        <v>1563</v>
      </c>
      <c r="B583" s="307" t="s">
        <v>1623</v>
      </c>
      <c r="C583" s="307" t="s">
        <v>1623</v>
      </c>
      <c r="D583" s="308" t="s">
        <v>1347</v>
      </c>
      <c r="E583" s="307" t="s">
        <v>1624</v>
      </c>
      <c r="F583" s="309" t="s">
        <v>1365</v>
      </c>
      <c r="G583" s="308" t="s">
        <v>1566</v>
      </c>
    </row>
    <row r="584" spans="1:7" x14ac:dyDescent="0.2">
      <c r="A584" s="306" t="s">
        <v>1563</v>
      </c>
      <c r="B584" s="307" t="s">
        <v>1623</v>
      </c>
      <c r="C584" s="307" t="s">
        <v>1623</v>
      </c>
      <c r="D584" s="308" t="s">
        <v>1347</v>
      </c>
      <c r="E584" s="307" t="s">
        <v>1624</v>
      </c>
      <c r="F584" s="309" t="s">
        <v>1366</v>
      </c>
      <c r="G584" s="308" t="s">
        <v>1566</v>
      </c>
    </row>
    <row r="585" spans="1:7" x14ac:dyDescent="0.2">
      <c r="A585" s="306" t="s">
        <v>1563</v>
      </c>
      <c r="B585" s="307" t="s">
        <v>1623</v>
      </c>
      <c r="C585" s="307" t="s">
        <v>1623</v>
      </c>
      <c r="D585" s="308" t="s">
        <v>1347</v>
      </c>
      <c r="E585" s="307" t="s">
        <v>1624</v>
      </c>
      <c r="F585" s="309" t="s">
        <v>1367</v>
      </c>
      <c r="G585" s="308" t="s">
        <v>1566</v>
      </c>
    </row>
    <row r="586" spans="1:7" x14ac:dyDescent="0.2">
      <c r="A586" s="306" t="s">
        <v>1563</v>
      </c>
      <c r="B586" s="307" t="s">
        <v>1623</v>
      </c>
      <c r="C586" s="307" t="s">
        <v>1623</v>
      </c>
      <c r="D586" s="308" t="s">
        <v>1347</v>
      </c>
      <c r="E586" s="307" t="s">
        <v>1624</v>
      </c>
      <c r="F586" s="309" t="s">
        <v>1368</v>
      </c>
      <c r="G586" s="308" t="s">
        <v>1566</v>
      </c>
    </row>
    <row r="587" spans="1:7" x14ac:dyDescent="0.2">
      <c r="A587" s="306" t="s">
        <v>1563</v>
      </c>
      <c r="B587" s="307" t="s">
        <v>1623</v>
      </c>
      <c r="C587" s="307" t="s">
        <v>1623</v>
      </c>
      <c r="D587" s="308" t="s">
        <v>1347</v>
      </c>
      <c r="E587" s="307" t="s">
        <v>1624</v>
      </c>
      <c r="F587" s="309" t="s">
        <v>1369</v>
      </c>
      <c r="G587" s="308" t="s">
        <v>1566</v>
      </c>
    </row>
    <row r="588" spans="1:7" x14ac:dyDescent="0.2">
      <c r="A588" s="306" t="s">
        <v>1563</v>
      </c>
      <c r="B588" s="307" t="s">
        <v>1623</v>
      </c>
      <c r="C588" s="307" t="s">
        <v>1623</v>
      </c>
      <c r="D588" s="308" t="s">
        <v>1347</v>
      </c>
      <c r="E588" s="307" t="s">
        <v>1624</v>
      </c>
      <c r="F588" s="309" t="s">
        <v>1370</v>
      </c>
      <c r="G588" s="308" t="s">
        <v>1566</v>
      </c>
    </row>
    <row r="589" spans="1:7" x14ac:dyDescent="0.2">
      <c r="A589" s="306" t="s">
        <v>1563</v>
      </c>
      <c r="B589" s="307" t="s">
        <v>1623</v>
      </c>
      <c r="C589" s="307" t="s">
        <v>1623</v>
      </c>
      <c r="D589" s="308" t="s">
        <v>1347</v>
      </c>
      <c r="E589" s="307" t="s">
        <v>1624</v>
      </c>
      <c r="F589" s="309" t="s">
        <v>1371</v>
      </c>
      <c r="G589" s="308" t="s">
        <v>1566</v>
      </c>
    </row>
    <row r="590" spans="1:7" x14ac:dyDescent="0.2">
      <c r="A590" s="306" t="s">
        <v>1563</v>
      </c>
      <c r="B590" s="307" t="s">
        <v>1623</v>
      </c>
      <c r="C590" s="307" t="s">
        <v>1623</v>
      </c>
      <c r="D590" s="308" t="s">
        <v>1347</v>
      </c>
      <c r="E590" s="307" t="s">
        <v>1624</v>
      </c>
      <c r="F590" s="309" t="s">
        <v>1372</v>
      </c>
      <c r="G590" s="308" t="s">
        <v>1566</v>
      </c>
    </row>
    <row r="591" spans="1:7" x14ac:dyDescent="0.2">
      <c r="A591" s="306" t="s">
        <v>1563</v>
      </c>
      <c r="B591" s="307" t="s">
        <v>1623</v>
      </c>
      <c r="C591" s="307" t="s">
        <v>1623</v>
      </c>
      <c r="D591" s="308" t="s">
        <v>1347</v>
      </c>
      <c r="E591" s="307" t="s">
        <v>1624</v>
      </c>
      <c r="F591" s="309" t="s">
        <v>1373</v>
      </c>
      <c r="G591" s="308" t="s">
        <v>1566</v>
      </c>
    </row>
    <row r="592" spans="1:7" x14ac:dyDescent="0.2">
      <c r="A592" s="306" t="s">
        <v>1563</v>
      </c>
      <c r="B592" s="307" t="s">
        <v>1623</v>
      </c>
      <c r="C592" s="307" t="s">
        <v>1623</v>
      </c>
      <c r="D592" s="308" t="s">
        <v>1347</v>
      </c>
      <c r="E592" s="307" t="s">
        <v>1624</v>
      </c>
      <c r="F592" s="309" t="s">
        <v>1374</v>
      </c>
      <c r="G592" s="308" t="s">
        <v>1566</v>
      </c>
    </row>
    <row r="593" spans="1:7" x14ac:dyDescent="0.2">
      <c r="A593" s="306" t="s">
        <v>1563</v>
      </c>
      <c r="B593" s="307" t="s">
        <v>1623</v>
      </c>
      <c r="C593" s="307" t="s">
        <v>1623</v>
      </c>
      <c r="D593" s="308" t="s">
        <v>1347</v>
      </c>
      <c r="E593" s="307" t="s">
        <v>1624</v>
      </c>
      <c r="F593" s="309" t="s">
        <v>1375</v>
      </c>
      <c r="G593" s="308" t="s">
        <v>1566</v>
      </c>
    </row>
    <row r="594" spans="1:7" x14ac:dyDescent="0.2">
      <c r="A594" s="306" t="s">
        <v>1563</v>
      </c>
      <c r="B594" s="307" t="s">
        <v>1623</v>
      </c>
      <c r="C594" s="307" t="s">
        <v>1623</v>
      </c>
      <c r="D594" s="308" t="s">
        <v>1347</v>
      </c>
      <c r="E594" s="307" t="s">
        <v>1624</v>
      </c>
      <c r="F594" s="309" t="s">
        <v>1376</v>
      </c>
      <c r="G594" s="308" t="s">
        <v>1566</v>
      </c>
    </row>
    <row r="595" spans="1:7" x14ac:dyDescent="0.2">
      <c r="A595" s="306" t="s">
        <v>1563</v>
      </c>
      <c r="B595" s="307" t="s">
        <v>1623</v>
      </c>
      <c r="C595" s="307" t="s">
        <v>1623</v>
      </c>
      <c r="D595" s="308" t="s">
        <v>1347</v>
      </c>
      <c r="E595" s="307" t="s">
        <v>1624</v>
      </c>
      <c r="F595" s="309" t="s">
        <v>1377</v>
      </c>
      <c r="G595" s="308" t="s">
        <v>1566</v>
      </c>
    </row>
    <row r="596" spans="1:7" x14ac:dyDescent="0.2">
      <c r="A596" s="306" t="s">
        <v>1563</v>
      </c>
      <c r="B596" s="307" t="s">
        <v>1623</v>
      </c>
      <c r="C596" s="307" t="s">
        <v>1623</v>
      </c>
      <c r="D596" s="308" t="s">
        <v>1347</v>
      </c>
      <c r="E596" s="307" t="s">
        <v>1624</v>
      </c>
      <c r="F596" s="309" t="s">
        <v>1378</v>
      </c>
      <c r="G596" s="308" t="s">
        <v>1566</v>
      </c>
    </row>
    <row r="597" spans="1:7" x14ac:dyDescent="0.2">
      <c r="A597" s="306" t="s">
        <v>1563</v>
      </c>
      <c r="B597" s="307" t="s">
        <v>1623</v>
      </c>
      <c r="C597" s="307" t="s">
        <v>1623</v>
      </c>
      <c r="D597" s="308" t="s">
        <v>1347</v>
      </c>
      <c r="E597" s="307" t="s">
        <v>1624</v>
      </c>
      <c r="F597" s="309" t="s">
        <v>1379</v>
      </c>
      <c r="G597" s="308" t="s">
        <v>1566</v>
      </c>
    </row>
    <row r="598" spans="1:7" x14ac:dyDescent="0.2">
      <c r="A598" s="306" t="s">
        <v>1563</v>
      </c>
      <c r="B598" s="307" t="s">
        <v>1623</v>
      </c>
      <c r="C598" s="307" t="s">
        <v>1623</v>
      </c>
      <c r="D598" s="308" t="s">
        <v>1347</v>
      </c>
      <c r="E598" s="307" t="s">
        <v>1624</v>
      </c>
      <c r="F598" s="309" t="s">
        <v>1380</v>
      </c>
      <c r="G598" s="308" t="s">
        <v>1566</v>
      </c>
    </row>
    <row r="599" spans="1:7" x14ac:dyDescent="0.2">
      <c r="A599" s="306" t="s">
        <v>1563</v>
      </c>
      <c r="B599" s="307" t="s">
        <v>1623</v>
      </c>
      <c r="C599" s="307" t="s">
        <v>1623</v>
      </c>
      <c r="D599" s="308" t="s">
        <v>1347</v>
      </c>
      <c r="E599" s="307" t="s">
        <v>1624</v>
      </c>
      <c r="F599" s="309" t="s">
        <v>1381</v>
      </c>
      <c r="G599" s="308" t="s">
        <v>1566</v>
      </c>
    </row>
    <row r="600" spans="1:7" x14ac:dyDescent="0.2">
      <c r="A600" s="306" t="s">
        <v>1563</v>
      </c>
      <c r="B600" s="307" t="s">
        <v>1623</v>
      </c>
      <c r="C600" s="307" t="s">
        <v>1623</v>
      </c>
      <c r="D600" s="308" t="s">
        <v>1347</v>
      </c>
      <c r="E600" s="307" t="s">
        <v>1624</v>
      </c>
      <c r="F600" s="309" t="s">
        <v>1382</v>
      </c>
      <c r="G600" s="308" t="s">
        <v>1566</v>
      </c>
    </row>
    <row r="601" spans="1:7" x14ac:dyDescent="0.2">
      <c r="A601" s="306" t="s">
        <v>1563</v>
      </c>
      <c r="B601" s="307" t="s">
        <v>1623</v>
      </c>
      <c r="C601" s="307" t="s">
        <v>1623</v>
      </c>
      <c r="D601" s="308" t="s">
        <v>1347</v>
      </c>
      <c r="E601" s="307" t="s">
        <v>1624</v>
      </c>
      <c r="F601" s="309" t="s">
        <v>1383</v>
      </c>
      <c r="G601" s="308" t="s">
        <v>1566</v>
      </c>
    </row>
    <row r="602" spans="1:7" x14ac:dyDescent="0.2">
      <c r="A602" s="306" t="s">
        <v>1563</v>
      </c>
      <c r="B602" s="307" t="s">
        <v>1623</v>
      </c>
      <c r="C602" s="307" t="s">
        <v>1623</v>
      </c>
      <c r="D602" s="308" t="s">
        <v>1347</v>
      </c>
      <c r="E602" s="307" t="s">
        <v>1624</v>
      </c>
      <c r="F602" s="309" t="s">
        <v>1384</v>
      </c>
      <c r="G602" s="308" t="s">
        <v>1566</v>
      </c>
    </row>
    <row r="603" spans="1:7" x14ac:dyDescent="0.2">
      <c r="A603" s="306" t="s">
        <v>1563</v>
      </c>
      <c r="B603" s="307" t="s">
        <v>1623</v>
      </c>
      <c r="C603" s="307" t="s">
        <v>1623</v>
      </c>
      <c r="D603" s="308" t="s">
        <v>1347</v>
      </c>
      <c r="E603" s="307" t="s">
        <v>1624</v>
      </c>
      <c r="F603" s="309" t="s">
        <v>1385</v>
      </c>
      <c r="G603" s="308" t="s">
        <v>1566</v>
      </c>
    </row>
    <row r="604" spans="1:7" x14ac:dyDescent="0.2">
      <c r="A604" s="306" t="s">
        <v>1563</v>
      </c>
      <c r="B604" s="307" t="s">
        <v>1623</v>
      </c>
      <c r="C604" s="307" t="s">
        <v>1623</v>
      </c>
      <c r="D604" s="308" t="s">
        <v>1347</v>
      </c>
      <c r="E604" s="307" t="s">
        <v>1624</v>
      </c>
      <c r="F604" s="309" t="s">
        <v>1386</v>
      </c>
      <c r="G604" s="308" t="s">
        <v>1566</v>
      </c>
    </row>
    <row r="605" spans="1:7" x14ac:dyDescent="0.2">
      <c r="A605" s="306" t="s">
        <v>1563</v>
      </c>
      <c r="B605" s="307" t="s">
        <v>1623</v>
      </c>
      <c r="C605" s="307" t="s">
        <v>1623</v>
      </c>
      <c r="D605" s="308" t="s">
        <v>1347</v>
      </c>
      <c r="E605" s="307" t="s">
        <v>1624</v>
      </c>
      <c r="F605" s="309" t="s">
        <v>1387</v>
      </c>
      <c r="G605" s="308" t="s">
        <v>1566</v>
      </c>
    </row>
    <row r="606" spans="1:7" x14ac:dyDescent="0.2">
      <c r="A606" s="306" t="s">
        <v>1563</v>
      </c>
      <c r="B606" s="307" t="s">
        <v>1623</v>
      </c>
      <c r="C606" s="307" t="s">
        <v>1623</v>
      </c>
      <c r="D606" s="308" t="s">
        <v>1347</v>
      </c>
      <c r="E606" s="307" t="s">
        <v>1624</v>
      </c>
      <c r="F606" s="309" t="s">
        <v>1388</v>
      </c>
      <c r="G606" s="308" t="s">
        <v>1566</v>
      </c>
    </row>
    <row r="607" spans="1:7" x14ac:dyDescent="0.2">
      <c r="A607" s="306" t="s">
        <v>1563</v>
      </c>
      <c r="B607" s="307" t="s">
        <v>1623</v>
      </c>
      <c r="C607" s="307" t="s">
        <v>1623</v>
      </c>
      <c r="D607" s="308" t="s">
        <v>1347</v>
      </c>
      <c r="E607" s="307" t="s">
        <v>1624</v>
      </c>
      <c r="F607" s="309" t="s">
        <v>1389</v>
      </c>
      <c r="G607" s="308" t="s">
        <v>1566</v>
      </c>
    </row>
    <row r="608" spans="1:7" x14ac:dyDescent="0.2">
      <c r="A608" s="306" t="s">
        <v>1563</v>
      </c>
      <c r="B608" s="307" t="s">
        <v>1623</v>
      </c>
      <c r="C608" s="307" t="s">
        <v>1623</v>
      </c>
      <c r="D608" s="308" t="s">
        <v>1347</v>
      </c>
      <c r="E608" s="307" t="s">
        <v>1624</v>
      </c>
      <c r="F608" s="309" t="s">
        <v>1390</v>
      </c>
      <c r="G608" s="308" t="s">
        <v>1566</v>
      </c>
    </row>
    <row r="609" spans="1:7" x14ac:dyDescent="0.2">
      <c r="A609" s="306" t="s">
        <v>1563</v>
      </c>
      <c r="B609" s="307" t="s">
        <v>1623</v>
      </c>
      <c r="C609" s="307" t="s">
        <v>1623</v>
      </c>
      <c r="D609" s="308" t="s">
        <v>1347</v>
      </c>
      <c r="E609" s="307" t="s">
        <v>1624</v>
      </c>
      <c r="F609" s="309" t="s">
        <v>1391</v>
      </c>
      <c r="G609" s="308" t="s">
        <v>1566</v>
      </c>
    </row>
    <row r="610" spans="1:7" x14ac:dyDescent="0.2">
      <c r="A610" s="306" t="s">
        <v>1563</v>
      </c>
      <c r="B610" s="307" t="s">
        <v>1623</v>
      </c>
      <c r="C610" s="307" t="s">
        <v>1623</v>
      </c>
      <c r="D610" s="308" t="s">
        <v>1347</v>
      </c>
      <c r="E610" s="307" t="s">
        <v>1624</v>
      </c>
      <c r="F610" s="309" t="s">
        <v>1392</v>
      </c>
      <c r="G610" s="308" t="s">
        <v>1566</v>
      </c>
    </row>
    <row r="611" spans="1:7" x14ac:dyDescent="0.2">
      <c r="A611" s="306" t="s">
        <v>1563</v>
      </c>
      <c r="B611" s="307" t="s">
        <v>1623</v>
      </c>
      <c r="C611" s="307" t="s">
        <v>1623</v>
      </c>
      <c r="D611" s="308" t="s">
        <v>1347</v>
      </c>
      <c r="E611" s="307" t="s">
        <v>1624</v>
      </c>
      <c r="F611" s="309" t="s">
        <v>1393</v>
      </c>
      <c r="G611" s="308" t="s">
        <v>1566</v>
      </c>
    </row>
    <row r="612" spans="1:7" x14ac:dyDescent="0.2">
      <c r="A612" s="306" t="s">
        <v>1563</v>
      </c>
      <c r="B612" s="307" t="s">
        <v>1623</v>
      </c>
      <c r="C612" s="307" t="s">
        <v>1623</v>
      </c>
      <c r="D612" s="308" t="s">
        <v>1347</v>
      </c>
      <c r="E612" s="307" t="s">
        <v>1624</v>
      </c>
      <c r="F612" s="309" t="s">
        <v>1394</v>
      </c>
      <c r="G612" s="308" t="s">
        <v>1566</v>
      </c>
    </row>
    <row r="613" spans="1:7" x14ac:dyDescent="0.2">
      <c r="A613" s="306" t="s">
        <v>1625</v>
      </c>
      <c r="B613" s="307" t="s">
        <v>1626</v>
      </c>
      <c r="C613" s="307" t="s">
        <v>1626</v>
      </c>
      <c r="D613" s="308" t="s">
        <v>939</v>
      </c>
      <c r="E613" s="307" t="s">
        <v>1627</v>
      </c>
      <c r="F613" s="309" t="s">
        <v>943</v>
      </c>
      <c r="G613" s="308" t="s">
        <v>1566</v>
      </c>
    </row>
    <row r="614" spans="1:7" x14ac:dyDescent="0.2">
      <c r="A614" s="306" t="s">
        <v>1625</v>
      </c>
      <c r="B614" s="307" t="s">
        <v>1626</v>
      </c>
      <c r="C614" s="307" t="s">
        <v>1626</v>
      </c>
      <c r="D614" s="308" t="s">
        <v>939</v>
      </c>
      <c r="E614" s="307" t="s">
        <v>1627</v>
      </c>
      <c r="F614" s="309" t="s">
        <v>945</v>
      </c>
      <c r="G614" s="308" t="s">
        <v>1566</v>
      </c>
    </row>
    <row r="615" spans="1:7" x14ac:dyDescent="0.2">
      <c r="A615" s="306" t="s">
        <v>1625</v>
      </c>
      <c r="B615" s="307" t="s">
        <v>1626</v>
      </c>
      <c r="C615" s="307" t="s">
        <v>1626</v>
      </c>
      <c r="D615" s="308" t="s">
        <v>939</v>
      </c>
      <c r="E615" s="307" t="s">
        <v>1627</v>
      </c>
      <c r="F615" s="309" t="s">
        <v>947</v>
      </c>
      <c r="G615" s="308" t="s">
        <v>1566</v>
      </c>
    </row>
    <row r="616" spans="1:7" x14ac:dyDescent="0.2">
      <c r="A616" s="306" t="s">
        <v>1625</v>
      </c>
      <c r="B616" s="307" t="s">
        <v>1626</v>
      </c>
      <c r="C616" s="307" t="s">
        <v>1626</v>
      </c>
      <c r="D616" s="308" t="s">
        <v>1395</v>
      </c>
      <c r="E616" s="307" t="s">
        <v>1628</v>
      </c>
      <c r="F616" s="309" t="s">
        <v>1414</v>
      </c>
      <c r="G616" s="308" t="s">
        <v>1566</v>
      </c>
    </row>
    <row r="617" spans="1:7" x14ac:dyDescent="0.2">
      <c r="A617" s="306" t="s">
        <v>1625</v>
      </c>
      <c r="B617" s="307" t="s">
        <v>1626</v>
      </c>
      <c r="C617" s="307" t="s">
        <v>1626</v>
      </c>
      <c r="D617" s="308" t="s">
        <v>702</v>
      </c>
      <c r="E617" s="307" t="s">
        <v>1629</v>
      </c>
      <c r="F617" s="309" t="s">
        <v>703</v>
      </c>
      <c r="G617" s="308" t="s">
        <v>1566</v>
      </c>
    </row>
    <row r="618" spans="1:7" x14ac:dyDescent="0.2">
      <c r="A618" s="306" t="s">
        <v>1625</v>
      </c>
      <c r="B618" s="307" t="s">
        <v>1626</v>
      </c>
      <c r="C618" s="307" t="s">
        <v>1626</v>
      </c>
      <c r="D618" s="308" t="s">
        <v>702</v>
      </c>
      <c r="E618" s="307" t="s">
        <v>1629</v>
      </c>
      <c r="F618" s="309" t="s">
        <v>704</v>
      </c>
      <c r="G618" s="308" t="s">
        <v>1566</v>
      </c>
    </row>
    <row r="619" spans="1:7" x14ac:dyDescent="0.2">
      <c r="A619" s="306" t="s">
        <v>1625</v>
      </c>
      <c r="B619" s="307" t="s">
        <v>1626</v>
      </c>
      <c r="C619" s="307" t="s">
        <v>1626</v>
      </c>
      <c r="D619" s="308" t="s">
        <v>702</v>
      </c>
      <c r="E619" s="307" t="s">
        <v>1629</v>
      </c>
      <c r="F619" s="309" t="s">
        <v>705</v>
      </c>
      <c r="G619" s="308" t="s">
        <v>1566</v>
      </c>
    </row>
    <row r="620" spans="1:7" x14ac:dyDescent="0.2">
      <c r="A620" s="306" t="s">
        <v>1625</v>
      </c>
      <c r="B620" s="307" t="s">
        <v>1626</v>
      </c>
      <c r="C620" s="307" t="s">
        <v>1626</v>
      </c>
      <c r="D620" s="308" t="s">
        <v>702</v>
      </c>
      <c r="E620" s="307" t="s">
        <v>1629</v>
      </c>
      <c r="F620" s="309" t="s">
        <v>706</v>
      </c>
      <c r="G620" s="308" t="s">
        <v>1566</v>
      </c>
    </row>
    <row r="621" spans="1:7" x14ac:dyDescent="0.2">
      <c r="A621" s="306" t="s">
        <v>1625</v>
      </c>
      <c r="B621" s="307" t="s">
        <v>1626</v>
      </c>
      <c r="C621" s="307" t="s">
        <v>1626</v>
      </c>
      <c r="D621" s="308" t="s">
        <v>702</v>
      </c>
      <c r="E621" s="307" t="s">
        <v>1629</v>
      </c>
      <c r="F621" s="309" t="s">
        <v>707</v>
      </c>
      <c r="G621" s="308" t="s">
        <v>1566</v>
      </c>
    </row>
    <row r="622" spans="1:7" x14ac:dyDescent="0.2">
      <c r="A622" s="306" t="s">
        <v>1625</v>
      </c>
      <c r="B622" s="307" t="s">
        <v>1626</v>
      </c>
      <c r="C622" s="307" t="s">
        <v>1626</v>
      </c>
      <c r="D622" s="308" t="s">
        <v>702</v>
      </c>
      <c r="E622" s="307" t="s">
        <v>1629</v>
      </c>
      <c r="F622" s="309" t="s">
        <v>708</v>
      </c>
      <c r="G622" s="308" t="s">
        <v>1566</v>
      </c>
    </row>
    <row r="623" spans="1:7" x14ac:dyDescent="0.2">
      <c r="A623" s="306" t="s">
        <v>1625</v>
      </c>
      <c r="B623" s="307" t="s">
        <v>1626</v>
      </c>
      <c r="C623" s="307" t="s">
        <v>1626</v>
      </c>
      <c r="D623" s="308" t="s">
        <v>702</v>
      </c>
      <c r="E623" s="307" t="s">
        <v>1629</v>
      </c>
      <c r="F623" s="309" t="s">
        <v>709</v>
      </c>
      <c r="G623" s="308" t="s">
        <v>1566</v>
      </c>
    </row>
    <row r="624" spans="1:7" x14ac:dyDescent="0.2">
      <c r="A624" s="306" t="s">
        <v>1625</v>
      </c>
      <c r="B624" s="307" t="s">
        <v>1626</v>
      </c>
      <c r="C624" s="307" t="s">
        <v>1626</v>
      </c>
      <c r="D624" s="308" t="s">
        <v>702</v>
      </c>
      <c r="E624" s="307" t="s">
        <v>1629</v>
      </c>
      <c r="F624" s="309" t="s">
        <v>710</v>
      </c>
      <c r="G624" s="308" t="s">
        <v>1566</v>
      </c>
    </row>
    <row r="625" spans="1:7" x14ac:dyDescent="0.2">
      <c r="A625" s="306" t="s">
        <v>1625</v>
      </c>
      <c r="B625" s="307" t="s">
        <v>1626</v>
      </c>
      <c r="C625" s="307" t="s">
        <v>1626</v>
      </c>
      <c r="D625" s="308" t="s">
        <v>702</v>
      </c>
      <c r="E625" s="307" t="s">
        <v>1629</v>
      </c>
      <c r="F625" s="309" t="s">
        <v>711</v>
      </c>
      <c r="G625" s="308" t="s">
        <v>1566</v>
      </c>
    </row>
    <row r="626" spans="1:7" x14ac:dyDescent="0.2">
      <c r="A626" s="306" t="s">
        <v>1625</v>
      </c>
      <c r="B626" s="307" t="s">
        <v>1626</v>
      </c>
      <c r="C626" s="307" t="s">
        <v>1626</v>
      </c>
      <c r="D626" s="308" t="s">
        <v>702</v>
      </c>
      <c r="E626" s="307" t="s">
        <v>1629</v>
      </c>
      <c r="F626" s="309" t="s">
        <v>712</v>
      </c>
      <c r="G626" s="308" t="s">
        <v>1566</v>
      </c>
    </row>
    <row r="627" spans="1:7" x14ac:dyDescent="0.2">
      <c r="A627" s="306" t="s">
        <v>1625</v>
      </c>
      <c r="B627" s="307" t="s">
        <v>1626</v>
      </c>
      <c r="C627" s="307" t="s">
        <v>1626</v>
      </c>
      <c r="D627" s="308" t="s">
        <v>702</v>
      </c>
      <c r="E627" s="307" t="s">
        <v>1629</v>
      </c>
      <c r="F627" s="309" t="s">
        <v>713</v>
      </c>
      <c r="G627" s="308" t="s">
        <v>1566</v>
      </c>
    </row>
    <row r="628" spans="1:7" x14ac:dyDescent="0.2">
      <c r="A628" s="306" t="s">
        <v>1625</v>
      </c>
      <c r="B628" s="307" t="s">
        <v>1626</v>
      </c>
      <c r="C628" s="307" t="s">
        <v>1626</v>
      </c>
      <c r="D628" s="308" t="s">
        <v>702</v>
      </c>
      <c r="E628" s="307" t="s">
        <v>1629</v>
      </c>
      <c r="F628" s="309" t="s">
        <v>714</v>
      </c>
      <c r="G628" s="308" t="s">
        <v>1566</v>
      </c>
    </row>
    <row r="629" spans="1:7" x14ac:dyDescent="0.2">
      <c r="A629" s="306" t="s">
        <v>1625</v>
      </c>
      <c r="B629" s="307" t="s">
        <v>1626</v>
      </c>
      <c r="C629" s="307" t="s">
        <v>1626</v>
      </c>
      <c r="D629" s="308" t="s">
        <v>702</v>
      </c>
      <c r="E629" s="307" t="s">
        <v>1629</v>
      </c>
      <c r="F629" s="309" t="s">
        <v>715</v>
      </c>
      <c r="G629" s="308" t="s">
        <v>1566</v>
      </c>
    </row>
    <row r="630" spans="1:7" x14ac:dyDescent="0.2">
      <c r="A630" s="306" t="s">
        <v>1625</v>
      </c>
      <c r="B630" s="307" t="s">
        <v>1626</v>
      </c>
      <c r="C630" s="307" t="s">
        <v>1626</v>
      </c>
      <c r="D630" s="308" t="s">
        <v>702</v>
      </c>
      <c r="E630" s="307" t="s">
        <v>1629</v>
      </c>
      <c r="F630" s="309" t="s">
        <v>716</v>
      </c>
      <c r="G630" s="308" t="s">
        <v>1566</v>
      </c>
    </row>
    <row r="631" spans="1:7" x14ac:dyDescent="0.2">
      <c r="A631" s="306" t="s">
        <v>1625</v>
      </c>
      <c r="B631" s="307" t="s">
        <v>1626</v>
      </c>
      <c r="C631" s="307" t="s">
        <v>1626</v>
      </c>
      <c r="D631" s="308" t="s">
        <v>702</v>
      </c>
      <c r="E631" s="307" t="s">
        <v>1629</v>
      </c>
      <c r="F631" s="309" t="s">
        <v>717</v>
      </c>
      <c r="G631" s="308" t="s">
        <v>1566</v>
      </c>
    </row>
    <row r="632" spans="1:7" x14ac:dyDescent="0.2">
      <c r="A632" s="306" t="s">
        <v>1625</v>
      </c>
      <c r="B632" s="307" t="s">
        <v>1626</v>
      </c>
      <c r="C632" s="307" t="s">
        <v>1626</v>
      </c>
      <c r="D632" s="308" t="s">
        <v>702</v>
      </c>
      <c r="E632" s="307" t="s">
        <v>1629</v>
      </c>
      <c r="F632" s="309" t="s">
        <v>718</v>
      </c>
      <c r="G632" s="308" t="s">
        <v>1566</v>
      </c>
    </row>
    <row r="633" spans="1:7" x14ac:dyDescent="0.2">
      <c r="A633" s="306" t="s">
        <v>1625</v>
      </c>
      <c r="B633" s="307" t="s">
        <v>1626</v>
      </c>
      <c r="C633" s="307" t="s">
        <v>1626</v>
      </c>
      <c r="D633" s="308" t="s">
        <v>702</v>
      </c>
      <c r="E633" s="307" t="s">
        <v>1629</v>
      </c>
      <c r="F633" s="309" t="s">
        <v>719</v>
      </c>
      <c r="G633" s="308" t="s">
        <v>1566</v>
      </c>
    </row>
    <row r="634" spans="1:7" x14ac:dyDescent="0.2">
      <c r="A634" s="306" t="s">
        <v>1625</v>
      </c>
      <c r="B634" s="307" t="s">
        <v>1626</v>
      </c>
      <c r="C634" s="307" t="s">
        <v>1626</v>
      </c>
      <c r="D634" s="308" t="s">
        <v>702</v>
      </c>
      <c r="E634" s="307" t="s">
        <v>1629</v>
      </c>
      <c r="F634" s="309" t="s">
        <v>720</v>
      </c>
      <c r="G634" s="308" t="s">
        <v>1566</v>
      </c>
    </row>
    <row r="635" spans="1:7" x14ac:dyDescent="0.2">
      <c r="A635" s="306" t="s">
        <v>1625</v>
      </c>
      <c r="B635" s="307" t="s">
        <v>1626</v>
      </c>
      <c r="C635" s="307" t="s">
        <v>1626</v>
      </c>
      <c r="D635" s="308" t="s">
        <v>702</v>
      </c>
      <c r="E635" s="307" t="s">
        <v>1629</v>
      </c>
      <c r="F635" s="309" t="s">
        <v>721</v>
      </c>
      <c r="G635" s="308" t="s">
        <v>1566</v>
      </c>
    </row>
    <row r="636" spans="1:7" x14ac:dyDescent="0.2">
      <c r="A636" s="306" t="s">
        <v>1625</v>
      </c>
      <c r="B636" s="307" t="s">
        <v>1626</v>
      </c>
      <c r="C636" s="307" t="s">
        <v>1626</v>
      </c>
      <c r="D636" s="308" t="s">
        <v>702</v>
      </c>
      <c r="E636" s="307" t="s">
        <v>1629</v>
      </c>
      <c r="F636" s="309" t="s">
        <v>722</v>
      </c>
      <c r="G636" s="308" t="s">
        <v>1566</v>
      </c>
    </row>
    <row r="637" spans="1:7" x14ac:dyDescent="0.2">
      <c r="A637" s="306" t="s">
        <v>1625</v>
      </c>
      <c r="B637" s="307" t="s">
        <v>1626</v>
      </c>
      <c r="C637" s="307" t="s">
        <v>1626</v>
      </c>
      <c r="D637" s="308" t="s">
        <v>702</v>
      </c>
      <c r="E637" s="307" t="s">
        <v>1629</v>
      </c>
      <c r="F637" s="309" t="s">
        <v>723</v>
      </c>
      <c r="G637" s="308" t="s">
        <v>1566</v>
      </c>
    </row>
    <row r="638" spans="1:7" x14ac:dyDescent="0.2">
      <c r="A638" s="306" t="s">
        <v>1625</v>
      </c>
      <c r="B638" s="307" t="s">
        <v>1626</v>
      </c>
      <c r="C638" s="307" t="s">
        <v>1626</v>
      </c>
      <c r="D638" s="308" t="s">
        <v>702</v>
      </c>
      <c r="E638" s="307" t="s">
        <v>1629</v>
      </c>
      <c r="F638" s="309" t="s">
        <v>724</v>
      </c>
      <c r="G638" s="308" t="s">
        <v>1566</v>
      </c>
    </row>
    <row r="639" spans="1:7" x14ac:dyDescent="0.2">
      <c r="A639" s="306" t="s">
        <v>1625</v>
      </c>
      <c r="B639" s="307" t="s">
        <v>1626</v>
      </c>
      <c r="C639" s="307" t="s">
        <v>1626</v>
      </c>
      <c r="D639" s="308" t="s">
        <v>702</v>
      </c>
      <c r="E639" s="307" t="s">
        <v>1629</v>
      </c>
      <c r="F639" s="309" t="s">
        <v>725</v>
      </c>
      <c r="G639" s="308" t="s">
        <v>1566</v>
      </c>
    </row>
    <row r="640" spans="1:7" x14ac:dyDescent="0.2">
      <c r="A640" s="306" t="s">
        <v>1625</v>
      </c>
      <c r="B640" s="307" t="s">
        <v>1626</v>
      </c>
      <c r="C640" s="307" t="s">
        <v>1626</v>
      </c>
      <c r="D640" s="308" t="s">
        <v>702</v>
      </c>
      <c r="E640" s="307" t="s">
        <v>1629</v>
      </c>
      <c r="F640" s="309" t="s">
        <v>726</v>
      </c>
      <c r="G640" s="308" t="s">
        <v>1566</v>
      </c>
    </row>
    <row r="641" spans="1:7" x14ac:dyDescent="0.2">
      <c r="A641" s="306" t="s">
        <v>1625</v>
      </c>
      <c r="B641" s="307" t="s">
        <v>1626</v>
      </c>
      <c r="C641" s="307" t="s">
        <v>1626</v>
      </c>
      <c r="D641" s="308" t="s">
        <v>702</v>
      </c>
      <c r="E641" s="307" t="s">
        <v>1629</v>
      </c>
      <c r="F641" s="309" t="s">
        <v>727</v>
      </c>
      <c r="G641" s="308" t="s">
        <v>1566</v>
      </c>
    </row>
    <row r="642" spans="1:7" x14ac:dyDescent="0.2">
      <c r="A642" s="306" t="s">
        <v>1625</v>
      </c>
      <c r="B642" s="307" t="s">
        <v>1626</v>
      </c>
      <c r="C642" s="307" t="s">
        <v>1626</v>
      </c>
      <c r="D642" s="308" t="s">
        <v>702</v>
      </c>
      <c r="E642" s="307" t="s">
        <v>1629</v>
      </c>
      <c r="F642" s="309" t="s">
        <v>728</v>
      </c>
      <c r="G642" s="308" t="s">
        <v>1566</v>
      </c>
    </row>
    <row r="643" spans="1:7" x14ac:dyDescent="0.2">
      <c r="A643" s="306" t="s">
        <v>1625</v>
      </c>
      <c r="B643" s="307" t="s">
        <v>1626</v>
      </c>
      <c r="C643" s="307" t="s">
        <v>1626</v>
      </c>
      <c r="D643" s="308" t="s">
        <v>702</v>
      </c>
      <c r="E643" s="307" t="s">
        <v>1629</v>
      </c>
      <c r="F643" s="309" t="s">
        <v>729</v>
      </c>
      <c r="G643" s="308" t="s">
        <v>1566</v>
      </c>
    </row>
    <row r="644" spans="1:7" x14ac:dyDescent="0.2">
      <c r="A644" s="306" t="s">
        <v>1625</v>
      </c>
      <c r="B644" s="307" t="s">
        <v>1626</v>
      </c>
      <c r="C644" s="307" t="s">
        <v>1626</v>
      </c>
      <c r="D644" s="308" t="s">
        <v>702</v>
      </c>
      <c r="E644" s="307" t="s">
        <v>1629</v>
      </c>
      <c r="F644" s="309" t="s">
        <v>730</v>
      </c>
      <c r="G644" s="308" t="s">
        <v>1566</v>
      </c>
    </row>
    <row r="645" spans="1:7" x14ac:dyDescent="0.2">
      <c r="A645" s="306" t="s">
        <v>1625</v>
      </c>
      <c r="B645" s="307" t="s">
        <v>1626</v>
      </c>
      <c r="C645" s="307" t="s">
        <v>1626</v>
      </c>
      <c r="D645" s="308" t="s">
        <v>702</v>
      </c>
      <c r="E645" s="307" t="s">
        <v>1629</v>
      </c>
      <c r="F645" s="309" t="s">
        <v>731</v>
      </c>
      <c r="G645" s="308" t="s">
        <v>1566</v>
      </c>
    </row>
    <row r="646" spans="1:7" x14ac:dyDescent="0.2">
      <c r="A646" s="306" t="s">
        <v>1625</v>
      </c>
      <c r="B646" s="307" t="s">
        <v>1626</v>
      </c>
      <c r="C646" s="307" t="s">
        <v>1626</v>
      </c>
      <c r="D646" s="308" t="s">
        <v>702</v>
      </c>
      <c r="E646" s="307" t="s">
        <v>1629</v>
      </c>
      <c r="F646" s="309" t="s">
        <v>732</v>
      </c>
      <c r="G646" s="308" t="s">
        <v>1566</v>
      </c>
    </row>
    <row r="647" spans="1:7" x14ac:dyDescent="0.2">
      <c r="A647" s="306" t="s">
        <v>1625</v>
      </c>
      <c r="B647" s="307" t="s">
        <v>1626</v>
      </c>
      <c r="C647" s="307" t="s">
        <v>1626</v>
      </c>
      <c r="D647" s="308" t="s">
        <v>702</v>
      </c>
      <c r="E647" s="307" t="s">
        <v>1629</v>
      </c>
      <c r="F647" s="309" t="s">
        <v>733</v>
      </c>
      <c r="G647" s="308" t="s">
        <v>1566</v>
      </c>
    </row>
    <row r="648" spans="1:7" x14ac:dyDescent="0.2">
      <c r="A648" s="306" t="s">
        <v>1625</v>
      </c>
      <c r="B648" s="307" t="s">
        <v>1626</v>
      </c>
      <c r="C648" s="307" t="s">
        <v>1626</v>
      </c>
      <c r="D648" s="308" t="s">
        <v>702</v>
      </c>
      <c r="E648" s="307" t="s">
        <v>1629</v>
      </c>
      <c r="F648" s="309" t="s">
        <v>734</v>
      </c>
      <c r="G648" s="308" t="s">
        <v>1566</v>
      </c>
    </row>
    <row r="649" spans="1:7" x14ac:dyDescent="0.2">
      <c r="A649" s="306" t="s">
        <v>1625</v>
      </c>
      <c r="B649" s="307" t="s">
        <v>1626</v>
      </c>
      <c r="C649" s="307" t="s">
        <v>1626</v>
      </c>
      <c r="D649" s="308" t="s">
        <v>702</v>
      </c>
      <c r="E649" s="307" t="s">
        <v>1629</v>
      </c>
      <c r="F649" s="309" t="s">
        <v>735</v>
      </c>
      <c r="G649" s="308" t="s">
        <v>1566</v>
      </c>
    </row>
    <row r="650" spans="1:7" x14ac:dyDescent="0.2">
      <c r="A650" s="306" t="s">
        <v>1625</v>
      </c>
      <c r="B650" s="307" t="s">
        <v>1626</v>
      </c>
      <c r="C650" s="307" t="s">
        <v>1626</v>
      </c>
      <c r="D650" s="308" t="s">
        <v>702</v>
      </c>
      <c r="E650" s="307" t="s">
        <v>1629</v>
      </c>
      <c r="F650" s="309" t="s">
        <v>736</v>
      </c>
      <c r="G650" s="308" t="s">
        <v>1566</v>
      </c>
    </row>
    <row r="651" spans="1:7" x14ac:dyDescent="0.2">
      <c r="A651" s="306" t="s">
        <v>1625</v>
      </c>
      <c r="B651" s="307" t="s">
        <v>1626</v>
      </c>
      <c r="C651" s="307" t="s">
        <v>1626</v>
      </c>
      <c r="D651" s="308" t="s">
        <v>702</v>
      </c>
      <c r="E651" s="307" t="s">
        <v>1629</v>
      </c>
      <c r="F651" s="309" t="s">
        <v>737</v>
      </c>
      <c r="G651" s="308" t="s">
        <v>1566</v>
      </c>
    </row>
    <row r="652" spans="1:7" x14ac:dyDescent="0.2">
      <c r="A652" s="306" t="s">
        <v>1625</v>
      </c>
      <c r="B652" s="307" t="s">
        <v>1626</v>
      </c>
      <c r="C652" s="307" t="s">
        <v>1626</v>
      </c>
      <c r="D652" s="308" t="s">
        <v>925</v>
      </c>
      <c r="E652" s="307" t="s">
        <v>1630</v>
      </c>
      <c r="F652" s="309" t="s">
        <v>926</v>
      </c>
      <c r="G652" s="308" t="s">
        <v>1566</v>
      </c>
    </row>
    <row r="653" spans="1:7" x14ac:dyDescent="0.2">
      <c r="A653" s="306" t="s">
        <v>1625</v>
      </c>
      <c r="B653" s="307" t="s">
        <v>1626</v>
      </c>
      <c r="C653" s="307" t="s">
        <v>1626</v>
      </c>
      <c r="D653" s="308" t="s">
        <v>925</v>
      </c>
      <c r="E653" s="307" t="s">
        <v>1630</v>
      </c>
      <c r="F653" s="309" t="s">
        <v>927</v>
      </c>
      <c r="G653" s="308" t="s">
        <v>1566</v>
      </c>
    </row>
    <row r="654" spans="1:7" x14ac:dyDescent="0.2">
      <c r="A654" s="306" t="s">
        <v>1625</v>
      </c>
      <c r="B654" s="307" t="s">
        <v>1626</v>
      </c>
      <c r="C654" s="307" t="s">
        <v>1626</v>
      </c>
      <c r="D654" s="308" t="s">
        <v>925</v>
      </c>
      <c r="E654" s="307" t="s">
        <v>1630</v>
      </c>
      <c r="F654" s="309" t="s">
        <v>928</v>
      </c>
      <c r="G654" s="308" t="s">
        <v>1566</v>
      </c>
    </row>
    <row r="655" spans="1:7" x14ac:dyDescent="0.2">
      <c r="A655" s="306" t="s">
        <v>1625</v>
      </c>
      <c r="B655" s="307" t="s">
        <v>1626</v>
      </c>
      <c r="C655" s="307" t="s">
        <v>1626</v>
      </c>
      <c r="D655" s="308" t="s">
        <v>925</v>
      </c>
      <c r="E655" s="307" t="s">
        <v>1630</v>
      </c>
      <c r="F655" s="309" t="s">
        <v>929</v>
      </c>
      <c r="G655" s="308" t="s">
        <v>1566</v>
      </c>
    </row>
    <row r="656" spans="1:7" x14ac:dyDescent="0.2">
      <c r="A656" s="306" t="s">
        <v>1625</v>
      </c>
      <c r="B656" s="307" t="s">
        <v>1626</v>
      </c>
      <c r="C656" s="307" t="s">
        <v>1626</v>
      </c>
      <c r="D656" s="308" t="s">
        <v>925</v>
      </c>
      <c r="E656" s="307" t="s">
        <v>1630</v>
      </c>
      <c r="F656" s="309" t="s">
        <v>930</v>
      </c>
      <c r="G656" s="308" t="s">
        <v>1566</v>
      </c>
    </row>
    <row r="657" spans="1:7" x14ac:dyDescent="0.2">
      <c r="A657" s="306" t="s">
        <v>1625</v>
      </c>
      <c r="B657" s="307" t="s">
        <v>1626</v>
      </c>
      <c r="C657" s="307" t="s">
        <v>1626</v>
      </c>
      <c r="D657" s="308" t="s">
        <v>925</v>
      </c>
      <c r="E657" s="307" t="s">
        <v>1630</v>
      </c>
      <c r="F657" s="309" t="s">
        <v>931</v>
      </c>
      <c r="G657" s="308" t="s">
        <v>1566</v>
      </c>
    </row>
    <row r="658" spans="1:7" x14ac:dyDescent="0.2">
      <c r="A658" s="306" t="s">
        <v>1625</v>
      </c>
      <c r="B658" s="307" t="s">
        <v>1626</v>
      </c>
      <c r="C658" s="307" t="s">
        <v>1626</v>
      </c>
      <c r="D658" s="308" t="s">
        <v>925</v>
      </c>
      <c r="E658" s="307" t="s">
        <v>1630</v>
      </c>
      <c r="F658" s="309" t="s">
        <v>932</v>
      </c>
      <c r="G658" s="308" t="s">
        <v>1566</v>
      </c>
    </row>
    <row r="659" spans="1:7" x14ac:dyDescent="0.2">
      <c r="A659" s="306" t="s">
        <v>1625</v>
      </c>
      <c r="B659" s="307" t="s">
        <v>1626</v>
      </c>
      <c r="C659" s="307" t="s">
        <v>1626</v>
      </c>
      <c r="D659" s="308" t="s">
        <v>925</v>
      </c>
      <c r="E659" s="307" t="s">
        <v>1630</v>
      </c>
      <c r="F659" s="309" t="s">
        <v>933</v>
      </c>
      <c r="G659" s="308" t="s">
        <v>1566</v>
      </c>
    </row>
    <row r="660" spans="1:7" x14ac:dyDescent="0.2">
      <c r="A660" s="306" t="s">
        <v>1625</v>
      </c>
      <c r="B660" s="307" t="s">
        <v>1626</v>
      </c>
      <c r="C660" s="307" t="s">
        <v>1626</v>
      </c>
      <c r="D660" s="308" t="s">
        <v>925</v>
      </c>
      <c r="E660" s="307" t="s">
        <v>1630</v>
      </c>
      <c r="F660" s="309" t="s">
        <v>934</v>
      </c>
      <c r="G660" s="308" t="s">
        <v>1566</v>
      </c>
    </row>
    <row r="661" spans="1:7" x14ac:dyDescent="0.2">
      <c r="A661" s="306" t="s">
        <v>1625</v>
      </c>
      <c r="B661" s="307" t="s">
        <v>1626</v>
      </c>
      <c r="C661" s="307" t="s">
        <v>1626</v>
      </c>
      <c r="D661" s="308" t="s">
        <v>925</v>
      </c>
      <c r="E661" s="307" t="s">
        <v>1630</v>
      </c>
      <c r="F661" s="309" t="s">
        <v>935</v>
      </c>
      <c r="G661" s="308" t="s">
        <v>1566</v>
      </c>
    </row>
    <row r="662" spans="1:7" x14ac:dyDescent="0.2">
      <c r="A662" s="306" t="s">
        <v>1625</v>
      </c>
      <c r="B662" s="307" t="s">
        <v>1626</v>
      </c>
      <c r="C662" s="307" t="s">
        <v>1626</v>
      </c>
      <c r="D662" s="308" t="s">
        <v>925</v>
      </c>
      <c r="E662" s="307" t="s">
        <v>1630</v>
      </c>
      <c r="F662" s="309" t="s">
        <v>936</v>
      </c>
      <c r="G662" s="308" t="s">
        <v>1566</v>
      </c>
    </row>
    <row r="663" spans="1:7" x14ac:dyDescent="0.2">
      <c r="A663" s="306" t="s">
        <v>1625</v>
      </c>
      <c r="B663" s="307" t="s">
        <v>1626</v>
      </c>
      <c r="C663" s="307" t="s">
        <v>1626</v>
      </c>
      <c r="D663" s="308" t="s">
        <v>925</v>
      </c>
      <c r="E663" s="307" t="s">
        <v>1630</v>
      </c>
      <c r="F663" s="309" t="s">
        <v>937</v>
      </c>
      <c r="G663" s="308" t="s">
        <v>1566</v>
      </c>
    </row>
    <row r="664" spans="1:7" x14ac:dyDescent="0.2">
      <c r="A664" s="306" t="s">
        <v>1625</v>
      </c>
      <c r="B664" s="307" t="s">
        <v>1626</v>
      </c>
      <c r="C664" s="307" t="s">
        <v>1626</v>
      </c>
      <c r="D664" s="308" t="s">
        <v>925</v>
      </c>
      <c r="E664" s="307" t="s">
        <v>1630</v>
      </c>
      <c r="F664" s="309" t="s">
        <v>938</v>
      </c>
      <c r="G664" s="308" t="s">
        <v>1566</v>
      </c>
    </row>
    <row r="665" spans="1:7" x14ac:dyDescent="0.2">
      <c r="A665" s="306" t="s">
        <v>1625</v>
      </c>
      <c r="B665" s="307" t="s">
        <v>1626</v>
      </c>
      <c r="C665" s="307" t="s">
        <v>1626</v>
      </c>
      <c r="D665" s="308" t="s">
        <v>939</v>
      </c>
      <c r="E665" s="307" t="s">
        <v>1627</v>
      </c>
      <c r="F665" s="309" t="s">
        <v>940</v>
      </c>
      <c r="G665" s="308" t="s">
        <v>1566</v>
      </c>
    </row>
    <row r="666" spans="1:7" x14ac:dyDescent="0.2">
      <c r="A666" s="306" t="s">
        <v>1625</v>
      </c>
      <c r="B666" s="307" t="s">
        <v>1626</v>
      </c>
      <c r="C666" s="307" t="s">
        <v>1626</v>
      </c>
      <c r="D666" s="308" t="s">
        <v>939</v>
      </c>
      <c r="E666" s="307" t="s">
        <v>1627</v>
      </c>
      <c r="F666" s="309" t="s">
        <v>941</v>
      </c>
      <c r="G666" s="308" t="s">
        <v>1566</v>
      </c>
    </row>
    <row r="667" spans="1:7" x14ac:dyDescent="0.2">
      <c r="A667" s="306" t="s">
        <v>1625</v>
      </c>
      <c r="B667" s="307" t="s">
        <v>1626</v>
      </c>
      <c r="C667" s="307" t="s">
        <v>1626</v>
      </c>
      <c r="D667" s="308" t="s">
        <v>939</v>
      </c>
      <c r="E667" s="307" t="s">
        <v>1627</v>
      </c>
      <c r="F667" s="309" t="s">
        <v>942</v>
      </c>
      <c r="G667" s="308" t="s">
        <v>1566</v>
      </c>
    </row>
    <row r="668" spans="1:7" x14ac:dyDescent="0.2">
      <c r="A668" s="306" t="s">
        <v>1625</v>
      </c>
      <c r="B668" s="307" t="s">
        <v>1626</v>
      </c>
      <c r="C668" s="307" t="s">
        <v>1626</v>
      </c>
      <c r="D668" s="308" t="s">
        <v>939</v>
      </c>
      <c r="E668" s="307" t="s">
        <v>1627</v>
      </c>
      <c r="F668" s="309" t="s">
        <v>944</v>
      </c>
      <c r="G668" s="308" t="s">
        <v>1566</v>
      </c>
    </row>
    <row r="669" spans="1:7" x14ac:dyDescent="0.2">
      <c r="A669" s="306" t="s">
        <v>1625</v>
      </c>
      <c r="B669" s="307" t="s">
        <v>1626</v>
      </c>
      <c r="C669" s="307" t="s">
        <v>1626</v>
      </c>
      <c r="D669" s="308" t="s">
        <v>939</v>
      </c>
      <c r="E669" s="307" t="s">
        <v>1627</v>
      </c>
      <c r="F669" s="309" t="s">
        <v>946</v>
      </c>
      <c r="G669" s="308" t="s">
        <v>1566</v>
      </c>
    </row>
    <row r="670" spans="1:7" x14ac:dyDescent="0.2">
      <c r="A670" s="306" t="s">
        <v>1625</v>
      </c>
      <c r="B670" s="307" t="s">
        <v>1626</v>
      </c>
      <c r="C670" s="307" t="s">
        <v>1626</v>
      </c>
      <c r="D670" s="308" t="s">
        <v>939</v>
      </c>
      <c r="E670" s="307" t="s">
        <v>1627</v>
      </c>
      <c r="F670" s="309" t="s">
        <v>948</v>
      </c>
      <c r="G670" s="308" t="s">
        <v>1566</v>
      </c>
    </row>
    <row r="671" spans="1:7" x14ac:dyDescent="0.2">
      <c r="A671" s="306" t="s">
        <v>1625</v>
      </c>
      <c r="B671" s="307" t="s">
        <v>1626</v>
      </c>
      <c r="C671" s="307" t="s">
        <v>1626</v>
      </c>
      <c r="D671" s="308" t="s">
        <v>939</v>
      </c>
      <c r="E671" s="307" t="s">
        <v>1627</v>
      </c>
      <c r="F671" s="309" t="s">
        <v>949</v>
      </c>
      <c r="G671" s="308" t="s">
        <v>1566</v>
      </c>
    </row>
    <row r="672" spans="1:7" x14ac:dyDescent="0.2">
      <c r="A672" s="306" t="s">
        <v>1625</v>
      </c>
      <c r="B672" s="307" t="s">
        <v>1626</v>
      </c>
      <c r="C672" s="307" t="s">
        <v>1626</v>
      </c>
      <c r="D672" s="308" t="s">
        <v>939</v>
      </c>
      <c r="E672" s="307" t="s">
        <v>1627</v>
      </c>
      <c r="F672" s="309" t="s">
        <v>950</v>
      </c>
      <c r="G672" s="308" t="s">
        <v>1566</v>
      </c>
    </row>
    <row r="673" spans="1:7" x14ac:dyDescent="0.2">
      <c r="A673" s="306" t="s">
        <v>1625</v>
      </c>
      <c r="B673" s="307" t="s">
        <v>1626</v>
      </c>
      <c r="C673" s="307" t="s">
        <v>1626</v>
      </c>
      <c r="D673" s="308" t="s">
        <v>939</v>
      </c>
      <c r="E673" s="307" t="s">
        <v>1627</v>
      </c>
      <c r="F673" s="309" t="s">
        <v>951</v>
      </c>
      <c r="G673" s="308" t="s">
        <v>1566</v>
      </c>
    </row>
    <row r="674" spans="1:7" x14ac:dyDescent="0.2">
      <c r="A674" s="306" t="s">
        <v>1625</v>
      </c>
      <c r="B674" s="307" t="s">
        <v>1626</v>
      </c>
      <c r="C674" s="307" t="s">
        <v>1626</v>
      </c>
      <c r="D674" s="308" t="s">
        <v>939</v>
      </c>
      <c r="E674" s="307" t="s">
        <v>1627</v>
      </c>
      <c r="F674" s="309" t="s">
        <v>952</v>
      </c>
      <c r="G674" s="308" t="s">
        <v>1566</v>
      </c>
    </row>
    <row r="675" spans="1:7" x14ac:dyDescent="0.2">
      <c r="A675" s="306" t="s">
        <v>1625</v>
      </c>
      <c r="B675" s="307" t="s">
        <v>1626</v>
      </c>
      <c r="C675" s="307" t="s">
        <v>1626</v>
      </c>
      <c r="D675" s="308" t="s">
        <v>939</v>
      </c>
      <c r="E675" s="307" t="s">
        <v>1627</v>
      </c>
      <c r="F675" s="309" t="s">
        <v>953</v>
      </c>
      <c r="G675" s="308" t="s">
        <v>1566</v>
      </c>
    </row>
    <row r="676" spans="1:7" x14ac:dyDescent="0.2">
      <c r="A676" s="306" t="s">
        <v>1625</v>
      </c>
      <c r="B676" s="307" t="s">
        <v>1626</v>
      </c>
      <c r="C676" s="307" t="s">
        <v>1626</v>
      </c>
      <c r="D676" s="308" t="s">
        <v>939</v>
      </c>
      <c r="E676" s="307" t="s">
        <v>1627</v>
      </c>
      <c r="F676" s="309" t="s">
        <v>954</v>
      </c>
      <c r="G676" s="308" t="s">
        <v>1566</v>
      </c>
    </row>
    <row r="677" spans="1:7" x14ac:dyDescent="0.2">
      <c r="A677" s="306" t="s">
        <v>1625</v>
      </c>
      <c r="B677" s="307" t="s">
        <v>1626</v>
      </c>
      <c r="C677" s="307" t="s">
        <v>1626</v>
      </c>
      <c r="D677" s="308" t="s">
        <v>939</v>
      </c>
      <c r="E677" s="307" t="s">
        <v>1627</v>
      </c>
      <c r="F677" s="309" t="s">
        <v>955</v>
      </c>
      <c r="G677" s="308" t="s">
        <v>1566</v>
      </c>
    </row>
    <row r="678" spans="1:7" x14ac:dyDescent="0.2">
      <c r="A678" s="306" t="s">
        <v>1625</v>
      </c>
      <c r="B678" s="307" t="s">
        <v>1626</v>
      </c>
      <c r="C678" s="307" t="s">
        <v>1626</v>
      </c>
      <c r="D678" s="308" t="s">
        <v>939</v>
      </c>
      <c r="E678" s="307" t="s">
        <v>1627</v>
      </c>
      <c r="F678" s="309" t="s">
        <v>956</v>
      </c>
      <c r="G678" s="308" t="s">
        <v>1566</v>
      </c>
    </row>
    <row r="679" spans="1:7" x14ac:dyDescent="0.2">
      <c r="A679" s="306" t="s">
        <v>1625</v>
      </c>
      <c r="B679" s="307" t="s">
        <v>1626</v>
      </c>
      <c r="C679" s="307" t="s">
        <v>1626</v>
      </c>
      <c r="D679" s="308" t="s">
        <v>939</v>
      </c>
      <c r="E679" s="307" t="s">
        <v>1627</v>
      </c>
      <c r="F679" s="309" t="s">
        <v>957</v>
      </c>
      <c r="G679" s="308" t="s">
        <v>1566</v>
      </c>
    </row>
    <row r="680" spans="1:7" x14ac:dyDescent="0.2">
      <c r="A680" s="306" t="s">
        <v>1625</v>
      </c>
      <c r="B680" s="307" t="s">
        <v>1626</v>
      </c>
      <c r="C680" s="307" t="s">
        <v>1626</v>
      </c>
      <c r="D680" s="308" t="s">
        <v>939</v>
      </c>
      <c r="E680" s="307" t="s">
        <v>1627</v>
      </c>
      <c r="F680" s="309" t="s">
        <v>958</v>
      </c>
      <c r="G680" s="308" t="s">
        <v>1566</v>
      </c>
    </row>
    <row r="681" spans="1:7" x14ac:dyDescent="0.2">
      <c r="A681" s="306" t="s">
        <v>1625</v>
      </c>
      <c r="B681" s="307" t="s">
        <v>1626</v>
      </c>
      <c r="C681" s="307" t="s">
        <v>1626</v>
      </c>
      <c r="D681" s="308" t="s">
        <v>939</v>
      </c>
      <c r="E681" s="307" t="s">
        <v>1627</v>
      </c>
      <c r="F681" s="309" t="s">
        <v>959</v>
      </c>
      <c r="G681" s="308" t="s">
        <v>1566</v>
      </c>
    </row>
    <row r="682" spans="1:7" x14ac:dyDescent="0.2">
      <c r="A682" s="306" t="s">
        <v>1625</v>
      </c>
      <c r="B682" s="307" t="s">
        <v>1626</v>
      </c>
      <c r="C682" s="307" t="s">
        <v>1626</v>
      </c>
      <c r="D682" s="308" t="s">
        <v>939</v>
      </c>
      <c r="E682" s="307" t="s">
        <v>1627</v>
      </c>
      <c r="F682" s="309" t="s">
        <v>960</v>
      </c>
      <c r="G682" s="308" t="s">
        <v>1566</v>
      </c>
    </row>
    <row r="683" spans="1:7" x14ac:dyDescent="0.2">
      <c r="A683" s="306" t="s">
        <v>1625</v>
      </c>
      <c r="B683" s="307" t="s">
        <v>1626</v>
      </c>
      <c r="C683" s="307" t="s">
        <v>1626</v>
      </c>
      <c r="D683" s="308" t="s">
        <v>939</v>
      </c>
      <c r="E683" s="307" t="s">
        <v>1627</v>
      </c>
      <c r="F683" s="309" t="s">
        <v>961</v>
      </c>
      <c r="G683" s="308" t="s">
        <v>1566</v>
      </c>
    </row>
    <row r="684" spans="1:7" x14ac:dyDescent="0.2">
      <c r="A684" s="306" t="s">
        <v>1625</v>
      </c>
      <c r="B684" s="307" t="s">
        <v>1626</v>
      </c>
      <c r="C684" s="307" t="s">
        <v>1626</v>
      </c>
      <c r="D684" s="308" t="s">
        <v>939</v>
      </c>
      <c r="E684" s="307" t="s">
        <v>1627</v>
      </c>
      <c r="F684" s="309" t="s">
        <v>962</v>
      </c>
      <c r="G684" s="308" t="s">
        <v>1566</v>
      </c>
    </row>
    <row r="685" spans="1:7" x14ac:dyDescent="0.2">
      <c r="A685" s="306" t="s">
        <v>1625</v>
      </c>
      <c r="B685" s="307" t="s">
        <v>1626</v>
      </c>
      <c r="C685" s="307" t="s">
        <v>1626</v>
      </c>
      <c r="D685" s="308" t="s">
        <v>1032</v>
      </c>
      <c r="E685" s="307" t="s">
        <v>1631</v>
      </c>
      <c r="F685" s="309" t="s">
        <v>1033</v>
      </c>
      <c r="G685" s="308" t="s">
        <v>1566</v>
      </c>
    </row>
    <row r="686" spans="1:7" x14ac:dyDescent="0.2">
      <c r="A686" s="306" t="s">
        <v>1625</v>
      </c>
      <c r="B686" s="307" t="s">
        <v>1626</v>
      </c>
      <c r="C686" s="307" t="s">
        <v>1626</v>
      </c>
      <c r="D686" s="308" t="s">
        <v>1032</v>
      </c>
      <c r="E686" s="307" t="s">
        <v>1631</v>
      </c>
      <c r="F686" s="309" t="s">
        <v>1034</v>
      </c>
      <c r="G686" s="308" t="s">
        <v>1566</v>
      </c>
    </row>
    <row r="687" spans="1:7" x14ac:dyDescent="0.2">
      <c r="A687" s="306" t="s">
        <v>1625</v>
      </c>
      <c r="B687" s="307" t="s">
        <v>1626</v>
      </c>
      <c r="C687" s="307" t="s">
        <v>1626</v>
      </c>
      <c r="D687" s="308" t="s">
        <v>1032</v>
      </c>
      <c r="E687" s="307" t="s">
        <v>1631</v>
      </c>
      <c r="F687" s="309" t="s">
        <v>1035</v>
      </c>
      <c r="G687" s="308" t="s">
        <v>1566</v>
      </c>
    </row>
    <row r="688" spans="1:7" x14ac:dyDescent="0.2">
      <c r="A688" s="306" t="s">
        <v>1625</v>
      </c>
      <c r="B688" s="307" t="s">
        <v>1626</v>
      </c>
      <c r="C688" s="307" t="s">
        <v>1626</v>
      </c>
      <c r="D688" s="308" t="s">
        <v>1032</v>
      </c>
      <c r="E688" s="307" t="s">
        <v>1631</v>
      </c>
      <c r="F688" s="309" t="s">
        <v>1036</v>
      </c>
      <c r="G688" s="308" t="s">
        <v>1566</v>
      </c>
    </row>
    <row r="689" spans="1:7" x14ac:dyDescent="0.2">
      <c r="A689" s="306" t="s">
        <v>1625</v>
      </c>
      <c r="B689" s="307" t="s">
        <v>1626</v>
      </c>
      <c r="C689" s="307" t="s">
        <v>1626</v>
      </c>
      <c r="D689" s="308" t="s">
        <v>1032</v>
      </c>
      <c r="E689" s="307" t="s">
        <v>1631</v>
      </c>
      <c r="F689" s="309" t="s">
        <v>1037</v>
      </c>
      <c r="G689" s="308" t="s">
        <v>1566</v>
      </c>
    </row>
    <row r="690" spans="1:7" x14ac:dyDescent="0.2">
      <c r="A690" s="306" t="s">
        <v>1625</v>
      </c>
      <c r="B690" s="307" t="s">
        <v>1626</v>
      </c>
      <c r="C690" s="307" t="s">
        <v>1626</v>
      </c>
      <c r="D690" s="308" t="s">
        <v>1032</v>
      </c>
      <c r="E690" s="307" t="s">
        <v>1631</v>
      </c>
      <c r="F690" s="309" t="s">
        <v>1038</v>
      </c>
      <c r="G690" s="308" t="s">
        <v>1566</v>
      </c>
    </row>
    <row r="691" spans="1:7" x14ac:dyDescent="0.2">
      <c r="A691" s="306" t="s">
        <v>1625</v>
      </c>
      <c r="B691" s="307" t="s">
        <v>1626</v>
      </c>
      <c r="C691" s="307" t="s">
        <v>1626</v>
      </c>
      <c r="D691" s="308" t="s">
        <v>1032</v>
      </c>
      <c r="E691" s="307" t="s">
        <v>1631</v>
      </c>
      <c r="F691" s="309" t="s">
        <v>1039</v>
      </c>
      <c r="G691" s="308" t="s">
        <v>1566</v>
      </c>
    </row>
    <row r="692" spans="1:7" x14ac:dyDescent="0.2">
      <c r="A692" s="306" t="s">
        <v>1625</v>
      </c>
      <c r="B692" s="307" t="s">
        <v>1626</v>
      </c>
      <c r="C692" s="307" t="s">
        <v>1626</v>
      </c>
      <c r="D692" s="308" t="s">
        <v>1032</v>
      </c>
      <c r="E692" s="307" t="s">
        <v>1631</v>
      </c>
      <c r="F692" s="309" t="s">
        <v>1040</v>
      </c>
      <c r="G692" s="308" t="s">
        <v>1566</v>
      </c>
    </row>
    <row r="693" spans="1:7" x14ac:dyDescent="0.2">
      <c r="A693" s="306" t="s">
        <v>1625</v>
      </c>
      <c r="B693" s="307" t="s">
        <v>1626</v>
      </c>
      <c r="C693" s="307" t="s">
        <v>1626</v>
      </c>
      <c r="D693" s="308" t="s">
        <v>1032</v>
      </c>
      <c r="E693" s="307" t="s">
        <v>1631</v>
      </c>
      <c r="F693" s="309" t="s">
        <v>1041</v>
      </c>
      <c r="G693" s="308" t="s">
        <v>1566</v>
      </c>
    </row>
    <row r="694" spans="1:7" x14ac:dyDescent="0.2">
      <c r="A694" s="306" t="s">
        <v>1625</v>
      </c>
      <c r="B694" s="307" t="s">
        <v>1626</v>
      </c>
      <c r="C694" s="307" t="s">
        <v>1626</v>
      </c>
      <c r="D694" s="308" t="s">
        <v>1032</v>
      </c>
      <c r="E694" s="307" t="s">
        <v>1631</v>
      </c>
      <c r="F694" s="309" t="s">
        <v>1042</v>
      </c>
      <c r="G694" s="308" t="s">
        <v>1566</v>
      </c>
    </row>
    <row r="695" spans="1:7" x14ac:dyDescent="0.2">
      <c r="A695" s="306" t="s">
        <v>1625</v>
      </c>
      <c r="B695" s="307" t="s">
        <v>1626</v>
      </c>
      <c r="C695" s="307" t="s">
        <v>1626</v>
      </c>
      <c r="D695" s="308" t="s">
        <v>1032</v>
      </c>
      <c r="E695" s="307" t="s">
        <v>1631</v>
      </c>
      <c r="F695" s="309" t="s">
        <v>1043</v>
      </c>
      <c r="G695" s="308" t="s">
        <v>1566</v>
      </c>
    </row>
    <row r="696" spans="1:7" x14ac:dyDescent="0.2">
      <c r="A696" s="306" t="s">
        <v>1625</v>
      </c>
      <c r="B696" s="307" t="s">
        <v>1626</v>
      </c>
      <c r="C696" s="307" t="s">
        <v>1626</v>
      </c>
      <c r="D696" s="308" t="s">
        <v>1032</v>
      </c>
      <c r="E696" s="307" t="s">
        <v>1631</v>
      </c>
      <c r="F696" s="309" t="s">
        <v>1044</v>
      </c>
      <c r="G696" s="308" t="s">
        <v>1566</v>
      </c>
    </row>
    <row r="697" spans="1:7" x14ac:dyDescent="0.2">
      <c r="A697" s="306" t="s">
        <v>1625</v>
      </c>
      <c r="B697" s="307" t="s">
        <v>1626</v>
      </c>
      <c r="C697" s="307" t="s">
        <v>1626</v>
      </c>
      <c r="D697" s="308" t="s">
        <v>1032</v>
      </c>
      <c r="E697" s="307" t="s">
        <v>1631</v>
      </c>
      <c r="F697" s="309" t="s">
        <v>1045</v>
      </c>
      <c r="G697" s="308" t="s">
        <v>1566</v>
      </c>
    </row>
    <row r="698" spans="1:7" x14ac:dyDescent="0.2">
      <c r="A698" s="306" t="s">
        <v>1625</v>
      </c>
      <c r="B698" s="307" t="s">
        <v>1626</v>
      </c>
      <c r="C698" s="307" t="s">
        <v>1626</v>
      </c>
      <c r="D698" s="308" t="s">
        <v>1032</v>
      </c>
      <c r="E698" s="307" t="s">
        <v>1631</v>
      </c>
      <c r="F698" s="309" t="s">
        <v>1046</v>
      </c>
      <c r="G698" s="308" t="s">
        <v>1566</v>
      </c>
    </row>
    <row r="699" spans="1:7" x14ac:dyDescent="0.2">
      <c r="A699" s="306" t="s">
        <v>1625</v>
      </c>
      <c r="B699" s="307" t="s">
        <v>1626</v>
      </c>
      <c r="C699" s="307" t="s">
        <v>1626</v>
      </c>
      <c r="D699" s="308" t="s">
        <v>1032</v>
      </c>
      <c r="E699" s="307" t="s">
        <v>1631</v>
      </c>
      <c r="F699" s="309" t="s">
        <v>1047</v>
      </c>
      <c r="G699" s="308" t="s">
        <v>1566</v>
      </c>
    </row>
    <row r="700" spans="1:7" x14ac:dyDescent="0.2">
      <c r="A700" s="306" t="s">
        <v>1625</v>
      </c>
      <c r="B700" s="307" t="s">
        <v>1626</v>
      </c>
      <c r="C700" s="307" t="s">
        <v>1626</v>
      </c>
      <c r="D700" s="308" t="s">
        <v>1032</v>
      </c>
      <c r="E700" s="307" t="s">
        <v>1631</v>
      </c>
      <c r="F700" s="309" t="s">
        <v>1048</v>
      </c>
      <c r="G700" s="308" t="s">
        <v>1566</v>
      </c>
    </row>
    <row r="701" spans="1:7" x14ac:dyDescent="0.2">
      <c r="A701" s="306" t="s">
        <v>1625</v>
      </c>
      <c r="B701" s="307" t="s">
        <v>1626</v>
      </c>
      <c r="C701" s="307" t="s">
        <v>1626</v>
      </c>
      <c r="D701" s="308" t="s">
        <v>1032</v>
      </c>
      <c r="E701" s="307" t="s">
        <v>1631</v>
      </c>
      <c r="F701" s="309" t="s">
        <v>1049</v>
      </c>
      <c r="G701" s="308" t="s">
        <v>1566</v>
      </c>
    </row>
    <row r="702" spans="1:7" x14ac:dyDescent="0.2">
      <c r="A702" s="306" t="s">
        <v>1625</v>
      </c>
      <c r="B702" s="307" t="s">
        <v>1626</v>
      </c>
      <c r="C702" s="307" t="s">
        <v>1626</v>
      </c>
      <c r="D702" s="308" t="s">
        <v>1032</v>
      </c>
      <c r="E702" s="307" t="s">
        <v>1631</v>
      </c>
      <c r="F702" s="309" t="s">
        <v>1050</v>
      </c>
      <c r="G702" s="308" t="s">
        <v>1566</v>
      </c>
    </row>
    <row r="703" spans="1:7" x14ac:dyDescent="0.2">
      <c r="A703" s="306" t="s">
        <v>1625</v>
      </c>
      <c r="B703" s="307" t="s">
        <v>1626</v>
      </c>
      <c r="C703" s="307" t="s">
        <v>1626</v>
      </c>
      <c r="D703" s="308" t="s">
        <v>1032</v>
      </c>
      <c r="E703" s="307" t="s">
        <v>1631</v>
      </c>
      <c r="F703" s="309" t="s">
        <v>1051</v>
      </c>
      <c r="G703" s="308" t="s">
        <v>1566</v>
      </c>
    </row>
    <row r="704" spans="1:7" x14ac:dyDescent="0.2">
      <c r="A704" s="306" t="s">
        <v>1625</v>
      </c>
      <c r="B704" s="307" t="s">
        <v>1626</v>
      </c>
      <c r="C704" s="307" t="s">
        <v>1626</v>
      </c>
      <c r="D704" s="308" t="s">
        <v>1032</v>
      </c>
      <c r="E704" s="307" t="s">
        <v>1631</v>
      </c>
      <c r="F704" s="309" t="s">
        <v>1052</v>
      </c>
      <c r="G704" s="308" t="s">
        <v>1566</v>
      </c>
    </row>
    <row r="705" spans="1:7" x14ac:dyDescent="0.2">
      <c r="A705" s="306" t="s">
        <v>1625</v>
      </c>
      <c r="B705" s="307" t="s">
        <v>1626</v>
      </c>
      <c r="C705" s="307" t="s">
        <v>1626</v>
      </c>
      <c r="D705" s="308" t="s">
        <v>1032</v>
      </c>
      <c r="E705" s="307" t="s">
        <v>1631</v>
      </c>
      <c r="F705" s="309" t="s">
        <v>1053</v>
      </c>
      <c r="G705" s="308" t="s">
        <v>1566</v>
      </c>
    </row>
    <row r="706" spans="1:7" x14ac:dyDescent="0.2">
      <c r="A706" s="306" t="s">
        <v>1625</v>
      </c>
      <c r="B706" s="307" t="s">
        <v>1626</v>
      </c>
      <c r="C706" s="307" t="s">
        <v>1626</v>
      </c>
      <c r="D706" s="308" t="s">
        <v>1032</v>
      </c>
      <c r="E706" s="307" t="s">
        <v>1631</v>
      </c>
      <c r="F706" s="309" t="s">
        <v>1054</v>
      </c>
      <c r="G706" s="308" t="s">
        <v>1566</v>
      </c>
    </row>
    <row r="707" spans="1:7" x14ac:dyDescent="0.2">
      <c r="A707" s="306" t="s">
        <v>1625</v>
      </c>
      <c r="B707" s="307" t="s">
        <v>1626</v>
      </c>
      <c r="C707" s="307" t="s">
        <v>1626</v>
      </c>
      <c r="D707" s="308" t="s">
        <v>1032</v>
      </c>
      <c r="E707" s="307" t="s">
        <v>1631</v>
      </c>
      <c r="F707" s="309" t="s">
        <v>1055</v>
      </c>
      <c r="G707" s="308" t="s">
        <v>1566</v>
      </c>
    </row>
    <row r="708" spans="1:7" x14ac:dyDescent="0.2">
      <c r="A708" s="306" t="s">
        <v>1625</v>
      </c>
      <c r="B708" s="307" t="s">
        <v>1626</v>
      </c>
      <c r="C708" s="307" t="s">
        <v>1626</v>
      </c>
      <c r="D708" s="308" t="s">
        <v>1032</v>
      </c>
      <c r="E708" s="307" t="s">
        <v>1631</v>
      </c>
      <c r="F708" s="309" t="s">
        <v>1056</v>
      </c>
      <c r="G708" s="308" t="s">
        <v>1566</v>
      </c>
    </row>
    <row r="709" spans="1:7" x14ac:dyDescent="0.2">
      <c r="A709" s="306" t="s">
        <v>1625</v>
      </c>
      <c r="B709" s="307" t="s">
        <v>1626</v>
      </c>
      <c r="C709" s="307" t="s">
        <v>1626</v>
      </c>
      <c r="D709" s="308" t="s">
        <v>1032</v>
      </c>
      <c r="E709" s="307" t="s">
        <v>1631</v>
      </c>
      <c r="F709" s="309" t="s">
        <v>1057</v>
      </c>
      <c r="G709" s="308" t="s">
        <v>1566</v>
      </c>
    </row>
    <row r="710" spans="1:7" x14ac:dyDescent="0.2">
      <c r="A710" s="306" t="s">
        <v>1625</v>
      </c>
      <c r="B710" s="307" t="s">
        <v>1626</v>
      </c>
      <c r="C710" s="307" t="s">
        <v>1626</v>
      </c>
      <c r="D710" s="308" t="s">
        <v>1032</v>
      </c>
      <c r="E710" s="307" t="s">
        <v>1631</v>
      </c>
      <c r="F710" s="309" t="s">
        <v>1058</v>
      </c>
      <c r="G710" s="308" t="s">
        <v>1566</v>
      </c>
    </row>
    <row r="711" spans="1:7" x14ac:dyDescent="0.2">
      <c r="A711" s="306" t="s">
        <v>1625</v>
      </c>
      <c r="B711" s="307" t="s">
        <v>1626</v>
      </c>
      <c r="C711" s="307" t="s">
        <v>1626</v>
      </c>
      <c r="D711" s="308" t="s">
        <v>1130</v>
      </c>
      <c r="E711" s="307" t="s">
        <v>1632</v>
      </c>
      <c r="F711" s="309" t="s">
        <v>1131</v>
      </c>
      <c r="G711" s="308" t="s">
        <v>1566</v>
      </c>
    </row>
    <row r="712" spans="1:7" x14ac:dyDescent="0.2">
      <c r="A712" s="306" t="s">
        <v>1625</v>
      </c>
      <c r="B712" s="307" t="s">
        <v>1626</v>
      </c>
      <c r="C712" s="307" t="s">
        <v>1626</v>
      </c>
      <c r="D712" s="308" t="s">
        <v>1130</v>
      </c>
      <c r="E712" s="307" t="s">
        <v>1632</v>
      </c>
      <c r="F712" s="309" t="s">
        <v>1132</v>
      </c>
      <c r="G712" s="308" t="s">
        <v>1566</v>
      </c>
    </row>
    <row r="713" spans="1:7" x14ac:dyDescent="0.2">
      <c r="A713" s="306" t="s">
        <v>1625</v>
      </c>
      <c r="B713" s="307" t="s">
        <v>1626</v>
      </c>
      <c r="C713" s="307" t="s">
        <v>1626</v>
      </c>
      <c r="D713" s="308" t="s">
        <v>1309</v>
      </c>
      <c r="E713" s="307" t="s">
        <v>1633</v>
      </c>
      <c r="F713" s="309" t="s">
        <v>1310</v>
      </c>
      <c r="G713" s="308" t="s">
        <v>1566</v>
      </c>
    </row>
    <row r="714" spans="1:7" x14ac:dyDescent="0.2">
      <c r="A714" s="306" t="s">
        <v>1625</v>
      </c>
      <c r="B714" s="307" t="s">
        <v>1626</v>
      </c>
      <c r="C714" s="307" t="s">
        <v>1626</v>
      </c>
      <c r="D714" s="308" t="s">
        <v>1309</v>
      </c>
      <c r="E714" s="307" t="s">
        <v>1633</v>
      </c>
      <c r="F714" s="309" t="s">
        <v>1311</v>
      </c>
      <c r="G714" s="308" t="s">
        <v>1566</v>
      </c>
    </row>
    <row r="715" spans="1:7" x14ac:dyDescent="0.2">
      <c r="A715" s="306" t="s">
        <v>1625</v>
      </c>
      <c r="B715" s="307" t="s">
        <v>1626</v>
      </c>
      <c r="C715" s="307" t="s">
        <v>1626</v>
      </c>
      <c r="D715" s="308" t="s">
        <v>1309</v>
      </c>
      <c r="E715" s="307" t="s">
        <v>1633</v>
      </c>
      <c r="F715" s="309" t="s">
        <v>1312</v>
      </c>
      <c r="G715" s="308" t="s">
        <v>1566</v>
      </c>
    </row>
    <row r="716" spans="1:7" x14ac:dyDescent="0.2">
      <c r="A716" s="306" t="s">
        <v>1625</v>
      </c>
      <c r="B716" s="307" t="s">
        <v>1626</v>
      </c>
      <c r="C716" s="307" t="s">
        <v>1626</v>
      </c>
      <c r="D716" s="308" t="s">
        <v>1309</v>
      </c>
      <c r="E716" s="307" t="s">
        <v>1633</v>
      </c>
      <c r="F716" s="309" t="s">
        <v>1313</v>
      </c>
      <c r="G716" s="308" t="s">
        <v>1566</v>
      </c>
    </row>
    <row r="717" spans="1:7" x14ac:dyDescent="0.2">
      <c r="A717" s="306" t="s">
        <v>1625</v>
      </c>
      <c r="B717" s="307" t="s">
        <v>1626</v>
      </c>
      <c r="C717" s="307" t="s">
        <v>1626</v>
      </c>
      <c r="D717" s="308" t="s">
        <v>1309</v>
      </c>
      <c r="E717" s="307" t="s">
        <v>1633</v>
      </c>
      <c r="F717" s="309" t="s">
        <v>1314</v>
      </c>
      <c r="G717" s="308" t="s">
        <v>1566</v>
      </c>
    </row>
    <row r="718" spans="1:7" x14ac:dyDescent="0.2">
      <c r="A718" s="306" t="s">
        <v>1625</v>
      </c>
      <c r="B718" s="307" t="s">
        <v>1626</v>
      </c>
      <c r="C718" s="307" t="s">
        <v>1626</v>
      </c>
      <c r="D718" s="308" t="s">
        <v>1309</v>
      </c>
      <c r="E718" s="307" t="s">
        <v>1633</v>
      </c>
      <c r="F718" s="309" t="s">
        <v>1315</v>
      </c>
      <c r="G718" s="308" t="s">
        <v>1566</v>
      </c>
    </row>
    <row r="719" spans="1:7" x14ac:dyDescent="0.2">
      <c r="A719" s="306" t="s">
        <v>1625</v>
      </c>
      <c r="B719" s="307" t="s">
        <v>1626</v>
      </c>
      <c r="C719" s="307" t="s">
        <v>1626</v>
      </c>
      <c r="D719" s="308" t="s">
        <v>1309</v>
      </c>
      <c r="E719" s="307" t="s">
        <v>1633</v>
      </c>
      <c r="F719" s="309" t="s">
        <v>1316</v>
      </c>
      <c r="G719" s="308" t="s">
        <v>1566</v>
      </c>
    </row>
    <row r="720" spans="1:7" x14ac:dyDescent="0.2">
      <c r="A720" s="306" t="s">
        <v>1625</v>
      </c>
      <c r="B720" s="307" t="s">
        <v>1626</v>
      </c>
      <c r="C720" s="307" t="s">
        <v>1626</v>
      </c>
      <c r="D720" s="308" t="s">
        <v>1309</v>
      </c>
      <c r="E720" s="307" t="s">
        <v>1633</v>
      </c>
      <c r="F720" s="309" t="s">
        <v>1317</v>
      </c>
      <c r="G720" s="308" t="s">
        <v>1566</v>
      </c>
    </row>
    <row r="721" spans="1:7" x14ac:dyDescent="0.2">
      <c r="A721" s="306" t="s">
        <v>1625</v>
      </c>
      <c r="B721" s="307" t="s">
        <v>1626</v>
      </c>
      <c r="C721" s="307" t="s">
        <v>1626</v>
      </c>
      <c r="D721" s="308" t="s">
        <v>1309</v>
      </c>
      <c r="E721" s="307" t="s">
        <v>1633</v>
      </c>
      <c r="F721" s="309" t="s">
        <v>1318</v>
      </c>
      <c r="G721" s="308" t="s">
        <v>1566</v>
      </c>
    </row>
    <row r="722" spans="1:7" x14ac:dyDescent="0.2">
      <c r="A722" s="306" t="s">
        <v>1625</v>
      </c>
      <c r="B722" s="307" t="s">
        <v>1626</v>
      </c>
      <c r="C722" s="307" t="s">
        <v>1626</v>
      </c>
      <c r="D722" s="308" t="s">
        <v>1309</v>
      </c>
      <c r="E722" s="307" t="s">
        <v>1633</v>
      </c>
      <c r="F722" s="309" t="s">
        <v>1319</v>
      </c>
      <c r="G722" s="308" t="s">
        <v>1566</v>
      </c>
    </row>
    <row r="723" spans="1:7" x14ac:dyDescent="0.2">
      <c r="A723" s="306" t="s">
        <v>1625</v>
      </c>
      <c r="B723" s="307" t="s">
        <v>1626</v>
      </c>
      <c r="C723" s="307" t="s">
        <v>1626</v>
      </c>
      <c r="D723" s="308" t="s">
        <v>1309</v>
      </c>
      <c r="E723" s="307" t="s">
        <v>1633</v>
      </c>
      <c r="F723" s="309" t="s">
        <v>1320</v>
      </c>
      <c r="G723" s="308" t="s">
        <v>1566</v>
      </c>
    </row>
    <row r="724" spans="1:7" x14ac:dyDescent="0.2">
      <c r="A724" s="306" t="s">
        <v>1625</v>
      </c>
      <c r="B724" s="307" t="s">
        <v>1626</v>
      </c>
      <c r="C724" s="307" t="s">
        <v>1626</v>
      </c>
      <c r="D724" s="308" t="s">
        <v>1309</v>
      </c>
      <c r="E724" s="307" t="s">
        <v>1633</v>
      </c>
      <c r="F724" s="309" t="s">
        <v>1321</v>
      </c>
      <c r="G724" s="308" t="s">
        <v>1566</v>
      </c>
    </row>
    <row r="725" spans="1:7" x14ac:dyDescent="0.2">
      <c r="A725" s="306" t="s">
        <v>1625</v>
      </c>
      <c r="B725" s="307" t="s">
        <v>1626</v>
      </c>
      <c r="C725" s="307" t="s">
        <v>1626</v>
      </c>
      <c r="D725" s="308" t="s">
        <v>1309</v>
      </c>
      <c r="E725" s="307" t="s">
        <v>1633</v>
      </c>
      <c r="F725" s="309" t="s">
        <v>1322</v>
      </c>
      <c r="G725" s="308" t="s">
        <v>1566</v>
      </c>
    </row>
    <row r="726" spans="1:7" x14ac:dyDescent="0.2">
      <c r="A726" s="306" t="s">
        <v>1625</v>
      </c>
      <c r="B726" s="307" t="s">
        <v>1626</v>
      </c>
      <c r="C726" s="307" t="s">
        <v>1626</v>
      </c>
      <c r="D726" s="308" t="s">
        <v>1309</v>
      </c>
      <c r="E726" s="307" t="s">
        <v>1633</v>
      </c>
      <c r="F726" s="309" t="s">
        <v>1323</v>
      </c>
      <c r="G726" s="308" t="s">
        <v>1566</v>
      </c>
    </row>
    <row r="727" spans="1:7" x14ac:dyDescent="0.2">
      <c r="A727" s="306" t="s">
        <v>1625</v>
      </c>
      <c r="B727" s="307" t="s">
        <v>1626</v>
      </c>
      <c r="C727" s="307" t="s">
        <v>1626</v>
      </c>
      <c r="D727" s="308" t="s">
        <v>1395</v>
      </c>
      <c r="E727" s="307" t="s">
        <v>1628</v>
      </c>
      <c r="F727" s="309" t="s">
        <v>1396</v>
      </c>
      <c r="G727" s="308" t="s">
        <v>1566</v>
      </c>
    </row>
    <row r="728" spans="1:7" x14ac:dyDescent="0.2">
      <c r="A728" s="306" t="s">
        <v>1625</v>
      </c>
      <c r="B728" s="307" t="s">
        <v>1626</v>
      </c>
      <c r="C728" s="307" t="s">
        <v>1626</v>
      </c>
      <c r="D728" s="308" t="s">
        <v>1395</v>
      </c>
      <c r="E728" s="307" t="s">
        <v>1628</v>
      </c>
      <c r="F728" s="309" t="s">
        <v>1397</v>
      </c>
      <c r="G728" s="308" t="s">
        <v>1566</v>
      </c>
    </row>
    <row r="729" spans="1:7" x14ac:dyDescent="0.2">
      <c r="A729" s="306" t="s">
        <v>1625</v>
      </c>
      <c r="B729" s="307" t="s">
        <v>1626</v>
      </c>
      <c r="C729" s="307" t="s">
        <v>1626</v>
      </c>
      <c r="D729" s="308" t="s">
        <v>1395</v>
      </c>
      <c r="E729" s="307" t="s">
        <v>1628</v>
      </c>
      <c r="F729" s="309" t="s">
        <v>1398</v>
      </c>
      <c r="G729" s="308" t="s">
        <v>1566</v>
      </c>
    </row>
    <row r="730" spans="1:7" x14ac:dyDescent="0.2">
      <c r="A730" s="306" t="s">
        <v>1625</v>
      </c>
      <c r="B730" s="307" t="s">
        <v>1626</v>
      </c>
      <c r="C730" s="307" t="s">
        <v>1626</v>
      </c>
      <c r="D730" s="308" t="s">
        <v>1395</v>
      </c>
      <c r="E730" s="307" t="s">
        <v>1628</v>
      </c>
      <c r="F730" s="309" t="s">
        <v>1399</v>
      </c>
      <c r="G730" s="308" t="s">
        <v>1566</v>
      </c>
    </row>
    <row r="731" spans="1:7" x14ac:dyDescent="0.2">
      <c r="A731" s="306" t="s">
        <v>1625</v>
      </c>
      <c r="B731" s="307" t="s">
        <v>1626</v>
      </c>
      <c r="C731" s="307" t="s">
        <v>1626</v>
      </c>
      <c r="D731" s="308" t="s">
        <v>1395</v>
      </c>
      <c r="E731" s="307" t="s">
        <v>1628</v>
      </c>
      <c r="F731" s="309" t="s">
        <v>1400</v>
      </c>
      <c r="G731" s="308" t="s">
        <v>1566</v>
      </c>
    </row>
    <row r="732" spans="1:7" x14ac:dyDescent="0.2">
      <c r="A732" s="306" t="s">
        <v>1625</v>
      </c>
      <c r="B732" s="307" t="s">
        <v>1626</v>
      </c>
      <c r="C732" s="307" t="s">
        <v>1626</v>
      </c>
      <c r="D732" s="308" t="s">
        <v>1395</v>
      </c>
      <c r="E732" s="307" t="s">
        <v>1628</v>
      </c>
      <c r="F732" s="309" t="s">
        <v>1401</v>
      </c>
      <c r="G732" s="308" t="s">
        <v>1566</v>
      </c>
    </row>
    <row r="733" spans="1:7" x14ac:dyDescent="0.2">
      <c r="A733" s="306" t="s">
        <v>1625</v>
      </c>
      <c r="B733" s="307" t="s">
        <v>1626</v>
      </c>
      <c r="C733" s="307" t="s">
        <v>1626</v>
      </c>
      <c r="D733" s="308" t="s">
        <v>1395</v>
      </c>
      <c r="E733" s="307" t="s">
        <v>1628</v>
      </c>
      <c r="F733" s="309" t="s">
        <v>1402</v>
      </c>
      <c r="G733" s="308" t="s">
        <v>1566</v>
      </c>
    </row>
    <row r="734" spans="1:7" x14ac:dyDescent="0.2">
      <c r="A734" s="306" t="s">
        <v>1625</v>
      </c>
      <c r="B734" s="307" t="s">
        <v>1626</v>
      </c>
      <c r="C734" s="307" t="s">
        <v>1626</v>
      </c>
      <c r="D734" s="308" t="s">
        <v>1395</v>
      </c>
      <c r="E734" s="307" t="s">
        <v>1628</v>
      </c>
      <c r="F734" s="309" t="s">
        <v>1403</v>
      </c>
      <c r="G734" s="308" t="s">
        <v>1566</v>
      </c>
    </row>
    <row r="735" spans="1:7" x14ac:dyDescent="0.2">
      <c r="A735" s="306" t="s">
        <v>1625</v>
      </c>
      <c r="B735" s="307" t="s">
        <v>1626</v>
      </c>
      <c r="C735" s="307" t="s">
        <v>1626</v>
      </c>
      <c r="D735" s="308" t="s">
        <v>1395</v>
      </c>
      <c r="E735" s="307" t="s">
        <v>1628</v>
      </c>
      <c r="F735" s="309" t="s">
        <v>1404</v>
      </c>
      <c r="G735" s="308" t="s">
        <v>1566</v>
      </c>
    </row>
    <row r="736" spans="1:7" x14ac:dyDescent="0.2">
      <c r="A736" s="306" t="s">
        <v>1625</v>
      </c>
      <c r="B736" s="307" t="s">
        <v>1626</v>
      </c>
      <c r="C736" s="307" t="s">
        <v>1626</v>
      </c>
      <c r="D736" s="308" t="s">
        <v>1395</v>
      </c>
      <c r="E736" s="307" t="s">
        <v>1628</v>
      </c>
      <c r="F736" s="309" t="s">
        <v>1405</v>
      </c>
      <c r="G736" s="308" t="s">
        <v>1566</v>
      </c>
    </row>
    <row r="737" spans="1:7" x14ac:dyDescent="0.2">
      <c r="A737" s="306" t="s">
        <v>1625</v>
      </c>
      <c r="B737" s="307" t="s">
        <v>1626</v>
      </c>
      <c r="C737" s="307" t="s">
        <v>1626</v>
      </c>
      <c r="D737" s="308" t="s">
        <v>1395</v>
      </c>
      <c r="E737" s="307" t="s">
        <v>1628</v>
      </c>
      <c r="F737" s="309" t="s">
        <v>1406</v>
      </c>
      <c r="G737" s="308" t="s">
        <v>1566</v>
      </c>
    </row>
    <row r="738" spans="1:7" x14ac:dyDescent="0.2">
      <c r="A738" s="306" t="s">
        <v>1625</v>
      </c>
      <c r="B738" s="307" t="s">
        <v>1626</v>
      </c>
      <c r="C738" s="307" t="s">
        <v>1626</v>
      </c>
      <c r="D738" s="308" t="s">
        <v>1395</v>
      </c>
      <c r="E738" s="307" t="s">
        <v>1628</v>
      </c>
      <c r="F738" s="309" t="s">
        <v>1407</v>
      </c>
      <c r="G738" s="308" t="s">
        <v>1566</v>
      </c>
    </row>
    <row r="739" spans="1:7" x14ac:dyDescent="0.2">
      <c r="A739" s="306" t="s">
        <v>1625</v>
      </c>
      <c r="B739" s="307" t="s">
        <v>1626</v>
      </c>
      <c r="C739" s="307" t="s">
        <v>1626</v>
      </c>
      <c r="D739" s="308" t="s">
        <v>1395</v>
      </c>
      <c r="E739" s="307" t="s">
        <v>1628</v>
      </c>
      <c r="F739" s="309" t="s">
        <v>1408</v>
      </c>
      <c r="G739" s="308" t="s">
        <v>1566</v>
      </c>
    </row>
    <row r="740" spans="1:7" x14ac:dyDescent="0.2">
      <c r="A740" s="306" t="s">
        <v>1625</v>
      </c>
      <c r="B740" s="307" t="s">
        <v>1626</v>
      </c>
      <c r="C740" s="307" t="s">
        <v>1626</v>
      </c>
      <c r="D740" s="308" t="s">
        <v>1395</v>
      </c>
      <c r="E740" s="307" t="s">
        <v>1628</v>
      </c>
      <c r="F740" s="309" t="s">
        <v>1409</v>
      </c>
      <c r="G740" s="308" t="s">
        <v>1566</v>
      </c>
    </row>
    <row r="741" spans="1:7" x14ac:dyDescent="0.2">
      <c r="A741" s="306" t="s">
        <v>1625</v>
      </c>
      <c r="B741" s="307" t="s">
        <v>1626</v>
      </c>
      <c r="C741" s="307" t="s">
        <v>1626</v>
      </c>
      <c r="D741" s="308" t="s">
        <v>1395</v>
      </c>
      <c r="E741" s="307" t="s">
        <v>1628</v>
      </c>
      <c r="F741" s="309" t="s">
        <v>1410</v>
      </c>
      <c r="G741" s="308" t="s">
        <v>1566</v>
      </c>
    </row>
    <row r="742" spans="1:7" x14ac:dyDescent="0.2">
      <c r="A742" s="306" t="s">
        <v>1625</v>
      </c>
      <c r="B742" s="307" t="s">
        <v>1626</v>
      </c>
      <c r="C742" s="307" t="s">
        <v>1626</v>
      </c>
      <c r="D742" s="308" t="s">
        <v>1395</v>
      </c>
      <c r="E742" s="307" t="s">
        <v>1628</v>
      </c>
      <c r="F742" s="309" t="s">
        <v>1411</v>
      </c>
      <c r="G742" s="308" t="s">
        <v>1566</v>
      </c>
    </row>
    <row r="743" spans="1:7" x14ac:dyDescent="0.2">
      <c r="A743" s="306" t="s">
        <v>1625</v>
      </c>
      <c r="B743" s="307" t="s">
        <v>1626</v>
      </c>
      <c r="C743" s="307" t="s">
        <v>1626</v>
      </c>
      <c r="D743" s="308" t="s">
        <v>1395</v>
      </c>
      <c r="E743" s="307" t="s">
        <v>1628</v>
      </c>
      <c r="F743" s="309" t="s">
        <v>1412</v>
      </c>
      <c r="G743" s="308" t="s">
        <v>1566</v>
      </c>
    </row>
    <row r="744" spans="1:7" x14ac:dyDescent="0.2">
      <c r="A744" s="306" t="s">
        <v>1625</v>
      </c>
      <c r="B744" s="307" t="s">
        <v>1626</v>
      </c>
      <c r="C744" s="307" t="s">
        <v>1626</v>
      </c>
      <c r="D744" s="308" t="s">
        <v>1395</v>
      </c>
      <c r="E744" s="307" t="s">
        <v>1628</v>
      </c>
      <c r="F744" s="309" t="s">
        <v>1413</v>
      </c>
      <c r="G744" s="308" t="s">
        <v>1566</v>
      </c>
    </row>
    <row r="745" spans="1:7" x14ac:dyDescent="0.2">
      <c r="A745" s="306" t="s">
        <v>1625</v>
      </c>
      <c r="B745" s="307" t="s">
        <v>1626</v>
      </c>
      <c r="C745" s="307" t="s">
        <v>1626</v>
      </c>
      <c r="D745" s="308" t="s">
        <v>1395</v>
      </c>
      <c r="E745" s="307" t="s">
        <v>1628</v>
      </c>
      <c r="F745" s="309" t="s">
        <v>1415</v>
      </c>
      <c r="G745" s="308" t="s">
        <v>1566</v>
      </c>
    </row>
    <row r="746" spans="1:7" x14ac:dyDescent="0.2">
      <c r="A746" s="306" t="s">
        <v>1582</v>
      </c>
      <c r="B746" s="307" t="s">
        <v>167</v>
      </c>
      <c r="C746" s="307" t="s">
        <v>1634</v>
      </c>
      <c r="D746" s="308" t="s">
        <v>857</v>
      </c>
      <c r="E746" s="307" t="s">
        <v>1635</v>
      </c>
      <c r="F746" s="309" t="s">
        <v>858</v>
      </c>
      <c r="G746" s="308" t="s">
        <v>1566</v>
      </c>
    </row>
    <row r="747" spans="1:7" x14ac:dyDescent="0.2">
      <c r="A747" s="306" t="s">
        <v>1582</v>
      </c>
      <c r="B747" s="307" t="s">
        <v>167</v>
      </c>
      <c r="C747" s="307" t="s">
        <v>1634</v>
      </c>
      <c r="D747" s="308" t="s">
        <v>857</v>
      </c>
      <c r="E747" s="307" t="s">
        <v>1635</v>
      </c>
      <c r="F747" s="309" t="s">
        <v>859</v>
      </c>
      <c r="G747" s="308" t="s">
        <v>1566</v>
      </c>
    </row>
    <row r="748" spans="1:7" x14ac:dyDescent="0.2">
      <c r="A748" s="306" t="s">
        <v>1582</v>
      </c>
      <c r="B748" s="307" t="s">
        <v>167</v>
      </c>
      <c r="C748" s="307" t="s">
        <v>1634</v>
      </c>
      <c r="D748" s="308" t="s">
        <v>857</v>
      </c>
      <c r="E748" s="307" t="s">
        <v>1635</v>
      </c>
      <c r="F748" s="309" t="s">
        <v>860</v>
      </c>
      <c r="G748" s="308" t="s">
        <v>1566</v>
      </c>
    </row>
    <row r="749" spans="1:7" x14ac:dyDescent="0.2">
      <c r="A749" s="306" t="s">
        <v>1582</v>
      </c>
      <c r="B749" s="307" t="s">
        <v>167</v>
      </c>
      <c r="C749" s="307" t="s">
        <v>1634</v>
      </c>
      <c r="D749" s="308" t="s">
        <v>857</v>
      </c>
      <c r="E749" s="307" t="s">
        <v>1635</v>
      </c>
      <c r="F749" s="309" t="s">
        <v>861</v>
      </c>
      <c r="G749" s="308" t="s">
        <v>1566</v>
      </c>
    </row>
    <row r="750" spans="1:7" x14ac:dyDescent="0.2">
      <c r="A750" s="306" t="s">
        <v>1582</v>
      </c>
      <c r="B750" s="307" t="s">
        <v>167</v>
      </c>
      <c r="C750" s="307" t="s">
        <v>1634</v>
      </c>
      <c r="D750" s="308" t="s">
        <v>857</v>
      </c>
      <c r="E750" s="307" t="s">
        <v>1635</v>
      </c>
      <c r="F750" s="309" t="s">
        <v>862</v>
      </c>
      <c r="G750" s="308" t="s">
        <v>1566</v>
      </c>
    </row>
    <row r="751" spans="1:7" x14ac:dyDescent="0.2">
      <c r="A751" s="306" t="s">
        <v>1582</v>
      </c>
      <c r="B751" s="307" t="s">
        <v>167</v>
      </c>
      <c r="C751" s="307" t="s">
        <v>1634</v>
      </c>
      <c r="D751" s="308" t="s">
        <v>857</v>
      </c>
      <c r="E751" s="307" t="s">
        <v>1635</v>
      </c>
      <c r="F751" s="309" t="s">
        <v>863</v>
      </c>
      <c r="G751" s="308" t="s">
        <v>1566</v>
      </c>
    </row>
    <row r="752" spans="1:7" x14ac:dyDescent="0.2">
      <c r="A752" s="306" t="s">
        <v>1582</v>
      </c>
      <c r="B752" s="307" t="s">
        <v>167</v>
      </c>
      <c r="C752" s="307" t="s">
        <v>1634</v>
      </c>
      <c r="D752" s="308" t="s">
        <v>857</v>
      </c>
      <c r="E752" s="307" t="s">
        <v>1635</v>
      </c>
      <c r="F752" s="309" t="s">
        <v>864</v>
      </c>
      <c r="G752" s="308" t="s">
        <v>1566</v>
      </c>
    </row>
    <row r="753" spans="1:7" x14ac:dyDescent="0.2">
      <c r="A753" s="306" t="s">
        <v>1582</v>
      </c>
      <c r="B753" s="307" t="s">
        <v>167</v>
      </c>
      <c r="C753" s="307" t="s">
        <v>1634</v>
      </c>
      <c r="D753" s="308" t="s">
        <v>857</v>
      </c>
      <c r="E753" s="307" t="s">
        <v>1635</v>
      </c>
      <c r="F753" s="309" t="s">
        <v>865</v>
      </c>
      <c r="G753" s="308" t="s">
        <v>1566</v>
      </c>
    </row>
    <row r="754" spans="1:7" x14ac:dyDescent="0.2">
      <c r="A754" s="306" t="s">
        <v>1582</v>
      </c>
      <c r="B754" s="307" t="s">
        <v>167</v>
      </c>
      <c r="C754" s="307" t="s">
        <v>1634</v>
      </c>
      <c r="D754" s="308" t="s">
        <v>857</v>
      </c>
      <c r="E754" s="307" t="s">
        <v>1635</v>
      </c>
      <c r="F754" s="309" t="s">
        <v>866</v>
      </c>
      <c r="G754" s="308" t="s">
        <v>1566</v>
      </c>
    </row>
    <row r="755" spans="1:7" x14ac:dyDescent="0.2">
      <c r="A755" s="306" t="s">
        <v>1582</v>
      </c>
      <c r="B755" s="307" t="s">
        <v>167</v>
      </c>
      <c r="C755" s="307" t="s">
        <v>1634</v>
      </c>
      <c r="D755" s="308" t="s">
        <v>857</v>
      </c>
      <c r="E755" s="307" t="s">
        <v>1635</v>
      </c>
      <c r="F755" s="309" t="s">
        <v>867</v>
      </c>
      <c r="G755" s="308" t="s">
        <v>1566</v>
      </c>
    </row>
    <row r="756" spans="1:7" x14ac:dyDescent="0.2">
      <c r="A756" s="306" t="s">
        <v>1582</v>
      </c>
      <c r="B756" s="307" t="s">
        <v>167</v>
      </c>
      <c r="C756" s="307" t="s">
        <v>1634</v>
      </c>
      <c r="D756" s="308" t="s">
        <v>887</v>
      </c>
      <c r="E756" s="307" t="s">
        <v>1636</v>
      </c>
      <c r="F756" s="309" t="s">
        <v>888</v>
      </c>
      <c r="G756" s="308" t="s">
        <v>1566</v>
      </c>
    </row>
    <row r="757" spans="1:7" x14ac:dyDescent="0.2">
      <c r="A757" s="306" t="s">
        <v>1582</v>
      </c>
      <c r="B757" s="307" t="s">
        <v>167</v>
      </c>
      <c r="C757" s="307" t="s">
        <v>1634</v>
      </c>
      <c r="D757" s="308" t="s">
        <v>887</v>
      </c>
      <c r="E757" s="307" t="s">
        <v>1636</v>
      </c>
      <c r="F757" s="309" t="s">
        <v>889</v>
      </c>
      <c r="G757" s="308" t="s">
        <v>1566</v>
      </c>
    </row>
    <row r="758" spans="1:7" x14ac:dyDescent="0.2">
      <c r="A758" s="306" t="s">
        <v>1582</v>
      </c>
      <c r="B758" s="307" t="s">
        <v>167</v>
      </c>
      <c r="C758" s="307" t="s">
        <v>1634</v>
      </c>
      <c r="D758" s="308" t="s">
        <v>887</v>
      </c>
      <c r="E758" s="307" t="s">
        <v>1636</v>
      </c>
      <c r="F758" s="309" t="s">
        <v>890</v>
      </c>
      <c r="G758" s="308" t="s">
        <v>1566</v>
      </c>
    </row>
    <row r="759" spans="1:7" x14ac:dyDescent="0.2">
      <c r="A759" s="306" t="s">
        <v>1582</v>
      </c>
      <c r="B759" s="307" t="s">
        <v>167</v>
      </c>
      <c r="C759" s="307" t="s">
        <v>1634</v>
      </c>
      <c r="D759" s="308" t="s">
        <v>887</v>
      </c>
      <c r="E759" s="307" t="s">
        <v>1636</v>
      </c>
      <c r="F759" s="309" t="s">
        <v>891</v>
      </c>
      <c r="G759" s="308" t="s">
        <v>1566</v>
      </c>
    </row>
    <row r="760" spans="1:7" x14ac:dyDescent="0.2">
      <c r="A760" s="306" t="s">
        <v>1582</v>
      </c>
      <c r="B760" s="307" t="s">
        <v>167</v>
      </c>
      <c r="C760" s="307" t="s">
        <v>1634</v>
      </c>
      <c r="D760" s="308" t="s">
        <v>887</v>
      </c>
      <c r="E760" s="307" t="s">
        <v>1636</v>
      </c>
      <c r="F760" s="309" t="s">
        <v>892</v>
      </c>
      <c r="G760" s="308" t="s">
        <v>1566</v>
      </c>
    </row>
    <row r="761" spans="1:7" x14ac:dyDescent="0.2">
      <c r="A761" s="306" t="s">
        <v>1582</v>
      </c>
      <c r="B761" s="307" t="s">
        <v>167</v>
      </c>
      <c r="C761" s="307" t="s">
        <v>1634</v>
      </c>
      <c r="D761" s="308" t="s">
        <v>887</v>
      </c>
      <c r="E761" s="307" t="s">
        <v>1636</v>
      </c>
      <c r="F761" s="309" t="s">
        <v>893</v>
      </c>
      <c r="G761" s="308" t="s">
        <v>1566</v>
      </c>
    </row>
    <row r="762" spans="1:7" x14ac:dyDescent="0.2">
      <c r="A762" s="306" t="s">
        <v>1582</v>
      </c>
      <c r="B762" s="307" t="s">
        <v>167</v>
      </c>
      <c r="C762" s="307" t="s">
        <v>1634</v>
      </c>
      <c r="D762" s="308" t="s">
        <v>887</v>
      </c>
      <c r="E762" s="307" t="s">
        <v>1636</v>
      </c>
      <c r="F762" s="309" t="s">
        <v>894</v>
      </c>
      <c r="G762" s="308" t="s">
        <v>1566</v>
      </c>
    </row>
    <row r="763" spans="1:7" x14ac:dyDescent="0.2">
      <c r="A763" s="306" t="s">
        <v>1582</v>
      </c>
      <c r="B763" s="307" t="s">
        <v>167</v>
      </c>
      <c r="C763" s="307" t="s">
        <v>1634</v>
      </c>
      <c r="D763" s="308" t="s">
        <v>887</v>
      </c>
      <c r="E763" s="307" t="s">
        <v>1636</v>
      </c>
      <c r="F763" s="309" t="s">
        <v>895</v>
      </c>
      <c r="G763" s="308" t="s">
        <v>1566</v>
      </c>
    </row>
    <row r="764" spans="1:7" x14ac:dyDescent="0.2">
      <c r="A764" s="306" t="s">
        <v>1582</v>
      </c>
      <c r="B764" s="307" t="s">
        <v>167</v>
      </c>
      <c r="C764" s="307" t="s">
        <v>1634</v>
      </c>
      <c r="D764" s="308" t="s">
        <v>887</v>
      </c>
      <c r="E764" s="307" t="s">
        <v>1636</v>
      </c>
      <c r="F764" s="309" t="s">
        <v>896</v>
      </c>
      <c r="G764" s="308" t="s">
        <v>1566</v>
      </c>
    </row>
    <row r="765" spans="1:7" x14ac:dyDescent="0.2">
      <c r="A765" s="306" t="s">
        <v>1582</v>
      </c>
      <c r="B765" s="307" t="s">
        <v>167</v>
      </c>
      <c r="C765" s="307" t="s">
        <v>1634</v>
      </c>
      <c r="D765" s="308" t="s">
        <v>887</v>
      </c>
      <c r="E765" s="307" t="s">
        <v>1636</v>
      </c>
      <c r="F765" s="309" t="s">
        <v>897</v>
      </c>
      <c r="G765" s="308" t="s">
        <v>1566</v>
      </c>
    </row>
    <row r="766" spans="1:7" x14ac:dyDescent="0.2">
      <c r="A766" s="306" t="s">
        <v>1582</v>
      </c>
      <c r="B766" s="307" t="s">
        <v>167</v>
      </c>
      <c r="C766" s="307" t="s">
        <v>1634</v>
      </c>
      <c r="D766" s="308" t="s">
        <v>887</v>
      </c>
      <c r="E766" s="307" t="s">
        <v>1636</v>
      </c>
      <c r="F766" s="309" t="s">
        <v>898</v>
      </c>
      <c r="G766" s="308" t="s">
        <v>1566</v>
      </c>
    </row>
    <row r="767" spans="1:7" x14ac:dyDescent="0.2">
      <c r="A767" s="306" t="s">
        <v>1582</v>
      </c>
      <c r="B767" s="307" t="s">
        <v>167</v>
      </c>
      <c r="C767" s="307" t="s">
        <v>1634</v>
      </c>
      <c r="D767" s="308" t="s">
        <v>887</v>
      </c>
      <c r="E767" s="307" t="s">
        <v>1636</v>
      </c>
      <c r="F767" s="309" t="s">
        <v>899</v>
      </c>
      <c r="G767" s="308" t="s">
        <v>1566</v>
      </c>
    </row>
    <row r="768" spans="1:7" x14ac:dyDescent="0.2">
      <c r="A768" s="306" t="s">
        <v>1582</v>
      </c>
      <c r="B768" s="307" t="s">
        <v>167</v>
      </c>
      <c r="C768" s="307" t="s">
        <v>1634</v>
      </c>
      <c r="D768" s="308" t="s">
        <v>1111</v>
      </c>
      <c r="E768" s="307" t="s">
        <v>1637</v>
      </c>
      <c r="F768" s="309" t="s">
        <v>1112</v>
      </c>
      <c r="G768" s="308" t="s">
        <v>1566</v>
      </c>
    </row>
    <row r="769" spans="1:7" x14ac:dyDescent="0.2">
      <c r="A769" s="306" t="s">
        <v>1582</v>
      </c>
      <c r="B769" s="307" t="s">
        <v>167</v>
      </c>
      <c r="C769" s="307" t="s">
        <v>1634</v>
      </c>
      <c r="D769" s="308" t="s">
        <v>1111</v>
      </c>
      <c r="E769" s="307" t="s">
        <v>1637</v>
      </c>
      <c r="F769" s="309" t="s">
        <v>1113</v>
      </c>
      <c r="G769" s="308" t="s">
        <v>1566</v>
      </c>
    </row>
    <row r="770" spans="1:7" x14ac:dyDescent="0.2">
      <c r="A770" s="306" t="s">
        <v>1582</v>
      </c>
      <c r="B770" s="307" t="s">
        <v>167</v>
      </c>
      <c r="C770" s="307" t="s">
        <v>1634</v>
      </c>
      <c r="D770" s="308" t="s">
        <v>1111</v>
      </c>
      <c r="E770" s="307" t="s">
        <v>1637</v>
      </c>
      <c r="F770" s="309" t="s">
        <v>1114</v>
      </c>
      <c r="G770" s="308" t="s">
        <v>1566</v>
      </c>
    </row>
    <row r="771" spans="1:7" x14ac:dyDescent="0.2">
      <c r="A771" s="306" t="s">
        <v>1582</v>
      </c>
      <c r="B771" s="307" t="s">
        <v>167</v>
      </c>
      <c r="C771" s="307" t="s">
        <v>1634</v>
      </c>
      <c r="D771" s="308" t="s">
        <v>1111</v>
      </c>
      <c r="E771" s="307" t="s">
        <v>1637</v>
      </c>
      <c r="F771" s="309" t="s">
        <v>1115</v>
      </c>
      <c r="G771" s="308" t="s">
        <v>1566</v>
      </c>
    </row>
    <row r="772" spans="1:7" x14ac:dyDescent="0.2">
      <c r="A772" s="306" t="s">
        <v>1582</v>
      </c>
      <c r="B772" s="307" t="s">
        <v>167</v>
      </c>
      <c r="C772" s="307" t="s">
        <v>1634</v>
      </c>
      <c r="D772" s="308" t="s">
        <v>1111</v>
      </c>
      <c r="E772" s="307" t="s">
        <v>1637</v>
      </c>
      <c r="F772" s="309" t="s">
        <v>1116</v>
      </c>
      <c r="G772" s="308" t="s">
        <v>1566</v>
      </c>
    </row>
    <row r="773" spans="1:7" x14ac:dyDescent="0.2">
      <c r="A773" s="306" t="s">
        <v>1582</v>
      </c>
      <c r="B773" s="307" t="s">
        <v>167</v>
      </c>
      <c r="C773" s="307" t="s">
        <v>1634</v>
      </c>
      <c r="D773" s="308" t="s">
        <v>1111</v>
      </c>
      <c r="E773" s="307" t="s">
        <v>1637</v>
      </c>
      <c r="F773" s="309" t="s">
        <v>1117</v>
      </c>
      <c r="G773" s="308" t="s">
        <v>1566</v>
      </c>
    </row>
    <row r="774" spans="1:7" x14ac:dyDescent="0.2">
      <c r="A774" s="306" t="s">
        <v>1582</v>
      </c>
      <c r="B774" s="307" t="s">
        <v>167</v>
      </c>
      <c r="C774" s="307" t="s">
        <v>1634</v>
      </c>
      <c r="D774" s="308" t="s">
        <v>1111</v>
      </c>
      <c r="E774" s="307" t="s">
        <v>1637</v>
      </c>
      <c r="F774" s="309" t="s">
        <v>1118</v>
      </c>
      <c r="G774" s="308" t="s">
        <v>1566</v>
      </c>
    </row>
    <row r="775" spans="1:7" x14ac:dyDescent="0.2">
      <c r="A775" s="306" t="s">
        <v>1582</v>
      </c>
      <c r="B775" s="307" t="s">
        <v>167</v>
      </c>
      <c r="C775" s="307" t="s">
        <v>1634</v>
      </c>
      <c r="D775" s="308" t="s">
        <v>1111</v>
      </c>
      <c r="E775" s="307" t="s">
        <v>1637</v>
      </c>
      <c r="F775" s="309" t="s">
        <v>1119</v>
      </c>
      <c r="G775" s="308" t="s">
        <v>1566</v>
      </c>
    </row>
    <row r="776" spans="1:7" x14ac:dyDescent="0.2">
      <c r="A776" s="306" t="s">
        <v>1582</v>
      </c>
      <c r="B776" s="307" t="s">
        <v>167</v>
      </c>
      <c r="C776" s="307" t="s">
        <v>1634</v>
      </c>
      <c r="D776" s="308" t="s">
        <v>1111</v>
      </c>
      <c r="E776" s="307" t="s">
        <v>1637</v>
      </c>
      <c r="F776" s="309" t="s">
        <v>1120</v>
      </c>
      <c r="G776" s="308" t="s">
        <v>1566</v>
      </c>
    </row>
    <row r="777" spans="1:7" x14ac:dyDescent="0.2">
      <c r="A777" s="306" t="s">
        <v>1582</v>
      </c>
      <c r="B777" s="307" t="s">
        <v>167</v>
      </c>
      <c r="C777" s="307" t="s">
        <v>1634</v>
      </c>
      <c r="D777" s="308" t="s">
        <v>1111</v>
      </c>
      <c r="E777" s="307" t="s">
        <v>1637</v>
      </c>
      <c r="F777" s="309" t="s">
        <v>1121</v>
      </c>
      <c r="G777" s="308" t="s">
        <v>1566</v>
      </c>
    </row>
    <row r="778" spans="1:7" x14ac:dyDescent="0.2">
      <c r="A778" s="306" t="s">
        <v>1582</v>
      </c>
      <c r="B778" s="307" t="s">
        <v>167</v>
      </c>
      <c r="C778" s="307" t="s">
        <v>1634</v>
      </c>
      <c r="D778" s="308" t="s">
        <v>1111</v>
      </c>
      <c r="E778" s="307" t="s">
        <v>1637</v>
      </c>
      <c r="F778" s="309" t="s">
        <v>1122</v>
      </c>
      <c r="G778" s="308" t="s">
        <v>1566</v>
      </c>
    </row>
    <row r="779" spans="1:7" x14ac:dyDescent="0.2">
      <c r="A779" s="306" t="s">
        <v>1582</v>
      </c>
      <c r="B779" s="307" t="s">
        <v>167</v>
      </c>
      <c r="C779" s="307" t="s">
        <v>1634</v>
      </c>
      <c r="D779" s="308" t="s">
        <v>1111</v>
      </c>
      <c r="E779" s="307" t="s">
        <v>1637</v>
      </c>
      <c r="F779" s="309" t="s">
        <v>1123</v>
      </c>
      <c r="G779" s="308" t="s">
        <v>1566</v>
      </c>
    </row>
    <row r="780" spans="1:7" x14ac:dyDescent="0.2">
      <c r="A780" s="306" t="s">
        <v>1582</v>
      </c>
      <c r="B780" s="307" t="s">
        <v>167</v>
      </c>
      <c r="C780" s="307" t="s">
        <v>1634</v>
      </c>
      <c r="D780" s="308" t="s">
        <v>1111</v>
      </c>
      <c r="E780" s="307" t="s">
        <v>1637</v>
      </c>
      <c r="F780" s="309" t="s">
        <v>1124</v>
      </c>
      <c r="G780" s="308" t="s">
        <v>1566</v>
      </c>
    </row>
    <row r="781" spans="1:7" x14ac:dyDescent="0.2">
      <c r="A781" s="306" t="s">
        <v>1582</v>
      </c>
      <c r="B781" s="307" t="s">
        <v>167</v>
      </c>
      <c r="C781" s="307" t="s">
        <v>1634</v>
      </c>
      <c r="D781" s="308" t="s">
        <v>1111</v>
      </c>
      <c r="E781" s="307" t="s">
        <v>1637</v>
      </c>
      <c r="F781" s="309" t="s">
        <v>1125</v>
      </c>
      <c r="G781" s="308" t="s">
        <v>1566</v>
      </c>
    </row>
    <row r="782" spans="1:7" x14ac:dyDescent="0.2">
      <c r="A782" s="306" t="s">
        <v>1582</v>
      </c>
      <c r="B782" s="307" t="s">
        <v>167</v>
      </c>
      <c r="C782" s="307" t="s">
        <v>1634</v>
      </c>
      <c r="D782" s="308" t="s">
        <v>1111</v>
      </c>
      <c r="E782" s="307" t="s">
        <v>1637</v>
      </c>
      <c r="F782" s="309" t="s">
        <v>1126</v>
      </c>
      <c r="G782" s="308" t="s">
        <v>1566</v>
      </c>
    </row>
    <row r="783" spans="1:7" x14ac:dyDescent="0.2">
      <c r="A783" s="306" t="s">
        <v>1582</v>
      </c>
      <c r="B783" s="307" t="s">
        <v>167</v>
      </c>
      <c r="C783" s="307" t="s">
        <v>1634</v>
      </c>
      <c r="D783" s="308" t="s">
        <v>1111</v>
      </c>
      <c r="E783" s="307" t="s">
        <v>1637</v>
      </c>
      <c r="F783" s="309" t="s">
        <v>1127</v>
      </c>
      <c r="G783" s="308" t="s">
        <v>1566</v>
      </c>
    </row>
    <row r="784" spans="1:7" x14ac:dyDescent="0.2">
      <c r="A784" s="306" t="s">
        <v>1582</v>
      </c>
      <c r="B784" s="307" t="s">
        <v>167</v>
      </c>
      <c r="C784" s="307" t="s">
        <v>1634</v>
      </c>
      <c r="D784" s="308" t="s">
        <v>1111</v>
      </c>
      <c r="E784" s="307" t="s">
        <v>1637</v>
      </c>
      <c r="F784" s="309" t="s">
        <v>1128</v>
      </c>
      <c r="G784" s="308" t="s">
        <v>1566</v>
      </c>
    </row>
    <row r="785" spans="1:7" x14ac:dyDescent="0.2">
      <c r="A785" s="306" t="s">
        <v>1582</v>
      </c>
      <c r="B785" s="307" t="s">
        <v>167</v>
      </c>
      <c r="C785" s="307" t="s">
        <v>1634</v>
      </c>
      <c r="D785" s="308" t="s">
        <v>1111</v>
      </c>
      <c r="E785" s="307" t="s">
        <v>1637</v>
      </c>
      <c r="F785" s="309" t="s">
        <v>1129</v>
      </c>
      <c r="G785" s="308" t="s">
        <v>1566</v>
      </c>
    </row>
    <row r="786" spans="1:7" x14ac:dyDescent="0.2">
      <c r="A786" s="306" t="s">
        <v>1582</v>
      </c>
      <c r="B786" s="307" t="s">
        <v>167</v>
      </c>
      <c r="C786" s="307" t="s">
        <v>1634</v>
      </c>
      <c r="D786" s="308" t="s">
        <v>1147</v>
      </c>
      <c r="E786" s="307" t="s">
        <v>1638</v>
      </c>
      <c r="F786" s="309" t="s">
        <v>1148</v>
      </c>
      <c r="G786" s="308" t="s">
        <v>1566</v>
      </c>
    </row>
    <row r="787" spans="1:7" x14ac:dyDescent="0.2">
      <c r="A787" s="306" t="s">
        <v>1582</v>
      </c>
      <c r="B787" s="307" t="s">
        <v>167</v>
      </c>
      <c r="C787" s="307" t="s">
        <v>1634</v>
      </c>
      <c r="D787" s="308" t="s">
        <v>1147</v>
      </c>
      <c r="E787" s="307" t="s">
        <v>1638</v>
      </c>
      <c r="F787" s="309" t="s">
        <v>1149</v>
      </c>
      <c r="G787" s="308" t="s">
        <v>1566</v>
      </c>
    </row>
    <row r="788" spans="1:7" x14ac:dyDescent="0.2">
      <c r="A788" s="306" t="s">
        <v>1582</v>
      </c>
      <c r="B788" s="307" t="s">
        <v>167</v>
      </c>
      <c r="C788" s="307" t="s">
        <v>1634</v>
      </c>
      <c r="D788" s="308" t="s">
        <v>1147</v>
      </c>
      <c r="E788" s="307" t="s">
        <v>1638</v>
      </c>
      <c r="F788" s="309" t="s">
        <v>1150</v>
      </c>
      <c r="G788" s="308" t="s">
        <v>1566</v>
      </c>
    </row>
    <row r="789" spans="1:7" x14ac:dyDescent="0.2">
      <c r="A789" s="306" t="s">
        <v>1582</v>
      </c>
      <c r="B789" s="307" t="s">
        <v>167</v>
      </c>
      <c r="C789" s="307" t="s">
        <v>1634</v>
      </c>
      <c r="D789" s="308" t="s">
        <v>1147</v>
      </c>
      <c r="E789" s="307" t="s">
        <v>1638</v>
      </c>
      <c r="F789" s="309" t="s">
        <v>1151</v>
      </c>
      <c r="G789" s="308" t="s">
        <v>1566</v>
      </c>
    </row>
    <row r="790" spans="1:7" x14ac:dyDescent="0.2">
      <c r="A790" s="306" t="s">
        <v>1582</v>
      </c>
      <c r="B790" s="307" t="s">
        <v>167</v>
      </c>
      <c r="C790" s="307" t="s">
        <v>1634</v>
      </c>
      <c r="D790" s="308" t="s">
        <v>1147</v>
      </c>
      <c r="E790" s="307" t="s">
        <v>1638</v>
      </c>
      <c r="F790" s="309" t="s">
        <v>1152</v>
      </c>
      <c r="G790" s="308" t="s">
        <v>1566</v>
      </c>
    </row>
    <row r="791" spans="1:7" x14ac:dyDescent="0.2">
      <c r="A791" s="306" t="s">
        <v>1582</v>
      </c>
      <c r="B791" s="307" t="s">
        <v>167</v>
      </c>
      <c r="C791" s="307" t="s">
        <v>1634</v>
      </c>
      <c r="D791" s="308" t="s">
        <v>1147</v>
      </c>
      <c r="E791" s="307" t="s">
        <v>1638</v>
      </c>
      <c r="F791" s="309" t="s">
        <v>1153</v>
      </c>
      <c r="G791" s="308" t="s">
        <v>1566</v>
      </c>
    </row>
    <row r="792" spans="1:7" x14ac:dyDescent="0.2">
      <c r="A792" s="306" t="s">
        <v>1582</v>
      </c>
      <c r="B792" s="307" t="s">
        <v>167</v>
      </c>
      <c r="C792" s="307" t="s">
        <v>1634</v>
      </c>
      <c r="D792" s="308" t="s">
        <v>1147</v>
      </c>
      <c r="E792" s="307" t="s">
        <v>1638</v>
      </c>
      <c r="F792" s="309" t="s">
        <v>1154</v>
      </c>
      <c r="G792" s="308" t="s">
        <v>1566</v>
      </c>
    </row>
    <row r="793" spans="1:7" x14ac:dyDescent="0.2">
      <c r="A793" s="306" t="s">
        <v>1582</v>
      </c>
      <c r="B793" s="307" t="s">
        <v>167</v>
      </c>
      <c r="C793" s="307" t="s">
        <v>1634</v>
      </c>
      <c r="D793" s="308" t="s">
        <v>1147</v>
      </c>
      <c r="E793" s="307" t="s">
        <v>1638</v>
      </c>
      <c r="F793" s="309" t="s">
        <v>1155</v>
      </c>
      <c r="G793" s="308" t="s">
        <v>1566</v>
      </c>
    </row>
    <row r="794" spans="1:7" x14ac:dyDescent="0.2">
      <c r="A794" s="306" t="s">
        <v>1582</v>
      </c>
      <c r="B794" s="307" t="s">
        <v>167</v>
      </c>
      <c r="C794" s="307" t="s">
        <v>1634</v>
      </c>
      <c r="D794" s="308" t="s">
        <v>1147</v>
      </c>
      <c r="E794" s="307" t="s">
        <v>1638</v>
      </c>
      <c r="F794" s="309" t="s">
        <v>1156</v>
      </c>
      <c r="G794" s="308" t="s">
        <v>1566</v>
      </c>
    </row>
    <row r="795" spans="1:7" x14ac:dyDescent="0.2">
      <c r="A795" s="306" t="s">
        <v>1582</v>
      </c>
      <c r="B795" s="307" t="s">
        <v>167</v>
      </c>
      <c r="C795" s="307" t="s">
        <v>1634</v>
      </c>
      <c r="D795" s="308" t="s">
        <v>1147</v>
      </c>
      <c r="E795" s="307" t="s">
        <v>1638</v>
      </c>
      <c r="F795" s="309" t="s">
        <v>1157</v>
      </c>
      <c r="G795" s="308" t="s">
        <v>1566</v>
      </c>
    </row>
    <row r="796" spans="1:7" x14ac:dyDescent="0.2">
      <c r="A796" s="306" t="s">
        <v>1582</v>
      </c>
      <c r="B796" s="307" t="s">
        <v>167</v>
      </c>
      <c r="C796" s="307" t="s">
        <v>1634</v>
      </c>
      <c r="D796" s="308" t="s">
        <v>1147</v>
      </c>
      <c r="E796" s="307" t="s">
        <v>1638</v>
      </c>
      <c r="F796" s="309" t="s">
        <v>1158</v>
      </c>
      <c r="G796" s="308" t="s">
        <v>1566</v>
      </c>
    </row>
    <row r="797" spans="1:7" x14ac:dyDescent="0.2">
      <c r="A797" s="306" t="s">
        <v>1582</v>
      </c>
      <c r="B797" s="307" t="s">
        <v>167</v>
      </c>
      <c r="C797" s="307" t="s">
        <v>1634</v>
      </c>
      <c r="D797" s="308" t="s">
        <v>1147</v>
      </c>
      <c r="E797" s="307" t="s">
        <v>1638</v>
      </c>
      <c r="F797" s="309" t="s">
        <v>1159</v>
      </c>
      <c r="G797" s="308" t="s">
        <v>1566</v>
      </c>
    </row>
    <row r="798" spans="1:7" x14ac:dyDescent="0.2">
      <c r="A798" s="306" t="s">
        <v>1582</v>
      </c>
      <c r="B798" s="307" t="s">
        <v>167</v>
      </c>
      <c r="C798" s="307" t="s">
        <v>1634</v>
      </c>
      <c r="D798" s="308" t="s">
        <v>1147</v>
      </c>
      <c r="E798" s="307" t="s">
        <v>1638</v>
      </c>
      <c r="F798" s="309" t="s">
        <v>1160</v>
      </c>
      <c r="G798" s="308" t="s">
        <v>1566</v>
      </c>
    </row>
    <row r="799" spans="1:7" x14ac:dyDescent="0.2">
      <c r="A799" s="306" t="s">
        <v>1582</v>
      </c>
      <c r="B799" s="307" t="s">
        <v>167</v>
      </c>
      <c r="C799" s="307" t="s">
        <v>1634</v>
      </c>
      <c r="D799" s="308" t="s">
        <v>1147</v>
      </c>
      <c r="E799" s="307" t="s">
        <v>1638</v>
      </c>
      <c r="F799" s="309" t="s">
        <v>1161</v>
      </c>
      <c r="G799" s="308" t="s">
        <v>1566</v>
      </c>
    </row>
    <row r="800" spans="1:7" x14ac:dyDescent="0.2">
      <c r="A800" s="306" t="s">
        <v>1582</v>
      </c>
      <c r="B800" s="307" t="s">
        <v>167</v>
      </c>
      <c r="C800" s="307" t="s">
        <v>1634</v>
      </c>
      <c r="D800" s="308" t="s">
        <v>1147</v>
      </c>
      <c r="E800" s="307" t="s">
        <v>1638</v>
      </c>
      <c r="F800" s="309" t="s">
        <v>1162</v>
      </c>
      <c r="G800" s="308" t="s">
        <v>1566</v>
      </c>
    </row>
    <row r="801" spans="1:7" x14ac:dyDescent="0.2">
      <c r="A801" s="306" t="s">
        <v>1582</v>
      </c>
      <c r="B801" s="307" t="s">
        <v>167</v>
      </c>
      <c r="C801" s="307" t="s">
        <v>1634</v>
      </c>
      <c r="D801" s="308" t="s">
        <v>1147</v>
      </c>
      <c r="E801" s="307" t="s">
        <v>1638</v>
      </c>
      <c r="F801" s="309" t="s">
        <v>1163</v>
      </c>
      <c r="G801" s="308" t="s">
        <v>1566</v>
      </c>
    </row>
    <row r="802" spans="1:7" x14ac:dyDescent="0.2">
      <c r="A802" s="306" t="s">
        <v>1582</v>
      </c>
      <c r="B802" s="307" t="s">
        <v>167</v>
      </c>
      <c r="C802" s="307" t="s">
        <v>1634</v>
      </c>
      <c r="D802" s="308" t="s">
        <v>1164</v>
      </c>
      <c r="E802" s="307" t="s">
        <v>1639</v>
      </c>
      <c r="F802" s="309" t="s">
        <v>1165</v>
      </c>
      <c r="G802" s="308" t="s">
        <v>1566</v>
      </c>
    </row>
    <row r="803" spans="1:7" x14ac:dyDescent="0.2">
      <c r="A803" s="306" t="s">
        <v>1582</v>
      </c>
      <c r="B803" s="307" t="s">
        <v>167</v>
      </c>
      <c r="C803" s="307" t="s">
        <v>1634</v>
      </c>
      <c r="D803" s="308" t="s">
        <v>1164</v>
      </c>
      <c r="E803" s="307" t="s">
        <v>1639</v>
      </c>
      <c r="F803" s="309" t="s">
        <v>1166</v>
      </c>
      <c r="G803" s="308" t="s">
        <v>1566</v>
      </c>
    </row>
    <row r="804" spans="1:7" x14ac:dyDescent="0.2">
      <c r="A804" s="306" t="s">
        <v>1582</v>
      </c>
      <c r="B804" s="307" t="s">
        <v>167</v>
      </c>
      <c r="C804" s="307" t="s">
        <v>1634</v>
      </c>
      <c r="D804" s="308" t="s">
        <v>1164</v>
      </c>
      <c r="E804" s="307" t="s">
        <v>1639</v>
      </c>
      <c r="F804" s="309" t="s">
        <v>1167</v>
      </c>
      <c r="G804" s="308" t="s">
        <v>1566</v>
      </c>
    </row>
    <row r="805" spans="1:7" x14ac:dyDescent="0.2">
      <c r="A805" s="306" t="s">
        <v>1582</v>
      </c>
      <c r="B805" s="307" t="s">
        <v>167</v>
      </c>
      <c r="C805" s="307" t="s">
        <v>1634</v>
      </c>
      <c r="D805" s="308" t="s">
        <v>1164</v>
      </c>
      <c r="E805" s="307" t="s">
        <v>1639</v>
      </c>
      <c r="F805" s="309" t="s">
        <v>1168</v>
      </c>
      <c r="G805" s="308" t="s">
        <v>1566</v>
      </c>
    </row>
    <row r="806" spans="1:7" x14ac:dyDescent="0.2">
      <c r="A806" s="306" t="s">
        <v>1582</v>
      </c>
      <c r="B806" s="307" t="s">
        <v>167</v>
      </c>
      <c r="C806" s="307" t="s">
        <v>1634</v>
      </c>
      <c r="D806" s="308" t="s">
        <v>1164</v>
      </c>
      <c r="E806" s="307" t="s">
        <v>1639</v>
      </c>
      <c r="F806" s="309" t="s">
        <v>1169</v>
      </c>
      <c r="G806" s="308" t="s">
        <v>1566</v>
      </c>
    </row>
    <row r="807" spans="1:7" x14ac:dyDescent="0.2">
      <c r="A807" s="306" t="s">
        <v>1582</v>
      </c>
      <c r="B807" s="307" t="s">
        <v>167</v>
      </c>
      <c r="C807" s="307" t="s">
        <v>1634</v>
      </c>
      <c r="D807" s="308" t="s">
        <v>1164</v>
      </c>
      <c r="E807" s="307" t="s">
        <v>1639</v>
      </c>
      <c r="F807" s="309" t="s">
        <v>1170</v>
      </c>
      <c r="G807" s="308" t="s">
        <v>1566</v>
      </c>
    </row>
    <row r="808" spans="1:7" x14ac:dyDescent="0.2">
      <c r="A808" s="306" t="s">
        <v>1582</v>
      </c>
      <c r="B808" s="307" t="s">
        <v>167</v>
      </c>
      <c r="C808" s="307" t="s">
        <v>1634</v>
      </c>
      <c r="D808" s="308" t="s">
        <v>1164</v>
      </c>
      <c r="E808" s="307" t="s">
        <v>1639</v>
      </c>
      <c r="F808" s="309" t="s">
        <v>1171</v>
      </c>
      <c r="G808" s="308" t="s">
        <v>1566</v>
      </c>
    </row>
    <row r="809" spans="1:7" x14ac:dyDescent="0.2">
      <c r="A809" s="306" t="s">
        <v>1582</v>
      </c>
      <c r="B809" s="307" t="s">
        <v>167</v>
      </c>
      <c r="C809" s="307" t="s">
        <v>1634</v>
      </c>
      <c r="D809" s="308" t="s">
        <v>1164</v>
      </c>
      <c r="E809" s="307" t="s">
        <v>1639</v>
      </c>
      <c r="F809" s="309" t="s">
        <v>1172</v>
      </c>
      <c r="G809" s="308" t="s">
        <v>1566</v>
      </c>
    </row>
    <row r="810" spans="1:7" x14ac:dyDescent="0.2">
      <c r="A810" s="306" t="s">
        <v>1582</v>
      </c>
      <c r="B810" s="307" t="s">
        <v>167</v>
      </c>
      <c r="C810" s="307" t="s">
        <v>1634</v>
      </c>
      <c r="D810" s="308" t="s">
        <v>1164</v>
      </c>
      <c r="E810" s="307" t="s">
        <v>1639</v>
      </c>
      <c r="F810" s="309" t="s">
        <v>1173</v>
      </c>
      <c r="G810" s="308" t="s">
        <v>1566</v>
      </c>
    </row>
    <row r="811" spans="1:7" x14ac:dyDescent="0.2">
      <c r="A811" s="306" t="s">
        <v>1582</v>
      </c>
      <c r="B811" s="307" t="s">
        <v>167</v>
      </c>
      <c r="C811" s="307" t="s">
        <v>1634</v>
      </c>
      <c r="D811" s="308" t="s">
        <v>1164</v>
      </c>
      <c r="E811" s="307" t="s">
        <v>1639</v>
      </c>
      <c r="F811" s="309" t="s">
        <v>1174</v>
      </c>
      <c r="G811" s="308" t="s">
        <v>1566</v>
      </c>
    </row>
    <row r="812" spans="1:7" x14ac:dyDescent="0.2">
      <c r="A812" s="306" t="s">
        <v>1582</v>
      </c>
      <c r="B812" s="307" t="s">
        <v>167</v>
      </c>
      <c r="C812" s="307" t="s">
        <v>1634</v>
      </c>
      <c r="D812" s="308" t="s">
        <v>1164</v>
      </c>
      <c r="E812" s="307" t="s">
        <v>1639</v>
      </c>
      <c r="F812" s="309" t="s">
        <v>1175</v>
      </c>
      <c r="G812" s="308" t="s">
        <v>1566</v>
      </c>
    </row>
    <row r="813" spans="1:7" x14ac:dyDescent="0.2">
      <c r="A813" s="306" t="s">
        <v>1582</v>
      </c>
      <c r="B813" s="307" t="s">
        <v>167</v>
      </c>
      <c r="C813" s="307" t="s">
        <v>1634</v>
      </c>
      <c r="D813" s="308" t="s">
        <v>1164</v>
      </c>
      <c r="E813" s="307" t="s">
        <v>1639</v>
      </c>
      <c r="F813" s="309" t="s">
        <v>1176</v>
      </c>
      <c r="G813" s="308" t="s">
        <v>1566</v>
      </c>
    </row>
    <row r="814" spans="1:7" x14ac:dyDescent="0.2">
      <c r="A814" s="306" t="s">
        <v>1582</v>
      </c>
      <c r="B814" s="307" t="s">
        <v>167</v>
      </c>
      <c r="C814" s="307" t="s">
        <v>1634</v>
      </c>
      <c r="D814" s="308" t="s">
        <v>1164</v>
      </c>
      <c r="E814" s="307" t="s">
        <v>1639</v>
      </c>
      <c r="F814" s="309" t="s">
        <v>1177</v>
      </c>
      <c r="G814" s="308" t="s">
        <v>1566</v>
      </c>
    </row>
    <row r="815" spans="1:7" x14ac:dyDescent="0.2">
      <c r="A815" s="306" t="s">
        <v>1582</v>
      </c>
      <c r="B815" s="307" t="s">
        <v>167</v>
      </c>
      <c r="C815" s="307" t="s">
        <v>1634</v>
      </c>
      <c r="D815" s="308" t="s">
        <v>1164</v>
      </c>
      <c r="E815" s="307" t="s">
        <v>1639</v>
      </c>
      <c r="F815" s="309" t="s">
        <v>1178</v>
      </c>
      <c r="G815" s="308" t="s">
        <v>1566</v>
      </c>
    </row>
    <row r="816" spans="1:7" x14ac:dyDescent="0.2">
      <c r="A816" s="306" t="s">
        <v>1582</v>
      </c>
      <c r="B816" s="307" t="s">
        <v>167</v>
      </c>
      <c r="C816" s="307" t="s">
        <v>1634</v>
      </c>
      <c r="D816" s="308" t="s">
        <v>1164</v>
      </c>
      <c r="E816" s="307" t="s">
        <v>1639</v>
      </c>
      <c r="F816" s="309" t="s">
        <v>1179</v>
      </c>
      <c r="G816" s="308" t="s">
        <v>1566</v>
      </c>
    </row>
    <row r="817" spans="1:7" x14ac:dyDescent="0.2">
      <c r="A817" s="306" t="s">
        <v>1582</v>
      </c>
      <c r="B817" s="307" t="s">
        <v>167</v>
      </c>
      <c r="C817" s="307" t="s">
        <v>1634</v>
      </c>
      <c r="D817" s="308" t="s">
        <v>1164</v>
      </c>
      <c r="E817" s="307" t="s">
        <v>1639</v>
      </c>
      <c r="F817" s="309" t="s">
        <v>1180</v>
      </c>
      <c r="G817" s="308" t="s">
        <v>1566</v>
      </c>
    </row>
    <row r="818" spans="1:7" x14ac:dyDescent="0.2">
      <c r="A818" s="306" t="s">
        <v>1582</v>
      </c>
      <c r="B818" s="307" t="s">
        <v>167</v>
      </c>
      <c r="C818" s="307" t="s">
        <v>1634</v>
      </c>
      <c r="D818" s="308" t="s">
        <v>1164</v>
      </c>
      <c r="E818" s="307" t="s">
        <v>1639</v>
      </c>
      <c r="F818" s="309" t="s">
        <v>1181</v>
      </c>
      <c r="G818" s="308" t="s">
        <v>1566</v>
      </c>
    </row>
    <row r="819" spans="1:7" x14ac:dyDescent="0.2">
      <c r="A819" s="306" t="s">
        <v>1640</v>
      </c>
      <c r="B819" s="307" t="s">
        <v>1641</v>
      </c>
      <c r="C819" s="307" t="s">
        <v>1641</v>
      </c>
      <c r="D819" s="308" t="s">
        <v>1227</v>
      </c>
      <c r="E819" s="307" t="s">
        <v>1642</v>
      </c>
      <c r="F819" s="309" t="s">
        <v>1228</v>
      </c>
      <c r="G819" s="308" t="s">
        <v>1566</v>
      </c>
    </row>
    <row r="820" spans="1:7" x14ac:dyDescent="0.2">
      <c r="A820" s="306" t="s">
        <v>1640</v>
      </c>
      <c r="B820" s="307" t="s">
        <v>1641</v>
      </c>
      <c r="C820" s="307" t="s">
        <v>1641</v>
      </c>
      <c r="D820" s="308" t="s">
        <v>1227</v>
      </c>
      <c r="E820" s="307" t="s">
        <v>1642</v>
      </c>
      <c r="F820" s="309" t="s">
        <v>1229</v>
      </c>
      <c r="G820" s="308" t="s">
        <v>1566</v>
      </c>
    </row>
    <row r="821" spans="1:7" x14ac:dyDescent="0.2">
      <c r="A821" s="306" t="s">
        <v>1640</v>
      </c>
      <c r="B821" s="307" t="s">
        <v>1641</v>
      </c>
      <c r="C821" s="307" t="s">
        <v>1641</v>
      </c>
      <c r="D821" s="308" t="s">
        <v>1227</v>
      </c>
      <c r="E821" s="307" t="s">
        <v>1642</v>
      </c>
      <c r="F821" s="309" t="s">
        <v>1230</v>
      </c>
      <c r="G821" s="308" t="s">
        <v>1566</v>
      </c>
    </row>
    <row r="822" spans="1:7" x14ac:dyDescent="0.2">
      <c r="A822" s="306" t="s">
        <v>1640</v>
      </c>
      <c r="B822" s="307" t="s">
        <v>1641</v>
      </c>
      <c r="C822" s="307" t="s">
        <v>1641</v>
      </c>
      <c r="D822" s="308" t="s">
        <v>1227</v>
      </c>
      <c r="E822" s="307" t="s">
        <v>1642</v>
      </c>
      <c r="F822" s="309" t="s">
        <v>1231</v>
      </c>
      <c r="G822" s="308" t="s">
        <v>1566</v>
      </c>
    </row>
    <row r="823" spans="1:7" x14ac:dyDescent="0.2">
      <c r="A823" s="306" t="s">
        <v>1640</v>
      </c>
      <c r="B823" s="307" t="s">
        <v>1641</v>
      </c>
      <c r="C823" s="307" t="s">
        <v>1641</v>
      </c>
      <c r="D823" s="308" t="s">
        <v>1227</v>
      </c>
      <c r="E823" s="307" t="s">
        <v>1642</v>
      </c>
      <c r="F823" s="309" t="s">
        <v>1232</v>
      </c>
      <c r="G823" s="308" t="s">
        <v>1566</v>
      </c>
    </row>
    <row r="824" spans="1:7" x14ac:dyDescent="0.2">
      <c r="A824" s="306" t="s">
        <v>1640</v>
      </c>
      <c r="B824" s="307" t="s">
        <v>1641</v>
      </c>
      <c r="C824" s="307" t="s">
        <v>1641</v>
      </c>
      <c r="D824" s="308" t="s">
        <v>1227</v>
      </c>
      <c r="E824" s="307" t="s">
        <v>1642</v>
      </c>
      <c r="F824" s="309" t="s">
        <v>1233</v>
      </c>
      <c r="G824" s="308" t="s">
        <v>1566</v>
      </c>
    </row>
    <row r="825" spans="1:7" x14ac:dyDescent="0.2">
      <c r="A825" s="306" t="s">
        <v>1640</v>
      </c>
      <c r="B825" s="307" t="s">
        <v>1641</v>
      </c>
      <c r="C825" s="307" t="s">
        <v>1641</v>
      </c>
      <c r="D825" s="308" t="s">
        <v>1227</v>
      </c>
      <c r="E825" s="307" t="s">
        <v>1642</v>
      </c>
      <c r="F825" s="309" t="s">
        <v>1234</v>
      </c>
      <c r="G825" s="308" t="s">
        <v>1566</v>
      </c>
    </row>
    <row r="826" spans="1:7" x14ac:dyDescent="0.2">
      <c r="A826" s="306" t="s">
        <v>1640</v>
      </c>
      <c r="B826" s="307" t="s">
        <v>1641</v>
      </c>
      <c r="C826" s="307" t="s">
        <v>1641</v>
      </c>
      <c r="D826" s="308">
        <v>5447</v>
      </c>
      <c r="E826" s="307" t="s">
        <v>1643</v>
      </c>
      <c r="F826" s="309" t="s">
        <v>533</v>
      </c>
      <c r="G826" s="308" t="s">
        <v>1566</v>
      </c>
    </row>
    <row r="827" spans="1:7" x14ac:dyDescent="0.2">
      <c r="A827" s="306" t="s">
        <v>1640</v>
      </c>
      <c r="B827" s="307" t="s">
        <v>1641</v>
      </c>
      <c r="C827" s="307" t="s">
        <v>1641</v>
      </c>
      <c r="D827" s="308">
        <v>5447</v>
      </c>
      <c r="E827" s="307" t="s">
        <v>1643</v>
      </c>
      <c r="F827" s="309" t="s">
        <v>534</v>
      </c>
      <c r="G827" s="308" t="s">
        <v>1566</v>
      </c>
    </row>
    <row r="828" spans="1:7" x14ac:dyDescent="0.2">
      <c r="A828" s="306" t="s">
        <v>1640</v>
      </c>
      <c r="B828" s="307" t="s">
        <v>1641</v>
      </c>
      <c r="C828" s="307" t="s">
        <v>1641</v>
      </c>
      <c r="D828" s="308" t="s">
        <v>1227</v>
      </c>
      <c r="E828" s="307" t="s">
        <v>1642</v>
      </c>
      <c r="F828" s="309" t="s">
        <v>1235</v>
      </c>
      <c r="G828" s="308" t="s">
        <v>1566</v>
      </c>
    </row>
    <row r="829" spans="1:7" x14ac:dyDescent="0.2">
      <c r="A829" s="306" t="s">
        <v>1640</v>
      </c>
      <c r="B829" s="307" t="s">
        <v>1641</v>
      </c>
      <c r="C829" s="307" t="s">
        <v>1641</v>
      </c>
      <c r="D829" s="308" t="s">
        <v>1227</v>
      </c>
      <c r="E829" s="307" t="s">
        <v>1642</v>
      </c>
      <c r="F829" s="309" t="s">
        <v>1236</v>
      </c>
      <c r="G829" s="308" t="s">
        <v>1566</v>
      </c>
    </row>
    <row r="830" spans="1:7" x14ac:dyDescent="0.2">
      <c r="A830" s="306" t="s">
        <v>1640</v>
      </c>
      <c r="B830" s="307" t="s">
        <v>1641</v>
      </c>
      <c r="C830" s="307" t="s">
        <v>1641</v>
      </c>
      <c r="D830" s="308" t="s">
        <v>1227</v>
      </c>
      <c r="E830" s="307" t="s">
        <v>1642</v>
      </c>
      <c r="F830" s="309" t="s">
        <v>1237</v>
      </c>
      <c r="G830" s="308" t="s">
        <v>1566</v>
      </c>
    </row>
    <row r="831" spans="1:7" x14ac:dyDescent="0.2">
      <c r="A831" s="306" t="s">
        <v>1640</v>
      </c>
      <c r="B831" s="307" t="s">
        <v>1641</v>
      </c>
      <c r="C831" s="307" t="s">
        <v>1641</v>
      </c>
      <c r="D831" s="308" t="s">
        <v>1227</v>
      </c>
      <c r="E831" s="307" t="s">
        <v>1642</v>
      </c>
      <c r="F831" s="309" t="s">
        <v>1238</v>
      </c>
      <c r="G831" s="308" t="s">
        <v>1566</v>
      </c>
    </row>
    <row r="832" spans="1:7" x14ac:dyDescent="0.2">
      <c r="A832" s="306" t="s">
        <v>1640</v>
      </c>
      <c r="B832" s="307" t="s">
        <v>1641</v>
      </c>
      <c r="C832" s="307" t="s">
        <v>1641</v>
      </c>
      <c r="D832" s="308" t="s">
        <v>1239</v>
      </c>
      <c r="E832" s="307" t="s">
        <v>1644</v>
      </c>
      <c r="F832" s="309" t="s">
        <v>1240</v>
      </c>
      <c r="G832" s="308" t="s">
        <v>1566</v>
      </c>
    </row>
    <row r="833" spans="1:7" x14ac:dyDescent="0.2">
      <c r="A833" s="306" t="s">
        <v>1640</v>
      </c>
      <c r="B833" s="307" t="s">
        <v>1641</v>
      </c>
      <c r="C833" s="307" t="s">
        <v>1641</v>
      </c>
      <c r="D833" s="308" t="s">
        <v>1239</v>
      </c>
      <c r="E833" s="307" t="s">
        <v>1644</v>
      </c>
      <c r="F833" s="309" t="s">
        <v>1241</v>
      </c>
      <c r="G833" s="308" t="s">
        <v>1566</v>
      </c>
    </row>
    <row r="834" spans="1:7" x14ac:dyDescent="0.2">
      <c r="A834" s="306" t="s">
        <v>1640</v>
      </c>
      <c r="B834" s="307" t="s">
        <v>1641</v>
      </c>
      <c r="C834" s="307" t="s">
        <v>1641</v>
      </c>
      <c r="D834" s="308" t="s">
        <v>1239</v>
      </c>
      <c r="E834" s="307" t="s">
        <v>1644</v>
      </c>
      <c r="F834" s="309" t="s">
        <v>1242</v>
      </c>
      <c r="G834" s="308" t="s">
        <v>1566</v>
      </c>
    </row>
    <row r="835" spans="1:7" x14ac:dyDescent="0.2">
      <c r="A835" s="306" t="s">
        <v>1640</v>
      </c>
      <c r="B835" s="307" t="s">
        <v>1641</v>
      </c>
      <c r="C835" s="307" t="s">
        <v>1641</v>
      </c>
      <c r="D835" s="308" t="s">
        <v>1239</v>
      </c>
      <c r="E835" s="307" t="s">
        <v>1644</v>
      </c>
      <c r="F835" s="309" t="s">
        <v>1243</v>
      </c>
      <c r="G835" s="308" t="s">
        <v>1566</v>
      </c>
    </row>
    <row r="836" spans="1:7" x14ac:dyDescent="0.2">
      <c r="A836" s="306" t="s">
        <v>1640</v>
      </c>
      <c r="B836" s="307" t="s">
        <v>1641</v>
      </c>
      <c r="C836" s="307" t="s">
        <v>1641</v>
      </c>
      <c r="D836" s="308" t="s">
        <v>1239</v>
      </c>
      <c r="E836" s="307" t="s">
        <v>1644</v>
      </c>
      <c r="F836" s="309" t="s">
        <v>1244</v>
      </c>
      <c r="G836" s="308" t="s">
        <v>1566</v>
      </c>
    </row>
    <row r="837" spans="1:7" x14ac:dyDescent="0.2">
      <c r="A837" s="306" t="s">
        <v>1640</v>
      </c>
      <c r="B837" s="307" t="s">
        <v>1641</v>
      </c>
      <c r="C837" s="307" t="s">
        <v>1641</v>
      </c>
      <c r="D837" s="308" t="s">
        <v>1239</v>
      </c>
      <c r="E837" s="307" t="s">
        <v>1644</v>
      </c>
      <c r="F837" s="309" t="s">
        <v>1245</v>
      </c>
      <c r="G837" s="308" t="s">
        <v>1566</v>
      </c>
    </row>
    <row r="838" spans="1:7" x14ac:dyDescent="0.2">
      <c r="A838" s="306" t="s">
        <v>1640</v>
      </c>
      <c r="B838" s="307" t="s">
        <v>1641</v>
      </c>
      <c r="C838" s="307" t="s">
        <v>1641</v>
      </c>
      <c r="D838" s="308" t="s">
        <v>1239</v>
      </c>
      <c r="E838" s="307" t="s">
        <v>1644</v>
      </c>
      <c r="F838" s="309" t="s">
        <v>1246</v>
      </c>
      <c r="G838" s="308" t="s">
        <v>1566</v>
      </c>
    </row>
    <row r="839" spans="1:7" x14ac:dyDescent="0.2">
      <c r="A839" s="306" t="s">
        <v>1640</v>
      </c>
      <c r="B839" s="307" t="s">
        <v>1641</v>
      </c>
      <c r="C839" s="307" t="s">
        <v>1641</v>
      </c>
      <c r="D839" s="308" t="s">
        <v>1239</v>
      </c>
      <c r="E839" s="307" t="s">
        <v>1644</v>
      </c>
      <c r="F839" s="309" t="s">
        <v>1247</v>
      </c>
      <c r="G839" s="308" t="s">
        <v>1566</v>
      </c>
    </row>
    <row r="840" spans="1:7" x14ac:dyDescent="0.2">
      <c r="A840" s="306" t="s">
        <v>1640</v>
      </c>
      <c r="B840" s="307" t="s">
        <v>1641</v>
      </c>
      <c r="C840" s="307" t="s">
        <v>1641</v>
      </c>
      <c r="D840" s="308" t="s">
        <v>1239</v>
      </c>
      <c r="E840" s="307" t="s">
        <v>1644</v>
      </c>
      <c r="F840" s="309" t="s">
        <v>1248</v>
      </c>
      <c r="G840" s="308" t="s">
        <v>1566</v>
      </c>
    </row>
    <row r="841" spans="1:7" x14ac:dyDescent="0.2">
      <c r="A841" s="306" t="s">
        <v>1640</v>
      </c>
      <c r="B841" s="307" t="s">
        <v>1641</v>
      </c>
      <c r="C841" s="307" t="s">
        <v>1641</v>
      </c>
      <c r="D841" s="308" t="s">
        <v>1239</v>
      </c>
      <c r="E841" s="307" t="s">
        <v>1644</v>
      </c>
      <c r="F841" s="309" t="s">
        <v>1249</v>
      </c>
      <c r="G841" s="308" t="s">
        <v>1566</v>
      </c>
    </row>
    <row r="842" spans="1:7" x14ac:dyDescent="0.2">
      <c r="A842" s="306" t="s">
        <v>1640</v>
      </c>
      <c r="B842" s="307" t="s">
        <v>1641</v>
      </c>
      <c r="C842" s="307" t="s">
        <v>1641</v>
      </c>
      <c r="D842" s="308" t="s">
        <v>1239</v>
      </c>
      <c r="E842" s="307" t="s">
        <v>1644</v>
      </c>
      <c r="F842" s="309" t="s">
        <v>1250</v>
      </c>
      <c r="G842" s="308" t="s">
        <v>1566</v>
      </c>
    </row>
    <row r="843" spans="1:7" x14ac:dyDescent="0.2">
      <c r="A843" s="306" t="s">
        <v>1640</v>
      </c>
      <c r="B843" s="307" t="s">
        <v>1641</v>
      </c>
      <c r="C843" s="307" t="s">
        <v>1641</v>
      </c>
      <c r="D843" s="308" t="s">
        <v>1239</v>
      </c>
      <c r="E843" s="307" t="s">
        <v>1644</v>
      </c>
      <c r="F843" s="309" t="s">
        <v>1251</v>
      </c>
      <c r="G843" s="308" t="s">
        <v>1566</v>
      </c>
    </row>
    <row r="844" spans="1:7" x14ac:dyDescent="0.2">
      <c r="A844" s="306" t="s">
        <v>1640</v>
      </c>
      <c r="B844" s="307" t="s">
        <v>1641</v>
      </c>
      <c r="C844" s="307" t="s">
        <v>1641</v>
      </c>
      <c r="D844" s="308" t="s">
        <v>1239</v>
      </c>
      <c r="E844" s="307" t="s">
        <v>1644</v>
      </c>
      <c r="F844" s="309" t="s">
        <v>1252</v>
      </c>
      <c r="G844" s="308" t="s">
        <v>1566</v>
      </c>
    </row>
    <row r="845" spans="1:7" x14ac:dyDescent="0.2">
      <c r="A845" s="306" t="s">
        <v>1640</v>
      </c>
      <c r="B845" s="307" t="s">
        <v>1641</v>
      </c>
      <c r="C845" s="307" t="s">
        <v>1641</v>
      </c>
      <c r="D845" s="308" t="s">
        <v>1239</v>
      </c>
      <c r="E845" s="307" t="s">
        <v>1644</v>
      </c>
      <c r="F845" s="309" t="s">
        <v>1253</v>
      </c>
      <c r="G845" s="308" t="s">
        <v>1566</v>
      </c>
    </row>
    <row r="846" spans="1:7" x14ac:dyDescent="0.2">
      <c r="A846" s="306" t="s">
        <v>1640</v>
      </c>
      <c r="B846" s="307" t="s">
        <v>1641</v>
      </c>
      <c r="C846" s="307" t="s">
        <v>1641</v>
      </c>
      <c r="D846" s="308" t="s">
        <v>1239</v>
      </c>
      <c r="E846" s="307" t="s">
        <v>1644</v>
      </c>
      <c r="F846" s="309" t="s">
        <v>1254</v>
      </c>
      <c r="G846" s="308" t="s">
        <v>1566</v>
      </c>
    </row>
    <row r="847" spans="1:7" x14ac:dyDescent="0.2">
      <c r="A847" s="306" t="s">
        <v>1640</v>
      </c>
      <c r="B847" s="307" t="s">
        <v>1641</v>
      </c>
      <c r="C847" s="307" t="s">
        <v>1641</v>
      </c>
      <c r="D847" s="308" t="s">
        <v>1239</v>
      </c>
      <c r="E847" s="307" t="s">
        <v>1644</v>
      </c>
      <c r="F847" s="309" t="s">
        <v>1255</v>
      </c>
      <c r="G847" s="308" t="s">
        <v>1566</v>
      </c>
    </row>
    <row r="848" spans="1:7" x14ac:dyDescent="0.2">
      <c r="A848" s="306" t="s">
        <v>1640</v>
      </c>
      <c r="B848" s="307" t="s">
        <v>1641</v>
      </c>
      <c r="C848" s="307" t="s">
        <v>1641</v>
      </c>
      <c r="D848" s="308" t="s">
        <v>1239</v>
      </c>
      <c r="E848" s="307" t="s">
        <v>1644</v>
      </c>
      <c r="F848" s="309" t="s">
        <v>1256</v>
      </c>
      <c r="G848" s="308" t="s">
        <v>1566</v>
      </c>
    </row>
    <row r="849" spans="1:7" x14ac:dyDescent="0.2">
      <c r="A849" s="306" t="s">
        <v>1640</v>
      </c>
      <c r="B849" s="307" t="s">
        <v>1641</v>
      </c>
      <c r="C849" s="307" t="s">
        <v>1641</v>
      </c>
      <c r="D849" s="308" t="s">
        <v>1239</v>
      </c>
      <c r="E849" s="307" t="s">
        <v>1644</v>
      </c>
      <c r="F849" s="309" t="s">
        <v>1257</v>
      </c>
      <c r="G849" s="308" t="s">
        <v>1566</v>
      </c>
    </row>
    <row r="850" spans="1:7" x14ac:dyDescent="0.2">
      <c r="A850" s="306" t="s">
        <v>1640</v>
      </c>
      <c r="B850" s="307" t="s">
        <v>1641</v>
      </c>
      <c r="C850" s="307" t="s">
        <v>1641</v>
      </c>
      <c r="D850" s="308" t="s">
        <v>1239</v>
      </c>
      <c r="E850" s="307" t="s">
        <v>1644</v>
      </c>
      <c r="F850" s="309" t="s">
        <v>1258</v>
      </c>
      <c r="G850" s="308" t="s">
        <v>1566</v>
      </c>
    </row>
    <row r="851" spans="1:7" x14ac:dyDescent="0.2">
      <c r="A851" s="306" t="s">
        <v>1640</v>
      </c>
      <c r="B851" s="307" t="s">
        <v>1641</v>
      </c>
      <c r="C851" s="307" t="s">
        <v>1641</v>
      </c>
      <c r="D851" s="308" t="s">
        <v>1239</v>
      </c>
      <c r="E851" s="307" t="s">
        <v>1644</v>
      </c>
      <c r="F851" s="309" t="s">
        <v>1259</v>
      </c>
      <c r="G851" s="308" t="s">
        <v>1566</v>
      </c>
    </row>
    <row r="852" spans="1:7" x14ac:dyDescent="0.2">
      <c r="A852" s="306" t="s">
        <v>1640</v>
      </c>
      <c r="B852" s="307" t="s">
        <v>1641</v>
      </c>
      <c r="C852" s="307" t="s">
        <v>1641</v>
      </c>
      <c r="D852" s="308" t="s">
        <v>1239</v>
      </c>
      <c r="E852" s="307" t="s">
        <v>1644</v>
      </c>
      <c r="F852" s="309" t="s">
        <v>1260</v>
      </c>
      <c r="G852" s="308" t="s">
        <v>1566</v>
      </c>
    </row>
    <row r="853" spans="1:7" x14ac:dyDescent="0.2">
      <c r="A853" s="306" t="s">
        <v>1640</v>
      </c>
      <c r="B853" s="307" t="s">
        <v>1641</v>
      </c>
      <c r="C853" s="307" t="s">
        <v>1641</v>
      </c>
      <c r="D853" s="308" t="s">
        <v>1239</v>
      </c>
      <c r="E853" s="307" t="s">
        <v>1644</v>
      </c>
      <c r="F853" s="309" t="s">
        <v>1261</v>
      </c>
      <c r="G853" s="308" t="s">
        <v>1566</v>
      </c>
    </row>
    <row r="854" spans="1:7" x14ac:dyDescent="0.2">
      <c r="A854" s="306" t="s">
        <v>1640</v>
      </c>
      <c r="B854" s="307" t="s">
        <v>1641</v>
      </c>
      <c r="C854" s="307" t="s">
        <v>1641</v>
      </c>
      <c r="D854" s="308" t="s">
        <v>1239</v>
      </c>
      <c r="E854" s="307" t="s">
        <v>1644</v>
      </c>
      <c r="F854" s="309" t="s">
        <v>1262</v>
      </c>
      <c r="G854" s="308" t="s">
        <v>1566</v>
      </c>
    </row>
    <row r="855" spans="1:7" x14ac:dyDescent="0.2">
      <c r="A855" s="306" t="s">
        <v>1640</v>
      </c>
      <c r="B855" s="307" t="s">
        <v>1641</v>
      </c>
      <c r="C855" s="307" t="s">
        <v>1641</v>
      </c>
      <c r="D855" s="308" t="s">
        <v>1239</v>
      </c>
      <c r="E855" s="307" t="s">
        <v>1644</v>
      </c>
      <c r="F855" s="309" t="s">
        <v>1263</v>
      </c>
      <c r="G855" s="308" t="s">
        <v>1566</v>
      </c>
    </row>
    <row r="856" spans="1:7" x14ac:dyDescent="0.2">
      <c r="A856" s="306" t="s">
        <v>1640</v>
      </c>
      <c r="B856" s="307" t="s">
        <v>1641</v>
      </c>
      <c r="C856" s="307" t="s">
        <v>1641</v>
      </c>
      <c r="D856" s="308" t="s">
        <v>1239</v>
      </c>
      <c r="E856" s="307" t="s">
        <v>1644</v>
      </c>
      <c r="F856" s="309" t="s">
        <v>1264</v>
      </c>
      <c r="G856" s="308" t="s">
        <v>1566</v>
      </c>
    </row>
    <row r="857" spans="1:7" x14ac:dyDescent="0.2">
      <c r="A857" s="306" t="s">
        <v>1640</v>
      </c>
      <c r="B857" s="307" t="s">
        <v>1641</v>
      </c>
      <c r="C857" s="307" t="s">
        <v>1641</v>
      </c>
      <c r="D857" s="308" t="s">
        <v>1239</v>
      </c>
      <c r="E857" s="307" t="s">
        <v>1644</v>
      </c>
      <c r="F857" s="309" t="s">
        <v>1265</v>
      </c>
      <c r="G857" s="308" t="s">
        <v>1566</v>
      </c>
    </row>
    <row r="858" spans="1:7" x14ac:dyDescent="0.2">
      <c r="A858" s="306" t="s">
        <v>1640</v>
      </c>
      <c r="B858" s="307" t="s">
        <v>1641</v>
      </c>
      <c r="C858" s="307" t="s">
        <v>1641</v>
      </c>
      <c r="D858" s="308" t="s">
        <v>1239</v>
      </c>
      <c r="E858" s="307" t="s">
        <v>1644</v>
      </c>
      <c r="F858" s="309" t="s">
        <v>1266</v>
      </c>
      <c r="G858" s="308" t="s">
        <v>1566</v>
      </c>
    </row>
    <row r="859" spans="1:7" x14ac:dyDescent="0.2">
      <c r="A859" s="306" t="s">
        <v>1640</v>
      </c>
      <c r="B859" s="307" t="s">
        <v>1641</v>
      </c>
      <c r="C859" s="307" t="s">
        <v>1641</v>
      </c>
      <c r="D859" s="308" t="s">
        <v>1239</v>
      </c>
      <c r="E859" s="307" t="s">
        <v>1644</v>
      </c>
      <c r="F859" s="309" t="s">
        <v>1267</v>
      </c>
      <c r="G859" s="308" t="s">
        <v>1566</v>
      </c>
    </row>
    <row r="860" spans="1:7" x14ac:dyDescent="0.2">
      <c r="A860" s="306" t="s">
        <v>1640</v>
      </c>
      <c r="B860" s="307" t="s">
        <v>1641</v>
      </c>
      <c r="C860" s="307" t="s">
        <v>1641</v>
      </c>
      <c r="D860" s="308" t="s">
        <v>1239</v>
      </c>
      <c r="E860" s="307" t="s">
        <v>1644</v>
      </c>
      <c r="F860" s="309" t="s">
        <v>1268</v>
      </c>
      <c r="G860" s="308" t="s">
        <v>1566</v>
      </c>
    </row>
    <row r="861" spans="1:7" x14ac:dyDescent="0.2">
      <c r="A861" s="306" t="s">
        <v>1640</v>
      </c>
      <c r="B861" s="307" t="s">
        <v>1641</v>
      </c>
      <c r="C861" s="307" t="s">
        <v>1641</v>
      </c>
      <c r="D861" s="308" t="s">
        <v>1269</v>
      </c>
      <c r="E861" s="307" t="s">
        <v>1643</v>
      </c>
      <c r="F861" s="309" t="s">
        <v>1270</v>
      </c>
      <c r="G861" s="308" t="s">
        <v>1566</v>
      </c>
    </row>
    <row r="862" spans="1:7" x14ac:dyDescent="0.2">
      <c r="A862" s="306" t="s">
        <v>1640</v>
      </c>
      <c r="B862" s="307" t="s">
        <v>1641</v>
      </c>
      <c r="C862" s="307" t="s">
        <v>1641</v>
      </c>
      <c r="D862" s="308" t="s">
        <v>1269</v>
      </c>
      <c r="E862" s="307" t="s">
        <v>1643</v>
      </c>
      <c r="F862" s="309" t="s">
        <v>1271</v>
      </c>
      <c r="G862" s="308" t="s">
        <v>1566</v>
      </c>
    </row>
    <row r="863" spans="1:7" x14ac:dyDescent="0.2">
      <c r="A863" s="306" t="s">
        <v>1640</v>
      </c>
      <c r="B863" s="307" t="s">
        <v>1641</v>
      </c>
      <c r="C863" s="307" t="s">
        <v>1641</v>
      </c>
      <c r="D863" s="308" t="s">
        <v>1269</v>
      </c>
      <c r="E863" s="307" t="s">
        <v>1643</v>
      </c>
      <c r="F863" s="309" t="s">
        <v>1272</v>
      </c>
      <c r="G863" s="308" t="s">
        <v>1566</v>
      </c>
    </row>
    <row r="864" spans="1:7" x14ac:dyDescent="0.2">
      <c r="A864" s="306" t="s">
        <v>1640</v>
      </c>
      <c r="B864" s="307" t="s">
        <v>1641</v>
      </c>
      <c r="C864" s="307" t="s">
        <v>1641</v>
      </c>
      <c r="D864" s="308" t="s">
        <v>1269</v>
      </c>
      <c r="E864" s="307" t="s">
        <v>1643</v>
      </c>
      <c r="F864" s="309" t="s">
        <v>1273</v>
      </c>
      <c r="G864" s="308" t="s">
        <v>1566</v>
      </c>
    </row>
    <row r="865" spans="1:7" x14ac:dyDescent="0.2">
      <c r="A865" s="306" t="s">
        <v>1640</v>
      </c>
      <c r="B865" s="307" t="s">
        <v>1641</v>
      </c>
      <c r="C865" s="307" t="s">
        <v>1641</v>
      </c>
      <c r="D865" s="308" t="s">
        <v>1269</v>
      </c>
      <c r="E865" s="307" t="s">
        <v>1643</v>
      </c>
      <c r="F865" s="309" t="s">
        <v>1274</v>
      </c>
      <c r="G865" s="308" t="s">
        <v>1566</v>
      </c>
    </row>
    <row r="866" spans="1:7" x14ac:dyDescent="0.2">
      <c r="A866" s="306" t="s">
        <v>1640</v>
      </c>
      <c r="B866" s="307" t="s">
        <v>1641</v>
      </c>
      <c r="C866" s="307" t="s">
        <v>1641</v>
      </c>
      <c r="D866" s="308" t="s">
        <v>1269</v>
      </c>
      <c r="E866" s="307" t="s">
        <v>1643</v>
      </c>
      <c r="F866" s="309" t="s">
        <v>1275</v>
      </c>
      <c r="G866" s="308" t="s">
        <v>1566</v>
      </c>
    </row>
    <row r="867" spans="1:7" x14ac:dyDescent="0.2">
      <c r="A867" s="306" t="s">
        <v>1640</v>
      </c>
      <c r="B867" s="307" t="s">
        <v>1641</v>
      </c>
      <c r="C867" s="307" t="s">
        <v>1641</v>
      </c>
      <c r="D867" s="308" t="s">
        <v>1269</v>
      </c>
      <c r="E867" s="307" t="s">
        <v>1643</v>
      </c>
      <c r="F867" s="309" t="s">
        <v>1276</v>
      </c>
      <c r="G867" s="308" t="s">
        <v>1566</v>
      </c>
    </row>
    <row r="868" spans="1:7" x14ac:dyDescent="0.2">
      <c r="A868" s="306" t="s">
        <v>1640</v>
      </c>
      <c r="B868" s="307" t="s">
        <v>1641</v>
      </c>
      <c r="C868" s="307" t="s">
        <v>1641</v>
      </c>
      <c r="D868" s="308" t="s">
        <v>1269</v>
      </c>
      <c r="E868" s="307" t="s">
        <v>1643</v>
      </c>
      <c r="F868" s="309" t="s">
        <v>1277</v>
      </c>
      <c r="G868" s="308" t="s">
        <v>1566</v>
      </c>
    </row>
    <row r="869" spans="1:7" x14ac:dyDescent="0.2">
      <c r="A869" s="306" t="s">
        <v>1640</v>
      </c>
      <c r="B869" s="307" t="s">
        <v>1641</v>
      </c>
      <c r="C869" s="307" t="s">
        <v>1641</v>
      </c>
      <c r="D869" s="308" t="s">
        <v>1269</v>
      </c>
      <c r="E869" s="307" t="s">
        <v>1643</v>
      </c>
      <c r="F869" s="309" t="s">
        <v>1278</v>
      </c>
      <c r="G869" s="308" t="s">
        <v>1566</v>
      </c>
    </row>
    <row r="870" spans="1:7" x14ac:dyDescent="0.2">
      <c r="A870" s="306" t="s">
        <v>1640</v>
      </c>
      <c r="B870" s="307" t="s">
        <v>1641</v>
      </c>
      <c r="C870" s="307" t="s">
        <v>1641</v>
      </c>
      <c r="D870" s="308" t="s">
        <v>1269</v>
      </c>
      <c r="E870" s="307" t="s">
        <v>1643</v>
      </c>
      <c r="F870" s="309" t="s">
        <v>1279</v>
      </c>
      <c r="G870" s="308" t="s">
        <v>1566</v>
      </c>
    </row>
    <row r="871" spans="1:7" x14ac:dyDescent="0.2">
      <c r="A871" s="306" t="s">
        <v>1640</v>
      </c>
      <c r="B871" s="307" t="s">
        <v>1641</v>
      </c>
      <c r="C871" s="307" t="s">
        <v>1641</v>
      </c>
      <c r="D871" s="308" t="s">
        <v>1269</v>
      </c>
      <c r="E871" s="307" t="s">
        <v>1643</v>
      </c>
      <c r="F871" s="309" t="s">
        <v>1280</v>
      </c>
      <c r="G871" s="308" t="s">
        <v>1566</v>
      </c>
    </row>
    <row r="872" spans="1:7" x14ac:dyDescent="0.2">
      <c r="A872" s="306" t="s">
        <v>1640</v>
      </c>
      <c r="B872" s="307" t="s">
        <v>1641</v>
      </c>
      <c r="C872" s="307" t="s">
        <v>1641</v>
      </c>
      <c r="D872" s="308" t="s">
        <v>1269</v>
      </c>
      <c r="E872" s="307" t="s">
        <v>1643</v>
      </c>
      <c r="F872" s="309" t="s">
        <v>1281</v>
      </c>
      <c r="G872" s="308" t="s">
        <v>1566</v>
      </c>
    </row>
    <row r="873" spans="1:7" x14ac:dyDescent="0.2">
      <c r="A873" s="306" t="s">
        <v>1640</v>
      </c>
      <c r="B873" s="307" t="s">
        <v>1641</v>
      </c>
      <c r="C873" s="307" t="s">
        <v>1641</v>
      </c>
      <c r="D873" s="308" t="s">
        <v>1269</v>
      </c>
      <c r="E873" s="307" t="s">
        <v>1643</v>
      </c>
      <c r="F873" s="309" t="s">
        <v>1282</v>
      </c>
      <c r="G873" s="308" t="s">
        <v>1566</v>
      </c>
    </row>
    <row r="874" spans="1:7" x14ac:dyDescent="0.2">
      <c r="A874" s="306" t="s">
        <v>1640</v>
      </c>
      <c r="B874" s="307" t="s">
        <v>1641</v>
      </c>
      <c r="C874" s="307" t="s">
        <v>1641</v>
      </c>
      <c r="D874" s="308" t="s">
        <v>1269</v>
      </c>
      <c r="E874" s="307" t="s">
        <v>1643</v>
      </c>
      <c r="F874" s="309" t="s">
        <v>1283</v>
      </c>
      <c r="G874" s="308" t="s">
        <v>1566</v>
      </c>
    </row>
    <row r="875" spans="1:7" x14ac:dyDescent="0.2">
      <c r="A875" s="306" t="s">
        <v>1640</v>
      </c>
      <c r="B875" s="307" t="s">
        <v>1641</v>
      </c>
      <c r="C875" s="307" t="s">
        <v>1641</v>
      </c>
      <c r="D875" s="308" t="s">
        <v>1269</v>
      </c>
      <c r="E875" s="307" t="s">
        <v>1643</v>
      </c>
      <c r="F875" s="309" t="s">
        <v>1284</v>
      </c>
      <c r="G875" s="308" t="s">
        <v>1566</v>
      </c>
    </row>
    <row r="876" spans="1:7" x14ac:dyDescent="0.2">
      <c r="A876" s="306" t="s">
        <v>1640</v>
      </c>
      <c r="B876" s="307" t="s">
        <v>176</v>
      </c>
      <c r="C876" s="307" t="s">
        <v>1645</v>
      </c>
      <c r="D876" s="308" t="s">
        <v>738</v>
      </c>
      <c r="E876" s="307" t="s">
        <v>1646</v>
      </c>
      <c r="F876" s="309" t="s">
        <v>739</v>
      </c>
      <c r="G876" s="308" t="s">
        <v>1566</v>
      </c>
    </row>
    <row r="877" spans="1:7" x14ac:dyDescent="0.2">
      <c r="A877" s="306" t="s">
        <v>1640</v>
      </c>
      <c r="B877" s="307" t="s">
        <v>176</v>
      </c>
      <c r="C877" s="307" t="s">
        <v>1645</v>
      </c>
      <c r="D877" s="308" t="s">
        <v>738</v>
      </c>
      <c r="E877" s="307" t="s">
        <v>1646</v>
      </c>
      <c r="F877" s="309" t="s">
        <v>740</v>
      </c>
      <c r="G877" s="308" t="s">
        <v>1566</v>
      </c>
    </row>
    <row r="878" spans="1:7" x14ac:dyDescent="0.2">
      <c r="A878" s="306" t="s">
        <v>1640</v>
      </c>
      <c r="B878" s="307" t="s">
        <v>176</v>
      </c>
      <c r="C878" s="307" t="s">
        <v>1645</v>
      </c>
      <c r="D878" s="308" t="s">
        <v>738</v>
      </c>
      <c r="E878" s="307" t="s">
        <v>1646</v>
      </c>
      <c r="F878" s="309" t="s">
        <v>741</v>
      </c>
      <c r="G878" s="308" t="s">
        <v>1566</v>
      </c>
    </row>
    <row r="879" spans="1:7" x14ac:dyDescent="0.2">
      <c r="A879" s="306" t="s">
        <v>1640</v>
      </c>
      <c r="B879" s="307" t="s">
        <v>176</v>
      </c>
      <c r="C879" s="307" t="s">
        <v>1645</v>
      </c>
      <c r="D879" s="308" t="s">
        <v>738</v>
      </c>
      <c r="E879" s="307" t="s">
        <v>1646</v>
      </c>
      <c r="F879" s="309" t="s">
        <v>742</v>
      </c>
      <c r="G879" s="308" t="s">
        <v>1566</v>
      </c>
    </row>
    <row r="880" spans="1:7" x14ac:dyDescent="0.2">
      <c r="A880" s="306" t="s">
        <v>1640</v>
      </c>
      <c r="B880" s="307" t="s">
        <v>176</v>
      </c>
      <c r="C880" s="307" t="s">
        <v>1645</v>
      </c>
      <c r="D880" s="308" t="s">
        <v>738</v>
      </c>
      <c r="E880" s="307" t="s">
        <v>1646</v>
      </c>
      <c r="F880" s="309" t="s">
        <v>743</v>
      </c>
      <c r="G880" s="308" t="s">
        <v>1566</v>
      </c>
    </row>
    <row r="881" spans="1:7" x14ac:dyDescent="0.2">
      <c r="A881" s="306" t="s">
        <v>1640</v>
      </c>
      <c r="B881" s="307" t="s">
        <v>176</v>
      </c>
      <c r="C881" s="307" t="s">
        <v>1645</v>
      </c>
      <c r="D881" s="308" t="s">
        <v>738</v>
      </c>
      <c r="E881" s="307" t="s">
        <v>1646</v>
      </c>
      <c r="F881" s="309" t="s">
        <v>744</v>
      </c>
      <c r="G881" s="308" t="s">
        <v>1566</v>
      </c>
    </row>
    <row r="882" spans="1:7" x14ac:dyDescent="0.2">
      <c r="A882" s="306" t="s">
        <v>1640</v>
      </c>
      <c r="B882" s="307" t="s">
        <v>176</v>
      </c>
      <c r="C882" s="307" t="s">
        <v>1645</v>
      </c>
      <c r="D882" s="308" t="s">
        <v>738</v>
      </c>
      <c r="E882" s="307" t="s">
        <v>1646</v>
      </c>
      <c r="F882" s="309" t="s">
        <v>745</v>
      </c>
      <c r="G882" s="308" t="s">
        <v>1566</v>
      </c>
    </row>
    <row r="883" spans="1:7" x14ac:dyDescent="0.2">
      <c r="A883" s="306" t="s">
        <v>1640</v>
      </c>
      <c r="B883" s="307" t="s">
        <v>176</v>
      </c>
      <c r="C883" s="307" t="s">
        <v>1645</v>
      </c>
      <c r="D883" s="308" t="s">
        <v>738</v>
      </c>
      <c r="E883" s="307" t="s">
        <v>1646</v>
      </c>
      <c r="F883" s="309" t="s">
        <v>746</v>
      </c>
      <c r="G883" s="308" t="s">
        <v>1566</v>
      </c>
    </row>
    <row r="884" spans="1:7" x14ac:dyDescent="0.2">
      <c r="A884" s="306" t="s">
        <v>1640</v>
      </c>
      <c r="B884" s="307" t="s">
        <v>176</v>
      </c>
      <c r="C884" s="307" t="s">
        <v>1645</v>
      </c>
      <c r="D884" s="308" t="s">
        <v>738</v>
      </c>
      <c r="E884" s="307" t="s">
        <v>1646</v>
      </c>
      <c r="F884" s="309" t="s">
        <v>747</v>
      </c>
      <c r="G884" s="308" t="s">
        <v>1566</v>
      </c>
    </row>
    <row r="885" spans="1:7" x14ac:dyDescent="0.2">
      <c r="A885" s="306" t="s">
        <v>1640</v>
      </c>
      <c r="B885" s="307" t="s">
        <v>176</v>
      </c>
      <c r="C885" s="307" t="s">
        <v>1645</v>
      </c>
      <c r="D885" s="308" t="s">
        <v>738</v>
      </c>
      <c r="E885" s="307" t="s">
        <v>1646</v>
      </c>
      <c r="F885" s="309" t="s">
        <v>748</v>
      </c>
      <c r="G885" s="308" t="s">
        <v>1566</v>
      </c>
    </row>
    <row r="886" spans="1:7" x14ac:dyDescent="0.2">
      <c r="A886" s="306" t="s">
        <v>1625</v>
      </c>
      <c r="B886" s="307" t="s">
        <v>1647</v>
      </c>
      <c r="C886" s="307" t="s">
        <v>1648</v>
      </c>
      <c r="D886" s="308" t="s">
        <v>749</v>
      </c>
      <c r="E886" s="307" t="s">
        <v>1649</v>
      </c>
      <c r="F886" s="309" t="s">
        <v>750</v>
      </c>
      <c r="G886" s="308" t="s">
        <v>1566</v>
      </c>
    </row>
    <row r="887" spans="1:7" x14ac:dyDescent="0.2">
      <c r="A887" s="306" t="s">
        <v>1625</v>
      </c>
      <c r="B887" s="307" t="s">
        <v>1647</v>
      </c>
      <c r="C887" s="307" t="s">
        <v>1648</v>
      </c>
      <c r="D887" s="308" t="s">
        <v>749</v>
      </c>
      <c r="E887" s="307" t="s">
        <v>1649</v>
      </c>
      <c r="F887" s="309" t="s">
        <v>751</v>
      </c>
      <c r="G887" s="308" t="s">
        <v>1566</v>
      </c>
    </row>
    <row r="888" spans="1:7" x14ac:dyDescent="0.2">
      <c r="A888" s="306" t="s">
        <v>1625</v>
      </c>
      <c r="B888" s="307" t="s">
        <v>1647</v>
      </c>
      <c r="C888" s="307" t="s">
        <v>1648</v>
      </c>
      <c r="D888" s="308" t="s">
        <v>749</v>
      </c>
      <c r="E888" s="307" t="s">
        <v>1649</v>
      </c>
      <c r="F888" s="309" t="s">
        <v>752</v>
      </c>
      <c r="G888" s="308" t="s">
        <v>1566</v>
      </c>
    </row>
    <row r="889" spans="1:7" x14ac:dyDescent="0.2">
      <c r="A889" s="306" t="s">
        <v>1625</v>
      </c>
      <c r="B889" s="307" t="s">
        <v>1647</v>
      </c>
      <c r="C889" s="307" t="s">
        <v>1648</v>
      </c>
      <c r="D889" s="308" t="s">
        <v>749</v>
      </c>
      <c r="E889" s="307" t="s">
        <v>1649</v>
      </c>
      <c r="F889" s="309" t="s">
        <v>753</v>
      </c>
      <c r="G889" s="308" t="s">
        <v>1566</v>
      </c>
    </row>
    <row r="890" spans="1:7" x14ac:dyDescent="0.2">
      <c r="A890" s="306" t="s">
        <v>1625</v>
      </c>
      <c r="B890" s="307" t="s">
        <v>1647</v>
      </c>
      <c r="C890" s="307" t="s">
        <v>1648</v>
      </c>
      <c r="D890" s="308" t="s">
        <v>749</v>
      </c>
      <c r="E890" s="307" t="s">
        <v>1649</v>
      </c>
      <c r="F890" s="309" t="s">
        <v>754</v>
      </c>
      <c r="G890" s="308" t="s">
        <v>1566</v>
      </c>
    </row>
    <row r="891" spans="1:7" x14ac:dyDescent="0.2">
      <c r="A891" s="306" t="s">
        <v>1625</v>
      </c>
      <c r="B891" s="307" t="s">
        <v>1647</v>
      </c>
      <c r="C891" s="307" t="s">
        <v>1648</v>
      </c>
      <c r="D891" s="308" t="s">
        <v>749</v>
      </c>
      <c r="E891" s="307" t="s">
        <v>1649</v>
      </c>
      <c r="F891" s="309" t="s">
        <v>755</v>
      </c>
      <c r="G891" s="308" t="s">
        <v>1566</v>
      </c>
    </row>
    <row r="892" spans="1:7" x14ac:dyDescent="0.2">
      <c r="A892" s="306" t="s">
        <v>1625</v>
      </c>
      <c r="B892" s="307" t="s">
        <v>1647</v>
      </c>
      <c r="C892" s="307" t="s">
        <v>1648</v>
      </c>
      <c r="D892" s="308" t="s">
        <v>749</v>
      </c>
      <c r="E892" s="307" t="s">
        <v>1649</v>
      </c>
      <c r="F892" s="309" t="s">
        <v>756</v>
      </c>
      <c r="G892" s="308" t="s">
        <v>1566</v>
      </c>
    </row>
    <row r="893" spans="1:7" x14ac:dyDescent="0.2">
      <c r="A893" s="306" t="s">
        <v>1625</v>
      </c>
      <c r="B893" s="307" t="s">
        <v>1647</v>
      </c>
      <c r="C893" s="307" t="s">
        <v>1648</v>
      </c>
      <c r="D893" s="308" t="s">
        <v>749</v>
      </c>
      <c r="E893" s="307" t="s">
        <v>1649</v>
      </c>
      <c r="F893" s="309" t="s">
        <v>757</v>
      </c>
      <c r="G893" s="308" t="s">
        <v>1566</v>
      </c>
    </row>
    <row r="894" spans="1:7" x14ac:dyDescent="0.2">
      <c r="A894" s="306" t="s">
        <v>1625</v>
      </c>
      <c r="B894" s="307" t="s">
        <v>1647</v>
      </c>
      <c r="C894" s="307" t="s">
        <v>1648</v>
      </c>
      <c r="D894" s="308" t="s">
        <v>749</v>
      </c>
      <c r="E894" s="307" t="s">
        <v>1649</v>
      </c>
      <c r="F894" s="309" t="s">
        <v>758</v>
      </c>
      <c r="G894" s="308" t="s">
        <v>1566</v>
      </c>
    </row>
    <row r="895" spans="1:7" x14ac:dyDescent="0.2">
      <c r="A895" s="306" t="s">
        <v>1625</v>
      </c>
      <c r="B895" s="307" t="s">
        <v>1647</v>
      </c>
      <c r="C895" s="307" t="s">
        <v>1648</v>
      </c>
      <c r="D895" s="308" t="s">
        <v>749</v>
      </c>
      <c r="E895" s="307" t="s">
        <v>1649</v>
      </c>
      <c r="F895" s="309" t="s">
        <v>759</v>
      </c>
      <c r="G895" s="308" t="s">
        <v>1566</v>
      </c>
    </row>
    <row r="896" spans="1:7" x14ac:dyDescent="0.2">
      <c r="A896" s="306" t="s">
        <v>1625</v>
      </c>
      <c r="B896" s="307" t="s">
        <v>1647</v>
      </c>
      <c r="C896" s="307" t="s">
        <v>1648</v>
      </c>
      <c r="D896" s="308" t="s">
        <v>749</v>
      </c>
      <c r="E896" s="307" t="s">
        <v>1649</v>
      </c>
      <c r="F896" s="309" t="s">
        <v>760</v>
      </c>
      <c r="G896" s="308" t="s">
        <v>1566</v>
      </c>
    </row>
    <row r="897" spans="1:7" x14ac:dyDescent="0.2">
      <c r="A897" s="306" t="s">
        <v>1625</v>
      </c>
      <c r="B897" s="307" t="s">
        <v>1647</v>
      </c>
      <c r="C897" s="307" t="s">
        <v>1648</v>
      </c>
      <c r="D897" s="308" t="s">
        <v>749</v>
      </c>
      <c r="E897" s="307" t="s">
        <v>1649</v>
      </c>
      <c r="F897" s="309" t="s">
        <v>761</v>
      </c>
      <c r="G897" s="308" t="s">
        <v>1566</v>
      </c>
    </row>
    <row r="898" spans="1:7" x14ac:dyDescent="0.2">
      <c r="A898" s="306" t="s">
        <v>1625</v>
      </c>
      <c r="B898" s="307" t="s">
        <v>1647</v>
      </c>
      <c r="C898" s="307" t="s">
        <v>1648</v>
      </c>
      <c r="D898" s="308" t="s">
        <v>749</v>
      </c>
      <c r="E898" s="307" t="s">
        <v>1649</v>
      </c>
      <c r="F898" s="309" t="s">
        <v>762</v>
      </c>
      <c r="G898" s="308" t="s">
        <v>1566</v>
      </c>
    </row>
    <row r="899" spans="1:7" x14ac:dyDescent="0.2">
      <c r="A899" s="306" t="s">
        <v>1625</v>
      </c>
      <c r="B899" s="307" t="s">
        <v>1647</v>
      </c>
      <c r="C899" s="307" t="s">
        <v>1648</v>
      </c>
      <c r="D899" s="308" t="s">
        <v>749</v>
      </c>
      <c r="E899" s="307" t="s">
        <v>1649</v>
      </c>
      <c r="F899" s="309" t="s">
        <v>763</v>
      </c>
      <c r="G899" s="308" t="s">
        <v>1566</v>
      </c>
    </row>
    <row r="900" spans="1:7" x14ac:dyDescent="0.2">
      <c r="A900" s="306" t="s">
        <v>1625</v>
      </c>
      <c r="B900" s="307" t="s">
        <v>1647</v>
      </c>
      <c r="C900" s="307" t="s">
        <v>1648</v>
      </c>
      <c r="D900" s="308" t="s">
        <v>749</v>
      </c>
      <c r="E900" s="307" t="s">
        <v>1649</v>
      </c>
      <c r="F900" s="309" t="s">
        <v>764</v>
      </c>
      <c r="G900" s="308" t="s">
        <v>1566</v>
      </c>
    </row>
    <row r="901" spans="1:7" x14ac:dyDescent="0.2">
      <c r="A901" s="306" t="s">
        <v>1625</v>
      </c>
      <c r="B901" s="307" t="s">
        <v>1647</v>
      </c>
      <c r="C901" s="307" t="s">
        <v>1648</v>
      </c>
      <c r="D901" s="308" t="s">
        <v>749</v>
      </c>
      <c r="E901" s="307" t="s">
        <v>1649</v>
      </c>
      <c r="F901" s="309" t="s">
        <v>765</v>
      </c>
      <c r="G901" s="308" t="s">
        <v>1566</v>
      </c>
    </row>
    <row r="902" spans="1:7" x14ac:dyDescent="0.2">
      <c r="A902" s="306" t="s">
        <v>1625</v>
      </c>
      <c r="B902" s="307" t="s">
        <v>1647</v>
      </c>
      <c r="C902" s="307" t="s">
        <v>1648</v>
      </c>
      <c r="D902" s="308" t="s">
        <v>749</v>
      </c>
      <c r="E902" s="307" t="s">
        <v>1649</v>
      </c>
      <c r="F902" s="309" t="s">
        <v>766</v>
      </c>
      <c r="G902" s="308" t="s">
        <v>1566</v>
      </c>
    </row>
    <row r="903" spans="1:7" x14ac:dyDescent="0.2">
      <c r="A903" s="306" t="s">
        <v>1625</v>
      </c>
      <c r="B903" s="307" t="s">
        <v>1647</v>
      </c>
      <c r="C903" s="307" t="s">
        <v>1648</v>
      </c>
      <c r="D903" s="308" t="s">
        <v>749</v>
      </c>
      <c r="E903" s="307" t="s">
        <v>1649</v>
      </c>
      <c r="F903" s="309" t="s">
        <v>767</v>
      </c>
      <c r="G903" s="308" t="s">
        <v>1566</v>
      </c>
    </row>
    <row r="904" spans="1:7" x14ac:dyDescent="0.2">
      <c r="A904" s="306" t="s">
        <v>1625</v>
      </c>
      <c r="B904" s="307" t="s">
        <v>1647</v>
      </c>
      <c r="C904" s="307" t="s">
        <v>1648</v>
      </c>
      <c r="D904" s="308" t="s">
        <v>749</v>
      </c>
      <c r="E904" s="307" t="s">
        <v>1649</v>
      </c>
      <c r="F904" s="309" t="s">
        <v>768</v>
      </c>
      <c r="G904" s="308" t="s">
        <v>1566</v>
      </c>
    </row>
    <row r="905" spans="1:7" x14ac:dyDescent="0.2">
      <c r="A905" s="306" t="s">
        <v>1625</v>
      </c>
      <c r="B905" s="307" t="s">
        <v>1647</v>
      </c>
      <c r="C905" s="307" t="s">
        <v>1648</v>
      </c>
      <c r="D905" s="308" t="s">
        <v>749</v>
      </c>
      <c r="E905" s="307" t="s">
        <v>1649</v>
      </c>
      <c r="F905" s="309" t="s">
        <v>769</v>
      </c>
      <c r="G905" s="308" t="s">
        <v>1566</v>
      </c>
    </row>
    <row r="906" spans="1:7" x14ac:dyDescent="0.2">
      <c r="A906" s="306" t="s">
        <v>1625</v>
      </c>
      <c r="B906" s="307" t="s">
        <v>1647</v>
      </c>
      <c r="C906" s="307" t="s">
        <v>1648</v>
      </c>
      <c r="D906" s="308" t="s">
        <v>749</v>
      </c>
      <c r="E906" s="307" t="s">
        <v>1649</v>
      </c>
      <c r="F906" s="309" t="s">
        <v>770</v>
      </c>
      <c r="G906" s="308" t="s">
        <v>1566</v>
      </c>
    </row>
    <row r="907" spans="1:7" x14ac:dyDescent="0.2">
      <c r="A907" s="306" t="s">
        <v>1625</v>
      </c>
      <c r="B907" s="307" t="s">
        <v>1647</v>
      </c>
      <c r="C907" s="307" t="s">
        <v>1648</v>
      </c>
      <c r="D907" s="308" t="s">
        <v>749</v>
      </c>
      <c r="E907" s="307" t="s">
        <v>1649</v>
      </c>
      <c r="F907" s="309" t="s">
        <v>771</v>
      </c>
      <c r="G907" s="308" t="s">
        <v>1566</v>
      </c>
    </row>
    <row r="908" spans="1:7" x14ac:dyDescent="0.2">
      <c r="A908" s="306" t="s">
        <v>1625</v>
      </c>
      <c r="B908" s="307" t="s">
        <v>1647</v>
      </c>
      <c r="C908" s="307" t="s">
        <v>1648</v>
      </c>
      <c r="D908" s="308" t="s">
        <v>749</v>
      </c>
      <c r="E908" s="307" t="s">
        <v>1649</v>
      </c>
      <c r="F908" s="309" t="s">
        <v>772</v>
      </c>
      <c r="G908" s="308" t="s">
        <v>1566</v>
      </c>
    </row>
    <row r="909" spans="1:7" x14ac:dyDescent="0.2">
      <c r="A909" s="306" t="s">
        <v>1625</v>
      </c>
      <c r="B909" s="307" t="s">
        <v>1647</v>
      </c>
      <c r="C909" s="307" t="s">
        <v>1648</v>
      </c>
      <c r="D909" s="308" t="s">
        <v>749</v>
      </c>
      <c r="E909" s="307" t="s">
        <v>1649</v>
      </c>
      <c r="F909" s="309" t="s">
        <v>773</v>
      </c>
      <c r="G909" s="308" t="s">
        <v>1566</v>
      </c>
    </row>
    <row r="910" spans="1:7" x14ac:dyDescent="0.2">
      <c r="A910" s="306" t="s">
        <v>1625</v>
      </c>
      <c r="B910" s="307" t="s">
        <v>1647</v>
      </c>
      <c r="C910" s="307" t="s">
        <v>1648</v>
      </c>
      <c r="D910" s="308" t="s">
        <v>749</v>
      </c>
      <c r="E910" s="307" t="s">
        <v>1649</v>
      </c>
      <c r="F910" s="309" t="s">
        <v>774</v>
      </c>
      <c r="G910" s="308" t="s">
        <v>1566</v>
      </c>
    </row>
    <row r="911" spans="1:7" x14ac:dyDescent="0.2">
      <c r="A911" s="306" t="s">
        <v>1625</v>
      </c>
      <c r="B911" s="307" t="s">
        <v>1647</v>
      </c>
      <c r="C911" s="307" t="s">
        <v>1648</v>
      </c>
      <c r="D911" s="308" t="s">
        <v>749</v>
      </c>
      <c r="E911" s="307" t="s">
        <v>1649</v>
      </c>
      <c r="F911" s="309" t="s">
        <v>775</v>
      </c>
      <c r="G911" s="308" t="s">
        <v>1566</v>
      </c>
    </row>
    <row r="912" spans="1:7" x14ac:dyDescent="0.2">
      <c r="A912" s="306" t="s">
        <v>1625</v>
      </c>
      <c r="B912" s="307" t="s">
        <v>1647</v>
      </c>
      <c r="C912" s="307" t="s">
        <v>1648</v>
      </c>
      <c r="D912" s="308" t="s">
        <v>749</v>
      </c>
      <c r="E912" s="307" t="s">
        <v>1649</v>
      </c>
      <c r="F912" s="309" t="s">
        <v>776</v>
      </c>
      <c r="G912" s="308" t="s">
        <v>1566</v>
      </c>
    </row>
    <row r="913" spans="1:7" x14ac:dyDescent="0.2">
      <c r="A913" s="306" t="s">
        <v>1625</v>
      </c>
      <c r="B913" s="307" t="s">
        <v>1647</v>
      </c>
      <c r="C913" s="307" t="s">
        <v>1648</v>
      </c>
      <c r="D913" s="308" t="s">
        <v>749</v>
      </c>
      <c r="E913" s="307" t="s">
        <v>1649</v>
      </c>
      <c r="F913" s="309" t="s">
        <v>777</v>
      </c>
      <c r="G913" s="308" t="s">
        <v>1566</v>
      </c>
    </row>
    <row r="914" spans="1:7" x14ac:dyDescent="0.2">
      <c r="A914" s="306" t="s">
        <v>1625</v>
      </c>
      <c r="B914" s="307" t="s">
        <v>1647</v>
      </c>
      <c r="C914" s="307" t="s">
        <v>1648</v>
      </c>
      <c r="D914" s="308" t="s">
        <v>1059</v>
      </c>
      <c r="E914" s="307" t="s">
        <v>1650</v>
      </c>
      <c r="F914" s="309" t="s">
        <v>1060</v>
      </c>
      <c r="G914" s="308" t="s">
        <v>1566</v>
      </c>
    </row>
    <row r="915" spans="1:7" x14ac:dyDescent="0.2">
      <c r="A915" s="306" t="s">
        <v>1625</v>
      </c>
      <c r="B915" s="307" t="s">
        <v>1647</v>
      </c>
      <c r="C915" s="307" t="s">
        <v>1648</v>
      </c>
      <c r="D915" s="308" t="s">
        <v>1059</v>
      </c>
      <c r="E915" s="307" t="s">
        <v>1650</v>
      </c>
      <c r="F915" s="309" t="s">
        <v>1061</v>
      </c>
      <c r="G915" s="308" t="s">
        <v>1566</v>
      </c>
    </row>
    <row r="916" spans="1:7" x14ac:dyDescent="0.2">
      <c r="A916" s="306" t="s">
        <v>1625</v>
      </c>
      <c r="B916" s="307" t="s">
        <v>1647</v>
      </c>
      <c r="C916" s="307" t="s">
        <v>1648</v>
      </c>
      <c r="D916" s="308" t="s">
        <v>1059</v>
      </c>
      <c r="E916" s="307" t="s">
        <v>1650</v>
      </c>
      <c r="F916" s="309" t="s">
        <v>1062</v>
      </c>
      <c r="G916" s="308" t="s">
        <v>1566</v>
      </c>
    </row>
    <row r="917" spans="1:7" x14ac:dyDescent="0.2">
      <c r="A917" s="306" t="s">
        <v>1625</v>
      </c>
      <c r="B917" s="307" t="s">
        <v>1647</v>
      </c>
      <c r="C917" s="307" t="s">
        <v>1648</v>
      </c>
      <c r="D917" s="308" t="s">
        <v>1059</v>
      </c>
      <c r="E917" s="307" t="s">
        <v>1650</v>
      </c>
      <c r="F917" s="309" t="s">
        <v>1063</v>
      </c>
      <c r="G917" s="308" t="s">
        <v>1566</v>
      </c>
    </row>
    <row r="918" spans="1:7" x14ac:dyDescent="0.2">
      <c r="A918" s="306" t="s">
        <v>1625</v>
      </c>
      <c r="B918" s="307" t="s">
        <v>1647</v>
      </c>
      <c r="C918" s="307" t="s">
        <v>1648</v>
      </c>
      <c r="D918" s="308" t="s">
        <v>1059</v>
      </c>
      <c r="E918" s="307" t="s">
        <v>1650</v>
      </c>
      <c r="F918" s="309" t="s">
        <v>1064</v>
      </c>
      <c r="G918" s="308" t="s">
        <v>1566</v>
      </c>
    </row>
    <row r="919" spans="1:7" x14ac:dyDescent="0.2">
      <c r="A919" s="306" t="s">
        <v>1625</v>
      </c>
      <c r="B919" s="307" t="s">
        <v>1647</v>
      </c>
      <c r="C919" s="307" t="s">
        <v>1648</v>
      </c>
      <c r="D919" s="308" t="s">
        <v>1059</v>
      </c>
      <c r="E919" s="307" t="s">
        <v>1650</v>
      </c>
      <c r="F919" s="309" t="s">
        <v>1065</v>
      </c>
      <c r="G919" s="308" t="s">
        <v>1566</v>
      </c>
    </row>
    <row r="920" spans="1:7" x14ac:dyDescent="0.2">
      <c r="A920" s="306" t="s">
        <v>1625</v>
      </c>
      <c r="B920" s="307" t="s">
        <v>1647</v>
      </c>
      <c r="C920" s="307" t="s">
        <v>1648</v>
      </c>
      <c r="D920" s="308" t="s">
        <v>1059</v>
      </c>
      <c r="E920" s="307" t="s">
        <v>1650</v>
      </c>
      <c r="F920" s="309" t="s">
        <v>1066</v>
      </c>
      <c r="G920" s="308" t="s">
        <v>1566</v>
      </c>
    </row>
    <row r="921" spans="1:7" x14ac:dyDescent="0.2">
      <c r="A921" s="306" t="s">
        <v>1625</v>
      </c>
      <c r="B921" s="307" t="s">
        <v>1647</v>
      </c>
      <c r="C921" s="307" t="s">
        <v>1648</v>
      </c>
      <c r="D921" s="308" t="s">
        <v>1059</v>
      </c>
      <c r="E921" s="307" t="s">
        <v>1650</v>
      </c>
      <c r="F921" s="309" t="s">
        <v>1067</v>
      </c>
      <c r="G921" s="308" t="s">
        <v>1566</v>
      </c>
    </row>
    <row r="922" spans="1:7" x14ac:dyDescent="0.2">
      <c r="A922" s="306" t="s">
        <v>1625</v>
      </c>
      <c r="B922" s="307" t="s">
        <v>1647</v>
      </c>
      <c r="C922" s="307" t="s">
        <v>1648</v>
      </c>
      <c r="D922" s="308" t="s">
        <v>1059</v>
      </c>
      <c r="E922" s="307" t="s">
        <v>1650</v>
      </c>
      <c r="F922" s="309" t="s">
        <v>1068</v>
      </c>
      <c r="G922" s="308" t="s">
        <v>1566</v>
      </c>
    </row>
    <row r="923" spans="1:7" x14ac:dyDescent="0.2">
      <c r="A923" s="306" t="s">
        <v>1625</v>
      </c>
      <c r="B923" s="307" t="s">
        <v>1647</v>
      </c>
      <c r="C923" s="307" t="s">
        <v>1648</v>
      </c>
      <c r="D923" s="308" t="s">
        <v>1059</v>
      </c>
      <c r="E923" s="307" t="s">
        <v>1650</v>
      </c>
      <c r="F923" s="309" t="s">
        <v>1069</v>
      </c>
      <c r="G923" s="308" t="s">
        <v>1566</v>
      </c>
    </row>
    <row r="924" spans="1:7" x14ac:dyDescent="0.2">
      <c r="A924" s="306" t="s">
        <v>1625</v>
      </c>
      <c r="B924" s="307" t="s">
        <v>1647</v>
      </c>
      <c r="C924" s="307" t="s">
        <v>1648</v>
      </c>
      <c r="D924" s="308" t="s">
        <v>1144</v>
      </c>
      <c r="E924" s="307" t="s">
        <v>1651</v>
      </c>
      <c r="F924" s="309" t="s">
        <v>1145</v>
      </c>
      <c r="G924" s="308" t="s">
        <v>1566</v>
      </c>
    </row>
    <row r="925" spans="1:7" x14ac:dyDescent="0.2">
      <c r="A925" s="306" t="s">
        <v>1625</v>
      </c>
      <c r="B925" s="307" t="s">
        <v>1647</v>
      </c>
      <c r="C925" s="307" t="s">
        <v>1648</v>
      </c>
      <c r="D925" s="308" t="s">
        <v>1144</v>
      </c>
      <c r="E925" s="307" t="s">
        <v>1651</v>
      </c>
      <c r="F925" s="309" t="s">
        <v>1146</v>
      </c>
      <c r="G925" s="308" t="s">
        <v>1566</v>
      </c>
    </row>
    <row r="926" spans="1:7" x14ac:dyDescent="0.2">
      <c r="A926" s="306" t="s">
        <v>1625</v>
      </c>
      <c r="B926" s="307" t="s">
        <v>1647</v>
      </c>
      <c r="C926" s="307" t="s">
        <v>1648</v>
      </c>
      <c r="D926" s="308" t="s">
        <v>1225</v>
      </c>
      <c r="E926" s="307" t="s">
        <v>1652</v>
      </c>
      <c r="F926" s="309" t="s">
        <v>1226</v>
      </c>
      <c r="G926" s="308" t="s">
        <v>1566</v>
      </c>
    </row>
    <row r="927" spans="1:7" x14ac:dyDescent="0.2">
      <c r="A927" s="306" t="s">
        <v>1620</v>
      </c>
      <c r="B927" s="307" t="s">
        <v>1653</v>
      </c>
      <c r="C927" s="307" t="s">
        <v>1653</v>
      </c>
      <c r="D927" s="308" t="s">
        <v>778</v>
      </c>
      <c r="E927" s="307" t="s">
        <v>1654</v>
      </c>
      <c r="F927" s="309" t="s">
        <v>779</v>
      </c>
      <c r="G927" s="308" t="s">
        <v>1566</v>
      </c>
    </row>
    <row r="928" spans="1:7" x14ac:dyDescent="0.2">
      <c r="A928" s="306" t="s">
        <v>1620</v>
      </c>
      <c r="B928" s="307" t="s">
        <v>1653</v>
      </c>
      <c r="C928" s="307" t="s">
        <v>1653</v>
      </c>
      <c r="D928" s="308" t="s">
        <v>778</v>
      </c>
      <c r="E928" s="307" t="s">
        <v>1654</v>
      </c>
      <c r="F928" s="309" t="s">
        <v>780</v>
      </c>
      <c r="G928" s="308" t="s">
        <v>1566</v>
      </c>
    </row>
    <row r="929" spans="1:7" x14ac:dyDescent="0.2">
      <c r="A929" s="306" t="s">
        <v>1620</v>
      </c>
      <c r="B929" s="307" t="s">
        <v>1653</v>
      </c>
      <c r="C929" s="307" t="s">
        <v>1653</v>
      </c>
      <c r="D929" s="308" t="s">
        <v>778</v>
      </c>
      <c r="E929" s="307" t="s">
        <v>1654</v>
      </c>
      <c r="F929" s="309" t="s">
        <v>781</v>
      </c>
      <c r="G929" s="308" t="s">
        <v>1566</v>
      </c>
    </row>
    <row r="930" spans="1:7" x14ac:dyDescent="0.2">
      <c r="A930" s="306" t="s">
        <v>1620</v>
      </c>
      <c r="B930" s="307" t="s">
        <v>1653</v>
      </c>
      <c r="C930" s="307" t="s">
        <v>1653</v>
      </c>
      <c r="D930" s="308" t="s">
        <v>778</v>
      </c>
      <c r="E930" s="307" t="s">
        <v>1654</v>
      </c>
      <c r="F930" s="309" t="s">
        <v>782</v>
      </c>
      <c r="G930" s="308" t="s">
        <v>1566</v>
      </c>
    </row>
    <row r="931" spans="1:7" x14ac:dyDescent="0.2">
      <c r="A931" s="306" t="s">
        <v>1620</v>
      </c>
      <c r="B931" s="307" t="s">
        <v>1653</v>
      </c>
      <c r="C931" s="307" t="s">
        <v>1653</v>
      </c>
      <c r="D931" s="308" t="s">
        <v>778</v>
      </c>
      <c r="E931" s="307" t="s">
        <v>1654</v>
      </c>
      <c r="F931" s="309" t="s">
        <v>783</v>
      </c>
      <c r="G931" s="308" t="s">
        <v>1566</v>
      </c>
    </row>
    <row r="932" spans="1:7" x14ac:dyDescent="0.2">
      <c r="A932" s="306" t="s">
        <v>1620</v>
      </c>
      <c r="B932" s="307" t="s">
        <v>1653</v>
      </c>
      <c r="C932" s="307" t="s">
        <v>1653</v>
      </c>
      <c r="D932" s="308" t="s">
        <v>778</v>
      </c>
      <c r="E932" s="307" t="s">
        <v>1654</v>
      </c>
      <c r="F932" s="309" t="s">
        <v>784</v>
      </c>
      <c r="G932" s="308" t="s">
        <v>1566</v>
      </c>
    </row>
    <row r="933" spans="1:7" x14ac:dyDescent="0.2">
      <c r="A933" s="306" t="s">
        <v>1620</v>
      </c>
      <c r="B933" s="307" t="s">
        <v>1653</v>
      </c>
      <c r="C933" s="307" t="s">
        <v>1653</v>
      </c>
      <c r="D933" s="308" t="s">
        <v>778</v>
      </c>
      <c r="E933" s="307" t="s">
        <v>1654</v>
      </c>
      <c r="F933" s="309" t="s">
        <v>785</v>
      </c>
      <c r="G933" s="308" t="s">
        <v>1566</v>
      </c>
    </row>
    <row r="934" spans="1:7" x14ac:dyDescent="0.2">
      <c r="A934" s="306" t="s">
        <v>1620</v>
      </c>
      <c r="B934" s="307" t="s">
        <v>1653</v>
      </c>
      <c r="C934" s="307" t="s">
        <v>1653</v>
      </c>
      <c r="D934" s="308" t="s">
        <v>778</v>
      </c>
      <c r="E934" s="307" t="s">
        <v>1654</v>
      </c>
      <c r="F934" s="309" t="s">
        <v>786</v>
      </c>
      <c r="G934" s="308" t="s">
        <v>1566</v>
      </c>
    </row>
    <row r="935" spans="1:7" x14ac:dyDescent="0.2">
      <c r="A935" s="306" t="s">
        <v>1620</v>
      </c>
      <c r="B935" s="307" t="s">
        <v>1653</v>
      </c>
      <c r="C935" s="307" t="s">
        <v>1653</v>
      </c>
      <c r="D935" s="308" t="s">
        <v>778</v>
      </c>
      <c r="E935" s="307" t="s">
        <v>1654</v>
      </c>
      <c r="F935" s="309" t="s">
        <v>787</v>
      </c>
      <c r="G935" s="308" t="s">
        <v>1566</v>
      </c>
    </row>
    <row r="936" spans="1:7" x14ac:dyDescent="0.2">
      <c r="A936" s="306" t="s">
        <v>1620</v>
      </c>
      <c r="B936" s="307" t="s">
        <v>1653</v>
      </c>
      <c r="C936" s="307" t="s">
        <v>1653</v>
      </c>
      <c r="D936" s="308" t="s">
        <v>778</v>
      </c>
      <c r="E936" s="307" t="s">
        <v>1654</v>
      </c>
      <c r="F936" s="309" t="s">
        <v>788</v>
      </c>
      <c r="G936" s="308" t="s">
        <v>1566</v>
      </c>
    </row>
    <row r="937" spans="1:7" x14ac:dyDescent="0.2">
      <c r="A937" s="306" t="s">
        <v>1620</v>
      </c>
      <c r="B937" s="307" t="s">
        <v>1653</v>
      </c>
      <c r="C937" s="307" t="s">
        <v>1653</v>
      </c>
      <c r="D937" s="308" t="s">
        <v>778</v>
      </c>
      <c r="E937" s="307" t="s">
        <v>1654</v>
      </c>
      <c r="F937" s="309" t="s">
        <v>789</v>
      </c>
      <c r="G937" s="308" t="s">
        <v>1566</v>
      </c>
    </row>
    <row r="938" spans="1:7" x14ac:dyDescent="0.2">
      <c r="A938" s="306" t="s">
        <v>1620</v>
      </c>
      <c r="B938" s="307" t="s">
        <v>1653</v>
      </c>
      <c r="C938" s="307" t="s">
        <v>1653</v>
      </c>
      <c r="D938" s="308" t="s">
        <v>778</v>
      </c>
      <c r="E938" s="307" t="s">
        <v>1654</v>
      </c>
      <c r="F938" s="309" t="s">
        <v>790</v>
      </c>
      <c r="G938" s="308" t="s">
        <v>1566</v>
      </c>
    </row>
    <row r="939" spans="1:7" x14ac:dyDescent="0.2">
      <c r="A939" s="306" t="s">
        <v>1620</v>
      </c>
      <c r="B939" s="307" t="s">
        <v>1653</v>
      </c>
      <c r="C939" s="307" t="s">
        <v>1653</v>
      </c>
      <c r="D939" s="308" t="s">
        <v>778</v>
      </c>
      <c r="E939" s="307" t="s">
        <v>1654</v>
      </c>
      <c r="F939" s="309" t="s">
        <v>791</v>
      </c>
      <c r="G939" s="308" t="s">
        <v>1566</v>
      </c>
    </row>
    <row r="940" spans="1:7" x14ac:dyDescent="0.2">
      <c r="A940" s="306" t="s">
        <v>1620</v>
      </c>
      <c r="B940" s="307" t="s">
        <v>1653</v>
      </c>
      <c r="C940" s="307" t="s">
        <v>1653</v>
      </c>
      <c r="D940" s="308" t="s">
        <v>778</v>
      </c>
      <c r="E940" s="307" t="s">
        <v>1654</v>
      </c>
      <c r="F940" s="309" t="s">
        <v>792</v>
      </c>
      <c r="G940" s="308" t="s">
        <v>1566</v>
      </c>
    </row>
    <row r="941" spans="1:7" x14ac:dyDescent="0.2">
      <c r="A941" s="306" t="s">
        <v>1620</v>
      </c>
      <c r="B941" s="307" t="s">
        <v>1653</v>
      </c>
      <c r="C941" s="307" t="s">
        <v>1653</v>
      </c>
      <c r="D941" s="308" t="s">
        <v>778</v>
      </c>
      <c r="E941" s="307" t="s">
        <v>1654</v>
      </c>
      <c r="F941" s="309" t="s">
        <v>793</v>
      </c>
      <c r="G941" s="308" t="s">
        <v>1566</v>
      </c>
    </row>
    <row r="942" spans="1:7" x14ac:dyDescent="0.2">
      <c r="A942" s="306" t="s">
        <v>1620</v>
      </c>
      <c r="B942" s="307" t="s">
        <v>1653</v>
      </c>
      <c r="C942" s="307" t="s">
        <v>1653</v>
      </c>
      <c r="D942" s="308" t="s">
        <v>778</v>
      </c>
      <c r="E942" s="307" t="s">
        <v>1654</v>
      </c>
      <c r="F942" s="309" t="s">
        <v>794</v>
      </c>
      <c r="G942" s="308" t="s">
        <v>1566</v>
      </c>
    </row>
    <row r="943" spans="1:7" x14ac:dyDescent="0.2">
      <c r="A943" s="306" t="s">
        <v>1620</v>
      </c>
      <c r="B943" s="307" t="s">
        <v>1653</v>
      </c>
      <c r="C943" s="307" t="s">
        <v>1653</v>
      </c>
      <c r="D943" s="308" t="s">
        <v>778</v>
      </c>
      <c r="E943" s="307" t="s">
        <v>1654</v>
      </c>
      <c r="F943" s="309" t="s">
        <v>795</v>
      </c>
      <c r="G943" s="308" t="s">
        <v>1566</v>
      </c>
    </row>
    <row r="944" spans="1:7" x14ac:dyDescent="0.2">
      <c r="A944" s="306" t="s">
        <v>1620</v>
      </c>
      <c r="B944" s="307" t="s">
        <v>1653</v>
      </c>
      <c r="C944" s="307" t="s">
        <v>1653</v>
      </c>
      <c r="D944" s="308" t="s">
        <v>778</v>
      </c>
      <c r="E944" s="307" t="s">
        <v>1654</v>
      </c>
      <c r="F944" s="309" t="s">
        <v>796</v>
      </c>
      <c r="G944" s="308" t="s">
        <v>1566</v>
      </c>
    </row>
    <row r="945" spans="1:7" x14ac:dyDescent="0.2">
      <c r="A945" s="306" t="s">
        <v>1620</v>
      </c>
      <c r="B945" s="307" t="s">
        <v>1653</v>
      </c>
      <c r="C945" s="307" t="s">
        <v>1653</v>
      </c>
      <c r="D945" s="308" t="s">
        <v>778</v>
      </c>
      <c r="E945" s="307" t="s">
        <v>1654</v>
      </c>
      <c r="F945" s="309" t="s">
        <v>797</v>
      </c>
      <c r="G945" s="308" t="s">
        <v>1566</v>
      </c>
    </row>
    <row r="946" spans="1:7" x14ac:dyDescent="0.2">
      <c r="A946" s="306" t="s">
        <v>1620</v>
      </c>
      <c r="B946" s="307" t="s">
        <v>1653</v>
      </c>
      <c r="C946" s="307" t="s">
        <v>1653</v>
      </c>
      <c r="D946" s="308" t="s">
        <v>778</v>
      </c>
      <c r="E946" s="307" t="s">
        <v>1654</v>
      </c>
      <c r="F946" s="309" t="s">
        <v>798</v>
      </c>
      <c r="G946" s="308" t="s">
        <v>1566</v>
      </c>
    </row>
    <row r="947" spans="1:7" x14ac:dyDescent="0.2">
      <c r="A947" s="306" t="s">
        <v>1620</v>
      </c>
      <c r="B947" s="307" t="s">
        <v>1653</v>
      </c>
      <c r="C947" s="307" t="s">
        <v>1653</v>
      </c>
      <c r="D947" s="308" t="s">
        <v>778</v>
      </c>
      <c r="E947" s="307" t="s">
        <v>1654</v>
      </c>
      <c r="F947" s="309" t="s">
        <v>799</v>
      </c>
      <c r="G947" s="308" t="s">
        <v>1566</v>
      </c>
    </row>
    <row r="948" spans="1:7" x14ac:dyDescent="0.2">
      <c r="A948" s="306" t="s">
        <v>1620</v>
      </c>
      <c r="B948" s="307" t="s">
        <v>1653</v>
      </c>
      <c r="C948" s="307" t="s">
        <v>1653</v>
      </c>
      <c r="D948" s="308" t="s">
        <v>778</v>
      </c>
      <c r="E948" s="307" t="s">
        <v>1654</v>
      </c>
      <c r="F948" s="309" t="s">
        <v>800</v>
      </c>
      <c r="G948" s="308" t="s">
        <v>1566</v>
      </c>
    </row>
    <row r="949" spans="1:7" x14ac:dyDescent="0.2">
      <c r="A949" s="306" t="s">
        <v>1620</v>
      </c>
      <c r="B949" s="307" t="s">
        <v>1653</v>
      </c>
      <c r="C949" s="307" t="s">
        <v>1653</v>
      </c>
      <c r="D949" s="308" t="s">
        <v>778</v>
      </c>
      <c r="E949" s="307" t="s">
        <v>1654</v>
      </c>
      <c r="F949" s="309" t="s">
        <v>801</v>
      </c>
      <c r="G949" s="308" t="s">
        <v>1566</v>
      </c>
    </row>
    <row r="950" spans="1:7" x14ac:dyDescent="0.2">
      <c r="A950" s="306" t="s">
        <v>1620</v>
      </c>
      <c r="B950" s="307" t="s">
        <v>1653</v>
      </c>
      <c r="C950" s="307" t="s">
        <v>1653</v>
      </c>
      <c r="D950" s="308" t="s">
        <v>778</v>
      </c>
      <c r="E950" s="307" t="s">
        <v>1654</v>
      </c>
      <c r="F950" s="309" t="s">
        <v>802</v>
      </c>
      <c r="G950" s="308" t="s">
        <v>1566</v>
      </c>
    </row>
    <row r="951" spans="1:7" x14ac:dyDescent="0.2">
      <c r="A951" s="306" t="s">
        <v>1620</v>
      </c>
      <c r="B951" s="307" t="s">
        <v>1653</v>
      </c>
      <c r="C951" s="307" t="s">
        <v>1653</v>
      </c>
      <c r="D951" s="308" t="s">
        <v>778</v>
      </c>
      <c r="E951" s="307" t="s">
        <v>1654</v>
      </c>
      <c r="F951" s="309" t="s">
        <v>803</v>
      </c>
      <c r="G951" s="308" t="s">
        <v>1566</v>
      </c>
    </row>
    <row r="952" spans="1:7" x14ac:dyDescent="0.2">
      <c r="A952" s="306" t="s">
        <v>1620</v>
      </c>
      <c r="B952" s="307" t="s">
        <v>1653</v>
      </c>
      <c r="C952" s="307" t="s">
        <v>1653</v>
      </c>
      <c r="D952" s="308" t="s">
        <v>778</v>
      </c>
      <c r="E952" s="307" t="s">
        <v>1654</v>
      </c>
      <c r="F952" s="309" t="s">
        <v>804</v>
      </c>
      <c r="G952" s="308" t="s">
        <v>1566</v>
      </c>
    </row>
    <row r="953" spans="1:7" x14ac:dyDescent="0.2">
      <c r="A953" s="306" t="s">
        <v>1620</v>
      </c>
      <c r="B953" s="307" t="s">
        <v>1653</v>
      </c>
      <c r="C953" s="307" t="s">
        <v>1653</v>
      </c>
      <c r="D953" s="308" t="s">
        <v>778</v>
      </c>
      <c r="E953" s="307" t="s">
        <v>1654</v>
      </c>
      <c r="F953" s="309" t="s">
        <v>805</v>
      </c>
      <c r="G953" s="308" t="s">
        <v>1566</v>
      </c>
    </row>
    <row r="954" spans="1:7" x14ac:dyDescent="0.2">
      <c r="A954" s="306" t="s">
        <v>1620</v>
      </c>
      <c r="B954" s="307" t="s">
        <v>1653</v>
      </c>
      <c r="C954" s="307" t="s">
        <v>1653</v>
      </c>
      <c r="D954" s="308" t="s">
        <v>778</v>
      </c>
      <c r="E954" s="307" t="s">
        <v>1654</v>
      </c>
      <c r="F954" s="309" t="s">
        <v>806</v>
      </c>
      <c r="G954" s="308" t="s">
        <v>1566</v>
      </c>
    </row>
    <row r="955" spans="1:7" x14ac:dyDescent="0.2">
      <c r="A955" s="306" t="s">
        <v>1620</v>
      </c>
      <c r="B955" s="307" t="s">
        <v>1653</v>
      </c>
      <c r="C955" s="307" t="s">
        <v>1653</v>
      </c>
      <c r="D955" s="308" t="s">
        <v>778</v>
      </c>
      <c r="E955" s="307" t="s">
        <v>1654</v>
      </c>
      <c r="F955" s="309" t="s">
        <v>807</v>
      </c>
      <c r="G955" s="308" t="s">
        <v>1566</v>
      </c>
    </row>
    <row r="956" spans="1:7" x14ac:dyDescent="0.2">
      <c r="A956" s="306" t="s">
        <v>1620</v>
      </c>
      <c r="B956" s="307" t="s">
        <v>1653</v>
      </c>
      <c r="C956" s="307" t="s">
        <v>1653</v>
      </c>
      <c r="D956" s="308" t="s">
        <v>778</v>
      </c>
      <c r="E956" s="307" t="s">
        <v>1654</v>
      </c>
      <c r="F956" s="309" t="s">
        <v>808</v>
      </c>
      <c r="G956" s="308" t="s">
        <v>1566</v>
      </c>
    </row>
    <row r="957" spans="1:7" x14ac:dyDescent="0.2">
      <c r="A957" s="306" t="s">
        <v>1620</v>
      </c>
      <c r="B957" s="307" t="s">
        <v>1653</v>
      </c>
      <c r="C957" s="307" t="s">
        <v>1653</v>
      </c>
      <c r="D957" s="308" t="s">
        <v>778</v>
      </c>
      <c r="E957" s="307" t="s">
        <v>1654</v>
      </c>
      <c r="F957" s="309" t="s">
        <v>809</v>
      </c>
      <c r="G957" s="308" t="s">
        <v>1566</v>
      </c>
    </row>
    <row r="958" spans="1:7" x14ac:dyDescent="0.2">
      <c r="A958" s="306" t="s">
        <v>1620</v>
      </c>
      <c r="B958" s="307" t="s">
        <v>1653</v>
      </c>
      <c r="C958" s="307" t="s">
        <v>1653</v>
      </c>
      <c r="D958" s="308" t="s">
        <v>778</v>
      </c>
      <c r="E958" s="307" t="s">
        <v>1654</v>
      </c>
      <c r="F958" s="309" t="s">
        <v>810</v>
      </c>
      <c r="G958" s="308" t="s">
        <v>1566</v>
      </c>
    </row>
    <row r="959" spans="1:7" x14ac:dyDescent="0.2">
      <c r="A959" s="306" t="s">
        <v>1620</v>
      </c>
      <c r="B959" s="307" t="s">
        <v>1653</v>
      </c>
      <c r="C959" s="307" t="s">
        <v>1653</v>
      </c>
      <c r="D959" s="308" t="s">
        <v>778</v>
      </c>
      <c r="E959" s="307" t="s">
        <v>1654</v>
      </c>
      <c r="F959" s="309" t="s">
        <v>811</v>
      </c>
      <c r="G959" s="308" t="s">
        <v>1566</v>
      </c>
    </row>
    <row r="960" spans="1:7" x14ac:dyDescent="0.2">
      <c r="A960" s="306" t="s">
        <v>1620</v>
      </c>
      <c r="B960" s="307" t="s">
        <v>1653</v>
      </c>
      <c r="C960" s="307" t="s">
        <v>1653</v>
      </c>
      <c r="D960" s="308" t="s">
        <v>778</v>
      </c>
      <c r="E960" s="307" t="s">
        <v>1654</v>
      </c>
      <c r="F960" s="309" t="s">
        <v>812</v>
      </c>
      <c r="G960" s="308" t="s">
        <v>1566</v>
      </c>
    </row>
    <row r="961" spans="1:7" x14ac:dyDescent="0.2">
      <c r="A961" s="306" t="s">
        <v>1620</v>
      </c>
      <c r="B961" s="307" t="s">
        <v>1653</v>
      </c>
      <c r="C961" s="307" t="s">
        <v>1653</v>
      </c>
      <c r="D961" s="308" t="s">
        <v>778</v>
      </c>
      <c r="E961" s="307" t="s">
        <v>1654</v>
      </c>
      <c r="F961" s="309" t="s">
        <v>813</v>
      </c>
      <c r="G961" s="308" t="s">
        <v>1566</v>
      </c>
    </row>
    <row r="962" spans="1:7" x14ac:dyDescent="0.2">
      <c r="A962" s="306" t="s">
        <v>1620</v>
      </c>
      <c r="B962" s="307" t="s">
        <v>1653</v>
      </c>
      <c r="C962" s="307" t="s">
        <v>1653</v>
      </c>
      <c r="D962" s="308" t="s">
        <v>778</v>
      </c>
      <c r="E962" s="307" t="s">
        <v>1654</v>
      </c>
      <c r="F962" s="309" t="s">
        <v>814</v>
      </c>
      <c r="G962" s="308" t="s">
        <v>1566</v>
      </c>
    </row>
    <row r="963" spans="1:7" x14ac:dyDescent="0.2">
      <c r="A963" s="306" t="s">
        <v>1620</v>
      </c>
      <c r="B963" s="307" t="s">
        <v>1653</v>
      </c>
      <c r="C963" s="307" t="s">
        <v>1653</v>
      </c>
      <c r="D963" s="308" t="s">
        <v>778</v>
      </c>
      <c r="E963" s="307" t="s">
        <v>1654</v>
      </c>
      <c r="F963" s="309" t="s">
        <v>815</v>
      </c>
      <c r="G963" s="308" t="s">
        <v>1566</v>
      </c>
    </row>
    <row r="964" spans="1:7" x14ac:dyDescent="0.2">
      <c r="A964" s="306" t="s">
        <v>1620</v>
      </c>
      <c r="B964" s="307" t="s">
        <v>1653</v>
      </c>
      <c r="C964" s="307" t="s">
        <v>1653</v>
      </c>
      <c r="D964" s="308" t="s">
        <v>778</v>
      </c>
      <c r="E964" s="307" t="s">
        <v>1654</v>
      </c>
      <c r="F964" s="309" t="s">
        <v>816</v>
      </c>
      <c r="G964" s="308" t="s">
        <v>1566</v>
      </c>
    </row>
    <row r="965" spans="1:7" x14ac:dyDescent="0.2">
      <c r="A965" s="306" t="s">
        <v>1620</v>
      </c>
      <c r="B965" s="307" t="s">
        <v>1653</v>
      </c>
      <c r="C965" s="307" t="s">
        <v>1653</v>
      </c>
      <c r="D965" s="308" t="s">
        <v>778</v>
      </c>
      <c r="E965" s="307" t="s">
        <v>1654</v>
      </c>
      <c r="F965" s="309" t="s">
        <v>817</v>
      </c>
      <c r="G965" s="308" t="s">
        <v>1566</v>
      </c>
    </row>
    <row r="966" spans="1:7" x14ac:dyDescent="0.2">
      <c r="A966" s="306" t="s">
        <v>1620</v>
      </c>
      <c r="B966" s="307" t="s">
        <v>1653</v>
      </c>
      <c r="C966" s="307" t="s">
        <v>1653</v>
      </c>
      <c r="D966" s="308" t="s">
        <v>778</v>
      </c>
      <c r="E966" s="307" t="s">
        <v>1654</v>
      </c>
      <c r="F966" s="309" t="s">
        <v>818</v>
      </c>
      <c r="G966" s="308" t="s">
        <v>1566</v>
      </c>
    </row>
    <row r="967" spans="1:7" x14ac:dyDescent="0.2">
      <c r="A967" s="306" t="s">
        <v>1620</v>
      </c>
      <c r="B967" s="307" t="s">
        <v>1653</v>
      </c>
      <c r="C967" s="307" t="s">
        <v>1653</v>
      </c>
      <c r="D967" s="308" t="s">
        <v>778</v>
      </c>
      <c r="E967" s="307" t="s">
        <v>1654</v>
      </c>
      <c r="F967" s="309" t="s">
        <v>819</v>
      </c>
      <c r="G967" s="308" t="s">
        <v>1566</v>
      </c>
    </row>
    <row r="968" spans="1:7" x14ac:dyDescent="0.2">
      <c r="A968" s="306" t="s">
        <v>1620</v>
      </c>
      <c r="B968" s="307" t="s">
        <v>1653</v>
      </c>
      <c r="C968" s="307" t="s">
        <v>1653</v>
      </c>
      <c r="D968" s="308" t="s">
        <v>778</v>
      </c>
      <c r="E968" s="307" t="s">
        <v>1654</v>
      </c>
      <c r="F968" s="309" t="s">
        <v>820</v>
      </c>
      <c r="G968" s="308" t="s">
        <v>1566</v>
      </c>
    </row>
    <row r="969" spans="1:7" x14ac:dyDescent="0.2">
      <c r="A969" s="306" t="s">
        <v>1620</v>
      </c>
      <c r="B969" s="307" t="s">
        <v>1653</v>
      </c>
      <c r="C969" s="307" t="s">
        <v>1653</v>
      </c>
      <c r="D969" s="308" t="s">
        <v>778</v>
      </c>
      <c r="E969" s="307" t="s">
        <v>1654</v>
      </c>
      <c r="F969" s="309" t="s">
        <v>821</v>
      </c>
      <c r="G969" s="308" t="s">
        <v>1566</v>
      </c>
    </row>
    <row r="970" spans="1:7" x14ac:dyDescent="0.2">
      <c r="A970" s="306" t="s">
        <v>1620</v>
      </c>
      <c r="B970" s="307" t="s">
        <v>1653</v>
      </c>
      <c r="C970" s="307" t="s">
        <v>1653</v>
      </c>
      <c r="D970" s="308" t="s">
        <v>1140</v>
      </c>
      <c r="E970" s="307" t="s">
        <v>1655</v>
      </c>
      <c r="F970" s="309" t="s">
        <v>1141</v>
      </c>
      <c r="G970" s="308" t="s">
        <v>1566</v>
      </c>
    </row>
    <row r="971" spans="1:7" x14ac:dyDescent="0.2">
      <c r="A971" s="306" t="s">
        <v>1620</v>
      </c>
      <c r="B971" s="307" t="s">
        <v>1653</v>
      </c>
      <c r="C971" s="307" t="s">
        <v>1653</v>
      </c>
      <c r="D971" s="308" t="s">
        <v>1140</v>
      </c>
      <c r="E971" s="307" t="s">
        <v>1655</v>
      </c>
      <c r="F971" s="309" t="s">
        <v>1142</v>
      </c>
      <c r="G971" s="308" t="s">
        <v>1566</v>
      </c>
    </row>
    <row r="972" spans="1:7" x14ac:dyDescent="0.2">
      <c r="A972" s="306" t="s">
        <v>1620</v>
      </c>
      <c r="B972" s="307" t="s">
        <v>1653</v>
      </c>
      <c r="C972" s="307" t="s">
        <v>1653</v>
      </c>
      <c r="D972" s="308" t="s">
        <v>1140</v>
      </c>
      <c r="E972" s="307" t="s">
        <v>1655</v>
      </c>
      <c r="F972" s="309" t="s">
        <v>1143</v>
      </c>
      <c r="G972" s="308" t="s">
        <v>1566</v>
      </c>
    </row>
  </sheetData>
  <autoFilter ref="A7:G972">
    <sortState ref="A8:G1012">
      <sortCondition ref="B7:B1012"/>
    </sortState>
  </autoFilter>
  <pageMargins left="0.7" right="0.7" top="0.75" bottom="0.75" header="0.3" footer="0.3"/>
  <headerFooter alignWithMargins="0">
    <oddHeader>&amp;L&amp;"Calibri,Bold"&amp;10ADVANCED MEDIA SYSTEMS/CABLETRACK®  MAR '12&amp;R&amp;"Calibri,Bold"&amp;10COX MEDIA ZIP CODES</oddHeader>
    <oddFooter>&amp;R&amp;"-,Bold"&amp;8Page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E448"/>
  <sheetViews>
    <sheetView topLeftCell="A356" workbookViewId="0">
      <selection activeCell="C365" sqref="C365:D371"/>
    </sheetView>
  </sheetViews>
  <sheetFormatPr baseColWidth="10" defaultColWidth="8.83203125" defaultRowHeight="15" x14ac:dyDescent="0.2"/>
  <cols>
    <col min="1" max="1" width="20.6640625" style="315" bestFit="1" customWidth="1"/>
    <col min="2" max="2" width="5.5" style="315" bestFit="1" customWidth="1"/>
    <col min="3" max="3" width="6" style="315" bestFit="1" customWidth="1"/>
    <col min="4" max="4" width="11.5" style="315" bestFit="1" customWidth="1"/>
    <col min="5" max="5" width="15.83203125" style="315" customWidth="1"/>
    <col min="6" max="16384" width="8.83203125" style="315"/>
  </cols>
  <sheetData>
    <row r="1" spans="1:5" x14ac:dyDescent="0.2">
      <c r="A1" s="315" t="s">
        <v>89</v>
      </c>
      <c r="B1" s="315" t="s">
        <v>1711</v>
      </c>
      <c r="C1" s="315" t="s">
        <v>88</v>
      </c>
      <c r="D1" s="315" t="s">
        <v>85</v>
      </c>
      <c r="E1" s="315" t="s">
        <v>1557</v>
      </c>
    </row>
    <row r="2" spans="1:5" x14ac:dyDescent="0.2">
      <c r="A2" s="315" t="s">
        <v>241</v>
      </c>
      <c r="B2" s="315" t="s">
        <v>1712</v>
      </c>
      <c r="C2" s="315">
        <v>36507</v>
      </c>
      <c r="D2" s="315" t="s">
        <v>208</v>
      </c>
      <c r="E2" s="315" t="s">
        <v>139</v>
      </c>
    </row>
    <row r="3" spans="1:5" x14ac:dyDescent="0.2">
      <c r="A3" s="315" t="s">
        <v>247</v>
      </c>
      <c r="B3" s="315" t="s">
        <v>1712</v>
      </c>
      <c r="C3" s="315">
        <v>36511</v>
      </c>
      <c r="D3" s="315" t="s">
        <v>208</v>
      </c>
      <c r="E3" s="315" t="s">
        <v>139</v>
      </c>
    </row>
    <row r="4" spans="1:5" x14ac:dyDescent="0.2">
      <c r="A4" s="315" t="s">
        <v>273</v>
      </c>
      <c r="B4" s="315" t="s">
        <v>1712</v>
      </c>
      <c r="C4" s="315">
        <v>36526</v>
      </c>
      <c r="D4" s="315" t="s">
        <v>208</v>
      </c>
      <c r="E4" s="315" t="s">
        <v>139</v>
      </c>
    </row>
    <row r="5" spans="1:5" x14ac:dyDescent="0.2">
      <c r="A5" s="315" t="s">
        <v>428</v>
      </c>
      <c r="B5" s="315" t="s">
        <v>1712</v>
      </c>
      <c r="C5" s="315">
        <v>36527</v>
      </c>
      <c r="D5" s="315" t="s">
        <v>208</v>
      </c>
      <c r="E5" s="315" t="s">
        <v>139</v>
      </c>
    </row>
    <row r="6" spans="1:5" x14ac:dyDescent="0.2">
      <c r="A6" s="315" t="s">
        <v>290</v>
      </c>
      <c r="B6" s="315" t="s">
        <v>1712</v>
      </c>
      <c r="C6" s="315">
        <v>36530</v>
      </c>
      <c r="D6" s="315" t="s">
        <v>208</v>
      </c>
      <c r="E6" s="315" t="s">
        <v>139</v>
      </c>
    </row>
    <row r="7" spans="1:5" x14ac:dyDescent="0.2">
      <c r="A7" s="315" t="s">
        <v>293</v>
      </c>
      <c r="B7" s="315" t="s">
        <v>1712</v>
      </c>
      <c r="C7" s="315">
        <v>36532</v>
      </c>
      <c r="D7" s="315" t="s">
        <v>208</v>
      </c>
      <c r="E7" s="315" t="s">
        <v>139</v>
      </c>
    </row>
    <row r="8" spans="1:5" x14ac:dyDescent="0.2">
      <c r="A8" s="315" t="s">
        <v>293</v>
      </c>
      <c r="B8" s="315" t="s">
        <v>1712</v>
      </c>
      <c r="C8" s="315">
        <v>36533</v>
      </c>
      <c r="D8" s="315" t="s">
        <v>208</v>
      </c>
      <c r="E8" s="315" t="s">
        <v>139</v>
      </c>
    </row>
    <row r="9" spans="1:5" x14ac:dyDescent="0.2">
      <c r="A9" s="315" t="s">
        <v>296</v>
      </c>
      <c r="B9" s="315" t="s">
        <v>1712</v>
      </c>
      <c r="C9" s="315">
        <v>36535</v>
      </c>
      <c r="D9" s="315" t="s">
        <v>208</v>
      </c>
      <c r="E9" s="315" t="s">
        <v>139</v>
      </c>
    </row>
    <row r="10" spans="1:5" x14ac:dyDescent="0.2">
      <c r="A10" s="315" t="s">
        <v>296</v>
      </c>
      <c r="B10" s="315" t="s">
        <v>1712</v>
      </c>
      <c r="C10" s="315">
        <v>36536</v>
      </c>
      <c r="D10" s="315" t="s">
        <v>208</v>
      </c>
      <c r="E10" s="315" t="s">
        <v>139</v>
      </c>
    </row>
    <row r="11" spans="1:5" x14ac:dyDescent="0.2">
      <c r="A11" s="315" t="s">
        <v>314</v>
      </c>
      <c r="B11" s="315" t="s">
        <v>1712</v>
      </c>
      <c r="C11" s="315">
        <v>36542</v>
      </c>
      <c r="D11" s="315" t="s">
        <v>208</v>
      </c>
      <c r="E11" s="315" t="s">
        <v>139</v>
      </c>
    </row>
    <row r="12" spans="1:5" x14ac:dyDescent="0.2">
      <c r="A12" s="315" t="s">
        <v>314</v>
      </c>
      <c r="B12" s="315" t="s">
        <v>1712</v>
      </c>
      <c r="C12" s="315">
        <v>36547</v>
      </c>
      <c r="D12" s="315" t="s">
        <v>208</v>
      </c>
      <c r="E12" s="315" t="s">
        <v>139</v>
      </c>
    </row>
    <row r="13" spans="1:5" x14ac:dyDescent="0.2">
      <c r="A13" s="315" t="s">
        <v>332</v>
      </c>
      <c r="B13" s="315" t="s">
        <v>1712</v>
      </c>
      <c r="C13" s="315">
        <v>36549</v>
      </c>
      <c r="D13" s="315" t="s">
        <v>208</v>
      </c>
      <c r="E13" s="315" t="s">
        <v>139</v>
      </c>
    </row>
    <row r="14" spans="1:5" x14ac:dyDescent="0.2">
      <c r="A14" s="315" t="s">
        <v>335</v>
      </c>
      <c r="B14" s="315" t="s">
        <v>1712</v>
      </c>
      <c r="C14" s="315">
        <v>36550</v>
      </c>
      <c r="D14" s="315" t="s">
        <v>208</v>
      </c>
      <c r="E14" s="315" t="s">
        <v>139</v>
      </c>
    </row>
    <row r="15" spans="1:5" x14ac:dyDescent="0.2">
      <c r="A15" s="315" t="s">
        <v>338</v>
      </c>
      <c r="B15" s="315" t="s">
        <v>1712</v>
      </c>
      <c r="C15" s="315">
        <v>36551</v>
      </c>
      <c r="D15" s="315" t="s">
        <v>208</v>
      </c>
      <c r="E15" s="315" t="s">
        <v>139</v>
      </c>
    </row>
    <row r="16" spans="1:5" x14ac:dyDescent="0.2">
      <c r="A16" s="315" t="s">
        <v>341</v>
      </c>
      <c r="B16" s="315" t="s">
        <v>1712</v>
      </c>
      <c r="C16" s="315">
        <v>36555</v>
      </c>
      <c r="D16" s="315" t="s">
        <v>208</v>
      </c>
      <c r="E16" s="315" t="s">
        <v>139</v>
      </c>
    </row>
    <row r="17" spans="1:5" x14ac:dyDescent="0.2">
      <c r="A17" s="315" t="s">
        <v>365</v>
      </c>
      <c r="B17" s="315" t="s">
        <v>1712</v>
      </c>
      <c r="C17" s="315">
        <v>36559</v>
      </c>
      <c r="D17" s="315" t="s">
        <v>208</v>
      </c>
      <c r="E17" s="315" t="s">
        <v>139</v>
      </c>
    </row>
    <row r="18" spans="1:5" x14ac:dyDescent="0.2">
      <c r="A18" s="315" t="s">
        <v>380</v>
      </c>
      <c r="B18" s="315" t="s">
        <v>1712</v>
      </c>
      <c r="C18" s="315">
        <v>36561</v>
      </c>
      <c r="D18" s="315" t="s">
        <v>208</v>
      </c>
      <c r="E18" s="315" t="s">
        <v>139</v>
      </c>
    </row>
    <row r="19" spans="1:5" x14ac:dyDescent="0.2">
      <c r="A19" s="315" t="s">
        <v>392</v>
      </c>
      <c r="B19" s="315" t="s">
        <v>1712</v>
      </c>
      <c r="C19" s="315">
        <v>36562</v>
      </c>
      <c r="D19" s="315" t="s">
        <v>208</v>
      </c>
      <c r="E19" s="315" t="s">
        <v>139</v>
      </c>
    </row>
    <row r="20" spans="1:5" x14ac:dyDescent="0.2">
      <c r="A20" s="315" t="s">
        <v>395</v>
      </c>
      <c r="B20" s="315" t="s">
        <v>1712</v>
      </c>
      <c r="C20" s="315">
        <v>36564</v>
      </c>
      <c r="D20" s="315" t="s">
        <v>208</v>
      </c>
      <c r="E20" s="315" t="s">
        <v>139</v>
      </c>
    </row>
    <row r="21" spans="1:5" x14ac:dyDescent="0.2">
      <c r="A21" s="315" t="s">
        <v>401</v>
      </c>
      <c r="B21" s="315" t="s">
        <v>1712</v>
      </c>
      <c r="C21" s="315">
        <v>36567</v>
      </c>
      <c r="D21" s="315" t="s">
        <v>208</v>
      </c>
      <c r="E21" s="315" t="s">
        <v>139</v>
      </c>
    </row>
    <row r="22" spans="1:5" x14ac:dyDescent="0.2">
      <c r="A22" s="315" t="s">
        <v>416</v>
      </c>
      <c r="B22" s="315" t="s">
        <v>1712</v>
      </c>
      <c r="C22" s="315">
        <v>36574</v>
      </c>
      <c r="D22" s="315" t="s">
        <v>208</v>
      </c>
      <c r="E22" s="315" t="s">
        <v>139</v>
      </c>
    </row>
    <row r="23" spans="1:5" x14ac:dyDescent="0.2">
      <c r="A23" s="315" t="s">
        <v>425</v>
      </c>
      <c r="B23" s="315" t="s">
        <v>1712</v>
      </c>
      <c r="C23" s="315">
        <v>36576</v>
      </c>
      <c r="D23" s="315" t="s">
        <v>208</v>
      </c>
      <c r="E23" s="315" t="s">
        <v>139</v>
      </c>
    </row>
    <row r="24" spans="1:5" x14ac:dyDescent="0.2">
      <c r="A24" s="315" t="s">
        <v>428</v>
      </c>
      <c r="B24" s="315" t="s">
        <v>1712</v>
      </c>
      <c r="C24" s="315">
        <v>36577</v>
      </c>
      <c r="D24" s="315" t="s">
        <v>208</v>
      </c>
      <c r="E24" s="315" t="s">
        <v>139</v>
      </c>
    </row>
    <row r="25" spans="1:5" x14ac:dyDescent="0.2">
      <c r="A25" s="315" t="s">
        <v>431</v>
      </c>
      <c r="B25" s="315" t="s">
        <v>1712</v>
      </c>
      <c r="C25" s="315">
        <v>36578</v>
      </c>
      <c r="D25" s="315" t="s">
        <v>208</v>
      </c>
      <c r="E25" s="315" t="s">
        <v>139</v>
      </c>
    </row>
    <row r="26" spans="1:5" x14ac:dyDescent="0.2">
      <c r="A26" s="315" t="s">
        <v>434</v>
      </c>
      <c r="B26" s="315" t="s">
        <v>1712</v>
      </c>
      <c r="C26" s="315">
        <v>36579</v>
      </c>
      <c r="D26" s="315" t="s">
        <v>208</v>
      </c>
      <c r="E26" s="315" t="s">
        <v>139</v>
      </c>
    </row>
    <row r="27" spans="1:5" x14ac:dyDescent="0.2">
      <c r="A27" s="315" t="s">
        <v>437</v>
      </c>
      <c r="B27" s="315" t="s">
        <v>1712</v>
      </c>
      <c r="C27" s="315">
        <v>36580</v>
      </c>
      <c r="D27" s="315" t="s">
        <v>208</v>
      </c>
      <c r="E27" s="315" t="s">
        <v>139</v>
      </c>
    </row>
    <row r="28" spans="1:5" x14ac:dyDescent="0.2">
      <c r="A28" s="315" t="s">
        <v>233</v>
      </c>
      <c r="B28" s="315" t="s">
        <v>1712</v>
      </c>
      <c r="C28" s="315">
        <v>36505</v>
      </c>
      <c r="D28" s="315" t="s">
        <v>211</v>
      </c>
      <c r="E28" s="315" t="s">
        <v>139</v>
      </c>
    </row>
    <row r="29" spans="1:5" x14ac:dyDescent="0.2">
      <c r="A29" s="315" t="s">
        <v>244</v>
      </c>
      <c r="B29" s="315" t="s">
        <v>1712</v>
      </c>
      <c r="C29" s="315">
        <v>36509</v>
      </c>
      <c r="D29" s="315" t="s">
        <v>211</v>
      </c>
      <c r="E29" s="315" t="s">
        <v>139</v>
      </c>
    </row>
    <row r="30" spans="1:5" x14ac:dyDescent="0.2">
      <c r="A30" s="315" t="s">
        <v>250</v>
      </c>
      <c r="B30" s="315" t="s">
        <v>1712</v>
      </c>
      <c r="C30" s="315">
        <v>36512</v>
      </c>
      <c r="D30" s="315" t="s">
        <v>211</v>
      </c>
      <c r="E30" s="315" t="s">
        <v>139</v>
      </c>
    </row>
    <row r="31" spans="1:5" x14ac:dyDescent="0.2">
      <c r="A31" s="315" t="s">
        <v>259</v>
      </c>
      <c r="B31" s="315" t="s">
        <v>1712</v>
      </c>
      <c r="C31" s="315">
        <v>36521</v>
      </c>
      <c r="D31" s="315" t="s">
        <v>211</v>
      </c>
      <c r="E31" s="315" t="s">
        <v>139</v>
      </c>
    </row>
    <row r="32" spans="1:5" x14ac:dyDescent="0.2">
      <c r="A32" s="315" t="s">
        <v>262</v>
      </c>
      <c r="B32" s="315" t="s">
        <v>1712</v>
      </c>
      <c r="C32" s="315">
        <v>36522</v>
      </c>
      <c r="D32" s="315" t="s">
        <v>211</v>
      </c>
      <c r="E32" s="315" t="s">
        <v>139</v>
      </c>
    </row>
    <row r="33" spans="1:5" x14ac:dyDescent="0.2">
      <c r="A33" s="315" t="s">
        <v>265</v>
      </c>
      <c r="B33" s="315" t="s">
        <v>1712</v>
      </c>
      <c r="C33" s="315">
        <v>36523</v>
      </c>
      <c r="D33" s="315" t="s">
        <v>211</v>
      </c>
      <c r="E33" s="315" t="s">
        <v>139</v>
      </c>
    </row>
    <row r="34" spans="1:5" x14ac:dyDescent="0.2">
      <c r="A34" s="315" t="s">
        <v>268</v>
      </c>
      <c r="B34" s="315" t="s">
        <v>1712</v>
      </c>
      <c r="C34" s="315">
        <v>36525</v>
      </c>
      <c r="D34" s="315" t="s">
        <v>211</v>
      </c>
      <c r="E34" s="315" t="s">
        <v>139</v>
      </c>
    </row>
    <row r="35" spans="1:5" x14ac:dyDescent="0.2">
      <c r="A35" s="315" t="s">
        <v>275</v>
      </c>
      <c r="B35" s="315" t="s">
        <v>1712</v>
      </c>
      <c r="C35" s="315">
        <v>36528</v>
      </c>
      <c r="D35" s="315" t="s">
        <v>211</v>
      </c>
      <c r="E35" s="315" t="s">
        <v>139</v>
      </c>
    </row>
    <row r="36" spans="1:5" x14ac:dyDescent="0.2">
      <c r="A36" s="315" t="s">
        <v>308</v>
      </c>
      <c r="B36" s="315" t="s">
        <v>1712</v>
      </c>
      <c r="C36" s="315">
        <v>36541</v>
      </c>
      <c r="D36" s="315" t="s">
        <v>211</v>
      </c>
      <c r="E36" s="315" t="s">
        <v>139</v>
      </c>
    </row>
    <row r="37" spans="1:5" x14ac:dyDescent="0.2">
      <c r="A37" s="315" t="s">
        <v>323</v>
      </c>
      <c r="B37" s="315" t="s">
        <v>1712</v>
      </c>
      <c r="C37" s="315">
        <v>36544</v>
      </c>
      <c r="D37" s="315" t="s">
        <v>211</v>
      </c>
      <c r="E37" s="315" t="s">
        <v>139</v>
      </c>
    </row>
    <row r="38" spans="1:5" x14ac:dyDescent="0.2">
      <c r="A38" s="315" t="s">
        <v>371</v>
      </c>
      <c r="B38" s="315" t="s">
        <v>1712</v>
      </c>
      <c r="C38" s="315">
        <v>36560</v>
      </c>
      <c r="D38" s="315" t="s">
        <v>211</v>
      </c>
      <c r="E38" s="315" t="s">
        <v>139</v>
      </c>
    </row>
    <row r="39" spans="1:5" x14ac:dyDescent="0.2">
      <c r="A39" s="315" t="s">
        <v>404</v>
      </c>
      <c r="B39" s="315" t="s">
        <v>1712</v>
      </c>
      <c r="C39" s="315">
        <v>36568</v>
      </c>
      <c r="D39" s="315" t="s">
        <v>211</v>
      </c>
      <c r="E39" s="315" t="s">
        <v>139</v>
      </c>
    </row>
    <row r="40" spans="1:5" x14ac:dyDescent="0.2">
      <c r="A40" s="315" t="s">
        <v>410</v>
      </c>
      <c r="B40" s="315" t="s">
        <v>1712</v>
      </c>
      <c r="C40" s="315">
        <v>36571</v>
      </c>
      <c r="D40" s="315" t="s">
        <v>211</v>
      </c>
      <c r="E40" s="315" t="s">
        <v>139</v>
      </c>
    </row>
    <row r="41" spans="1:5" x14ac:dyDescent="0.2">
      <c r="A41" s="315" t="s">
        <v>413</v>
      </c>
      <c r="B41" s="315" t="s">
        <v>1712</v>
      </c>
      <c r="C41" s="315">
        <v>36572</v>
      </c>
      <c r="D41" s="315" t="s">
        <v>211</v>
      </c>
      <c r="E41" s="315" t="s">
        <v>139</v>
      </c>
    </row>
    <row r="42" spans="1:5" x14ac:dyDescent="0.2">
      <c r="A42" s="315" t="s">
        <v>419</v>
      </c>
      <c r="B42" s="315" t="s">
        <v>1712</v>
      </c>
      <c r="C42" s="315">
        <v>36575</v>
      </c>
      <c r="D42" s="315" t="s">
        <v>211</v>
      </c>
      <c r="E42" s="315" t="s">
        <v>139</v>
      </c>
    </row>
    <row r="43" spans="1:5" x14ac:dyDescent="0.2">
      <c r="A43" s="315" t="s">
        <v>440</v>
      </c>
      <c r="B43" s="315" t="s">
        <v>1712</v>
      </c>
      <c r="C43" s="315">
        <v>36582</v>
      </c>
      <c r="D43" s="315" t="s">
        <v>211</v>
      </c>
      <c r="E43" s="315" t="s">
        <v>139</v>
      </c>
    </row>
    <row r="44" spans="1:5" x14ac:dyDescent="0.2">
      <c r="A44" s="315" t="s">
        <v>451</v>
      </c>
      <c r="B44" s="315" t="s">
        <v>1712</v>
      </c>
      <c r="C44" s="315">
        <v>36587</v>
      </c>
      <c r="D44" s="315" t="s">
        <v>211</v>
      </c>
      <c r="E44" s="315" t="s">
        <v>139</v>
      </c>
    </row>
    <row r="45" spans="1:5" x14ac:dyDescent="0.2">
      <c r="A45" s="315" t="s">
        <v>440</v>
      </c>
      <c r="B45" s="315" t="s">
        <v>1712</v>
      </c>
      <c r="C45" s="315">
        <v>36590</v>
      </c>
      <c r="D45" s="315" t="s">
        <v>211</v>
      </c>
      <c r="E45" s="315" t="s">
        <v>139</v>
      </c>
    </row>
    <row r="46" spans="1:5" x14ac:dyDescent="0.2">
      <c r="A46" s="315" t="s">
        <v>359</v>
      </c>
      <c r="B46" s="315" t="s">
        <v>1712</v>
      </c>
      <c r="C46" s="315">
        <v>36601</v>
      </c>
      <c r="D46" s="315" t="s">
        <v>211</v>
      </c>
      <c r="E46" s="315" t="s">
        <v>139</v>
      </c>
    </row>
    <row r="47" spans="1:5" x14ac:dyDescent="0.2">
      <c r="A47" s="315" t="s">
        <v>359</v>
      </c>
      <c r="B47" s="315" t="s">
        <v>1712</v>
      </c>
      <c r="C47" s="315">
        <v>36602</v>
      </c>
      <c r="D47" s="315" t="s">
        <v>211</v>
      </c>
      <c r="E47" s="315" t="s">
        <v>139</v>
      </c>
    </row>
    <row r="48" spans="1:5" x14ac:dyDescent="0.2">
      <c r="A48" s="315" t="s">
        <v>359</v>
      </c>
      <c r="B48" s="315" t="s">
        <v>1712</v>
      </c>
      <c r="C48" s="315">
        <v>36603</v>
      </c>
      <c r="D48" s="315" t="s">
        <v>211</v>
      </c>
      <c r="E48" s="315" t="s">
        <v>139</v>
      </c>
    </row>
    <row r="49" spans="1:5" x14ac:dyDescent="0.2">
      <c r="A49" s="315" t="s">
        <v>359</v>
      </c>
      <c r="B49" s="315" t="s">
        <v>1712</v>
      </c>
      <c r="C49" s="315">
        <v>36604</v>
      </c>
      <c r="D49" s="315" t="s">
        <v>211</v>
      </c>
      <c r="E49" s="315" t="s">
        <v>139</v>
      </c>
    </row>
    <row r="50" spans="1:5" x14ac:dyDescent="0.2">
      <c r="A50" s="315" t="s">
        <v>359</v>
      </c>
      <c r="B50" s="315" t="s">
        <v>1712</v>
      </c>
      <c r="C50" s="315">
        <v>36605</v>
      </c>
      <c r="D50" s="315" t="s">
        <v>211</v>
      </c>
      <c r="E50" s="315" t="s">
        <v>139</v>
      </c>
    </row>
    <row r="51" spans="1:5" x14ac:dyDescent="0.2">
      <c r="A51" s="315" t="s">
        <v>359</v>
      </c>
      <c r="B51" s="315" t="s">
        <v>1712</v>
      </c>
      <c r="C51" s="315">
        <v>36606</v>
      </c>
      <c r="D51" s="315" t="s">
        <v>211</v>
      </c>
      <c r="E51" s="315" t="s">
        <v>139</v>
      </c>
    </row>
    <row r="52" spans="1:5" x14ac:dyDescent="0.2">
      <c r="A52" s="315" t="s">
        <v>359</v>
      </c>
      <c r="B52" s="315" t="s">
        <v>1712</v>
      </c>
      <c r="C52" s="315">
        <v>36607</v>
      </c>
      <c r="D52" s="315" t="s">
        <v>211</v>
      </c>
      <c r="E52" s="315" t="s">
        <v>139</v>
      </c>
    </row>
    <row r="53" spans="1:5" x14ac:dyDescent="0.2">
      <c r="A53" s="315" t="s">
        <v>359</v>
      </c>
      <c r="B53" s="315" t="s">
        <v>1712</v>
      </c>
      <c r="C53" s="315">
        <v>36608</v>
      </c>
      <c r="D53" s="315" t="s">
        <v>211</v>
      </c>
      <c r="E53" s="315" t="s">
        <v>139</v>
      </c>
    </row>
    <row r="54" spans="1:5" x14ac:dyDescent="0.2">
      <c r="A54" s="315" t="s">
        <v>359</v>
      </c>
      <c r="B54" s="315" t="s">
        <v>1712</v>
      </c>
      <c r="C54" s="315">
        <v>36609</v>
      </c>
      <c r="D54" s="315" t="s">
        <v>211</v>
      </c>
      <c r="E54" s="315" t="s">
        <v>139</v>
      </c>
    </row>
    <row r="55" spans="1:5" x14ac:dyDescent="0.2">
      <c r="A55" s="315" t="s">
        <v>359</v>
      </c>
      <c r="B55" s="315" t="s">
        <v>1712</v>
      </c>
      <c r="C55" s="315">
        <v>36610</v>
      </c>
      <c r="D55" s="315" t="s">
        <v>211</v>
      </c>
      <c r="E55" s="315" t="s">
        <v>139</v>
      </c>
    </row>
    <row r="56" spans="1:5" x14ac:dyDescent="0.2">
      <c r="A56" s="315" t="s">
        <v>359</v>
      </c>
      <c r="B56" s="315" t="s">
        <v>1712</v>
      </c>
      <c r="C56" s="315">
        <v>36611</v>
      </c>
      <c r="D56" s="315" t="s">
        <v>211</v>
      </c>
      <c r="E56" s="315" t="s">
        <v>139</v>
      </c>
    </row>
    <row r="57" spans="1:5" x14ac:dyDescent="0.2">
      <c r="A57" s="315" t="s">
        <v>359</v>
      </c>
      <c r="B57" s="315" t="s">
        <v>1712</v>
      </c>
      <c r="C57" s="315">
        <v>36612</v>
      </c>
      <c r="D57" s="315" t="s">
        <v>211</v>
      </c>
      <c r="E57" s="315" t="s">
        <v>139</v>
      </c>
    </row>
    <row r="58" spans="1:5" x14ac:dyDescent="0.2">
      <c r="A58" s="315" t="s">
        <v>287</v>
      </c>
      <c r="B58" s="315" t="s">
        <v>1712</v>
      </c>
      <c r="C58" s="315">
        <v>36613</v>
      </c>
      <c r="D58" s="315" t="s">
        <v>211</v>
      </c>
      <c r="E58" s="315" t="s">
        <v>139</v>
      </c>
    </row>
    <row r="59" spans="1:5" x14ac:dyDescent="0.2">
      <c r="A59" s="315" t="s">
        <v>359</v>
      </c>
      <c r="B59" s="315" t="s">
        <v>1712</v>
      </c>
      <c r="C59" s="315">
        <v>36615</v>
      </c>
      <c r="D59" s="315" t="s">
        <v>211</v>
      </c>
      <c r="E59" s="315" t="s">
        <v>139</v>
      </c>
    </row>
    <row r="60" spans="1:5" x14ac:dyDescent="0.2">
      <c r="A60" s="315" t="s">
        <v>359</v>
      </c>
      <c r="B60" s="315" t="s">
        <v>1712</v>
      </c>
      <c r="C60" s="315">
        <v>36616</v>
      </c>
      <c r="D60" s="315" t="s">
        <v>211</v>
      </c>
      <c r="E60" s="315" t="s">
        <v>139</v>
      </c>
    </row>
    <row r="61" spans="1:5" x14ac:dyDescent="0.2">
      <c r="A61" s="315" t="s">
        <v>359</v>
      </c>
      <c r="B61" s="315" t="s">
        <v>1712</v>
      </c>
      <c r="C61" s="315">
        <v>36617</v>
      </c>
      <c r="D61" s="315" t="s">
        <v>211</v>
      </c>
      <c r="E61" s="315" t="s">
        <v>139</v>
      </c>
    </row>
    <row r="62" spans="1:5" x14ac:dyDescent="0.2">
      <c r="A62" s="315" t="s">
        <v>359</v>
      </c>
      <c r="B62" s="315" t="s">
        <v>1712</v>
      </c>
      <c r="C62" s="315">
        <v>36618</v>
      </c>
      <c r="D62" s="315" t="s">
        <v>211</v>
      </c>
      <c r="E62" s="315" t="s">
        <v>139</v>
      </c>
    </row>
    <row r="63" spans="1:5" x14ac:dyDescent="0.2">
      <c r="A63" s="315" t="s">
        <v>359</v>
      </c>
      <c r="B63" s="315" t="s">
        <v>1712</v>
      </c>
      <c r="C63" s="315">
        <v>36619</v>
      </c>
      <c r="D63" s="315" t="s">
        <v>211</v>
      </c>
      <c r="E63" s="315" t="s">
        <v>139</v>
      </c>
    </row>
    <row r="64" spans="1:5" x14ac:dyDescent="0.2">
      <c r="A64" s="315" t="s">
        <v>359</v>
      </c>
      <c r="B64" s="315" t="s">
        <v>1712</v>
      </c>
      <c r="C64" s="315">
        <v>36625</v>
      </c>
      <c r="D64" s="315" t="s">
        <v>211</v>
      </c>
      <c r="E64" s="315" t="s">
        <v>139</v>
      </c>
    </row>
    <row r="65" spans="1:5" x14ac:dyDescent="0.2">
      <c r="A65" s="315" t="s">
        <v>359</v>
      </c>
      <c r="B65" s="315" t="s">
        <v>1712</v>
      </c>
      <c r="C65" s="315">
        <v>36628</v>
      </c>
      <c r="D65" s="315" t="s">
        <v>211</v>
      </c>
      <c r="E65" s="315" t="s">
        <v>139</v>
      </c>
    </row>
    <row r="66" spans="1:5" x14ac:dyDescent="0.2">
      <c r="A66" s="315" t="s">
        <v>359</v>
      </c>
      <c r="B66" s="315" t="s">
        <v>1712</v>
      </c>
      <c r="C66" s="315">
        <v>36630</v>
      </c>
      <c r="D66" s="315" t="s">
        <v>211</v>
      </c>
      <c r="E66" s="315" t="s">
        <v>139</v>
      </c>
    </row>
    <row r="67" spans="1:5" x14ac:dyDescent="0.2">
      <c r="A67" s="315" t="s">
        <v>359</v>
      </c>
      <c r="B67" s="315" t="s">
        <v>1712</v>
      </c>
      <c r="C67" s="315">
        <v>36633</v>
      </c>
      <c r="D67" s="315" t="s">
        <v>211</v>
      </c>
      <c r="E67" s="315" t="s">
        <v>139</v>
      </c>
    </row>
    <row r="68" spans="1:5" x14ac:dyDescent="0.2">
      <c r="A68" s="315" t="s">
        <v>359</v>
      </c>
      <c r="B68" s="315" t="s">
        <v>1712</v>
      </c>
      <c r="C68" s="315">
        <v>36640</v>
      </c>
      <c r="D68" s="315" t="s">
        <v>211</v>
      </c>
      <c r="E68" s="315" t="s">
        <v>139</v>
      </c>
    </row>
    <row r="69" spans="1:5" x14ac:dyDescent="0.2">
      <c r="A69" s="315" t="s">
        <v>359</v>
      </c>
      <c r="B69" s="315" t="s">
        <v>1712</v>
      </c>
      <c r="C69" s="315">
        <v>36641</v>
      </c>
      <c r="D69" s="315" t="s">
        <v>211</v>
      </c>
      <c r="E69" s="315" t="s">
        <v>139</v>
      </c>
    </row>
    <row r="70" spans="1:5" x14ac:dyDescent="0.2">
      <c r="A70" s="315" t="s">
        <v>359</v>
      </c>
      <c r="B70" s="315" t="s">
        <v>1712</v>
      </c>
      <c r="C70" s="315">
        <v>36644</v>
      </c>
      <c r="D70" s="315" t="s">
        <v>211</v>
      </c>
      <c r="E70" s="315" t="s">
        <v>139</v>
      </c>
    </row>
    <row r="71" spans="1:5" x14ac:dyDescent="0.2">
      <c r="A71" s="315" t="s">
        <v>359</v>
      </c>
      <c r="B71" s="315" t="s">
        <v>1712</v>
      </c>
      <c r="C71" s="315">
        <v>36652</v>
      </c>
      <c r="D71" s="315" t="s">
        <v>211</v>
      </c>
      <c r="E71" s="315" t="s">
        <v>139</v>
      </c>
    </row>
    <row r="72" spans="1:5" x14ac:dyDescent="0.2">
      <c r="A72" s="315" t="s">
        <v>359</v>
      </c>
      <c r="B72" s="315" t="s">
        <v>1712</v>
      </c>
      <c r="C72" s="315">
        <v>36660</v>
      </c>
      <c r="D72" s="315" t="s">
        <v>211</v>
      </c>
      <c r="E72" s="315" t="s">
        <v>139</v>
      </c>
    </row>
    <row r="73" spans="1:5" x14ac:dyDescent="0.2">
      <c r="A73" s="315" t="s">
        <v>359</v>
      </c>
      <c r="B73" s="315" t="s">
        <v>1712</v>
      </c>
      <c r="C73" s="315">
        <v>36663</v>
      </c>
      <c r="D73" s="315" t="s">
        <v>211</v>
      </c>
      <c r="E73" s="315" t="s">
        <v>139</v>
      </c>
    </row>
    <row r="74" spans="1:5" x14ac:dyDescent="0.2">
      <c r="A74" s="315" t="s">
        <v>359</v>
      </c>
      <c r="B74" s="315" t="s">
        <v>1712</v>
      </c>
      <c r="C74" s="315">
        <v>36670</v>
      </c>
      <c r="D74" s="315" t="s">
        <v>211</v>
      </c>
      <c r="E74" s="315" t="s">
        <v>139</v>
      </c>
    </row>
    <row r="75" spans="1:5" x14ac:dyDescent="0.2">
      <c r="A75" s="315" t="s">
        <v>359</v>
      </c>
      <c r="B75" s="315" t="s">
        <v>1712</v>
      </c>
      <c r="C75" s="315">
        <v>36671</v>
      </c>
      <c r="D75" s="315" t="s">
        <v>211</v>
      </c>
      <c r="E75" s="315" t="s">
        <v>139</v>
      </c>
    </row>
    <row r="76" spans="1:5" x14ac:dyDescent="0.2">
      <c r="A76" s="315" t="s">
        <v>359</v>
      </c>
      <c r="B76" s="315" t="s">
        <v>1712</v>
      </c>
      <c r="C76" s="315">
        <v>36675</v>
      </c>
      <c r="D76" s="315" t="s">
        <v>211</v>
      </c>
      <c r="E76" s="315" t="s">
        <v>139</v>
      </c>
    </row>
    <row r="77" spans="1:5" x14ac:dyDescent="0.2">
      <c r="A77" s="315" t="s">
        <v>359</v>
      </c>
      <c r="B77" s="315" t="s">
        <v>1712</v>
      </c>
      <c r="C77" s="315">
        <v>36685</v>
      </c>
      <c r="D77" s="315" t="s">
        <v>211</v>
      </c>
      <c r="E77" s="315" t="s">
        <v>139</v>
      </c>
    </row>
    <row r="78" spans="1:5" x14ac:dyDescent="0.2">
      <c r="A78" s="315" t="s">
        <v>359</v>
      </c>
      <c r="B78" s="315" t="s">
        <v>1712</v>
      </c>
      <c r="C78" s="315">
        <v>36688</v>
      </c>
      <c r="D78" s="315" t="s">
        <v>211</v>
      </c>
      <c r="E78" s="315" t="s">
        <v>139</v>
      </c>
    </row>
    <row r="79" spans="1:5" x14ac:dyDescent="0.2">
      <c r="A79" s="315" t="s">
        <v>359</v>
      </c>
      <c r="B79" s="315" t="s">
        <v>1712</v>
      </c>
      <c r="C79" s="315">
        <v>36689</v>
      </c>
      <c r="D79" s="315" t="s">
        <v>211</v>
      </c>
      <c r="E79" s="315" t="s">
        <v>139</v>
      </c>
    </row>
    <row r="80" spans="1:5" x14ac:dyDescent="0.2">
      <c r="A80" s="315" t="s">
        <v>359</v>
      </c>
      <c r="B80" s="315" t="s">
        <v>1712</v>
      </c>
      <c r="C80" s="315">
        <v>36691</v>
      </c>
      <c r="D80" s="315" t="s">
        <v>211</v>
      </c>
      <c r="E80" s="315" t="s">
        <v>139</v>
      </c>
    </row>
    <row r="81" spans="1:5" x14ac:dyDescent="0.2">
      <c r="A81" s="315" t="s">
        <v>359</v>
      </c>
      <c r="B81" s="315" t="s">
        <v>1712</v>
      </c>
      <c r="C81" s="315">
        <v>36693</v>
      </c>
      <c r="D81" s="315" t="s">
        <v>211</v>
      </c>
      <c r="E81" s="315" t="s">
        <v>139</v>
      </c>
    </row>
    <row r="82" spans="1:5" x14ac:dyDescent="0.2">
      <c r="A82" s="315" t="s">
        <v>359</v>
      </c>
      <c r="B82" s="315" t="s">
        <v>1712</v>
      </c>
      <c r="C82" s="315">
        <v>36695</v>
      </c>
      <c r="D82" s="315" t="s">
        <v>211</v>
      </c>
      <c r="E82" s="315" t="s">
        <v>139</v>
      </c>
    </row>
    <row r="83" spans="1:5" x14ac:dyDescent="0.2">
      <c r="A83" s="315" t="s">
        <v>389</v>
      </c>
      <c r="B83" s="315" t="s">
        <v>1713</v>
      </c>
      <c r="C83" s="315">
        <v>32501</v>
      </c>
      <c r="D83" s="315" t="s">
        <v>214</v>
      </c>
      <c r="E83" s="315" t="s">
        <v>139</v>
      </c>
    </row>
    <row r="84" spans="1:5" x14ac:dyDescent="0.2">
      <c r="A84" s="315" t="s">
        <v>389</v>
      </c>
      <c r="B84" s="315" t="s">
        <v>1713</v>
      </c>
      <c r="C84" s="315">
        <v>32502</v>
      </c>
      <c r="D84" s="315" t="s">
        <v>214</v>
      </c>
      <c r="E84" s="315" t="s">
        <v>139</v>
      </c>
    </row>
    <row r="85" spans="1:5" x14ac:dyDescent="0.2">
      <c r="A85" s="315" t="s">
        <v>389</v>
      </c>
      <c r="B85" s="315" t="s">
        <v>1713</v>
      </c>
      <c r="C85" s="315">
        <v>32503</v>
      </c>
      <c r="D85" s="315" t="s">
        <v>214</v>
      </c>
      <c r="E85" s="315" t="s">
        <v>139</v>
      </c>
    </row>
    <row r="86" spans="1:5" x14ac:dyDescent="0.2">
      <c r="A86" s="315" t="s">
        <v>389</v>
      </c>
      <c r="B86" s="315" t="s">
        <v>1713</v>
      </c>
      <c r="C86" s="315">
        <v>32504</v>
      </c>
      <c r="D86" s="315" t="s">
        <v>214</v>
      </c>
      <c r="E86" s="315" t="s">
        <v>139</v>
      </c>
    </row>
    <row r="87" spans="1:5" x14ac:dyDescent="0.2">
      <c r="A87" s="315" t="s">
        <v>389</v>
      </c>
      <c r="B87" s="315" t="s">
        <v>1713</v>
      </c>
      <c r="C87" s="315">
        <v>32505</v>
      </c>
      <c r="D87" s="315" t="s">
        <v>214</v>
      </c>
      <c r="E87" s="315" t="s">
        <v>139</v>
      </c>
    </row>
    <row r="88" spans="1:5" x14ac:dyDescent="0.2">
      <c r="A88" s="315" t="s">
        <v>389</v>
      </c>
      <c r="B88" s="315" t="s">
        <v>1713</v>
      </c>
      <c r="C88" s="315">
        <v>32506</v>
      </c>
      <c r="D88" s="315" t="s">
        <v>214</v>
      </c>
      <c r="E88" s="315" t="s">
        <v>139</v>
      </c>
    </row>
    <row r="89" spans="1:5" x14ac:dyDescent="0.2">
      <c r="A89" s="315" t="s">
        <v>389</v>
      </c>
      <c r="B89" s="315" t="s">
        <v>1713</v>
      </c>
      <c r="C89" s="315">
        <v>32507</v>
      </c>
      <c r="D89" s="315" t="s">
        <v>214</v>
      </c>
      <c r="E89" s="315" t="s">
        <v>139</v>
      </c>
    </row>
    <row r="90" spans="1:5" x14ac:dyDescent="0.2">
      <c r="A90" s="315" t="s">
        <v>389</v>
      </c>
      <c r="B90" s="315" t="s">
        <v>1713</v>
      </c>
      <c r="C90" s="315">
        <v>32508</v>
      </c>
      <c r="D90" s="315" t="s">
        <v>214</v>
      </c>
      <c r="E90" s="315" t="s">
        <v>139</v>
      </c>
    </row>
    <row r="91" spans="1:5" x14ac:dyDescent="0.2">
      <c r="A91" s="315" t="s">
        <v>389</v>
      </c>
      <c r="B91" s="315" t="s">
        <v>1713</v>
      </c>
      <c r="C91" s="315">
        <v>32509</v>
      </c>
      <c r="D91" s="315" t="s">
        <v>214</v>
      </c>
      <c r="E91" s="315" t="s">
        <v>139</v>
      </c>
    </row>
    <row r="92" spans="1:5" x14ac:dyDescent="0.2">
      <c r="A92" s="315" t="s">
        <v>389</v>
      </c>
      <c r="B92" s="315" t="s">
        <v>1713</v>
      </c>
      <c r="C92" s="315">
        <v>32511</v>
      </c>
      <c r="D92" s="315" t="s">
        <v>214</v>
      </c>
      <c r="E92" s="315" t="s">
        <v>139</v>
      </c>
    </row>
    <row r="93" spans="1:5" x14ac:dyDescent="0.2">
      <c r="A93" s="315" t="s">
        <v>389</v>
      </c>
      <c r="B93" s="315" t="s">
        <v>1713</v>
      </c>
      <c r="C93" s="315">
        <v>32512</v>
      </c>
      <c r="D93" s="315" t="s">
        <v>214</v>
      </c>
      <c r="E93" s="315" t="s">
        <v>139</v>
      </c>
    </row>
    <row r="94" spans="1:5" x14ac:dyDescent="0.2">
      <c r="A94" s="315" t="s">
        <v>389</v>
      </c>
      <c r="B94" s="315" t="s">
        <v>1713</v>
      </c>
      <c r="C94" s="315">
        <v>32513</v>
      </c>
      <c r="D94" s="315" t="s">
        <v>214</v>
      </c>
      <c r="E94" s="315" t="s">
        <v>139</v>
      </c>
    </row>
    <row r="95" spans="1:5" x14ac:dyDescent="0.2">
      <c r="A95" s="315" t="s">
        <v>389</v>
      </c>
      <c r="B95" s="315" t="s">
        <v>1713</v>
      </c>
      <c r="C95" s="315">
        <v>32514</v>
      </c>
      <c r="D95" s="315" t="s">
        <v>214</v>
      </c>
      <c r="E95" s="315" t="s">
        <v>139</v>
      </c>
    </row>
    <row r="96" spans="1:5" x14ac:dyDescent="0.2">
      <c r="A96" s="315" t="s">
        <v>389</v>
      </c>
      <c r="B96" s="315" t="s">
        <v>1713</v>
      </c>
      <c r="C96" s="315">
        <v>32516</v>
      </c>
      <c r="D96" s="315" t="s">
        <v>214</v>
      </c>
      <c r="E96" s="315" t="s">
        <v>139</v>
      </c>
    </row>
    <row r="97" spans="1:5" x14ac:dyDescent="0.2">
      <c r="A97" s="315" t="s">
        <v>389</v>
      </c>
      <c r="B97" s="315" t="s">
        <v>1713</v>
      </c>
      <c r="C97" s="315">
        <v>32520</v>
      </c>
      <c r="D97" s="315" t="s">
        <v>214</v>
      </c>
      <c r="E97" s="315" t="s">
        <v>139</v>
      </c>
    </row>
    <row r="98" spans="1:5" x14ac:dyDescent="0.2">
      <c r="A98" s="315" t="s">
        <v>389</v>
      </c>
      <c r="B98" s="315" t="s">
        <v>1713</v>
      </c>
      <c r="C98" s="315">
        <v>32521</v>
      </c>
      <c r="D98" s="315" t="s">
        <v>214</v>
      </c>
      <c r="E98" s="315" t="s">
        <v>139</v>
      </c>
    </row>
    <row r="99" spans="1:5" x14ac:dyDescent="0.2">
      <c r="A99" s="315" t="s">
        <v>389</v>
      </c>
      <c r="B99" s="315" t="s">
        <v>1713</v>
      </c>
      <c r="C99" s="315">
        <v>32522</v>
      </c>
      <c r="D99" s="315" t="s">
        <v>214</v>
      </c>
      <c r="E99" s="315" t="s">
        <v>139</v>
      </c>
    </row>
    <row r="100" spans="1:5" x14ac:dyDescent="0.2">
      <c r="A100" s="315" t="s">
        <v>389</v>
      </c>
      <c r="B100" s="315" t="s">
        <v>1713</v>
      </c>
      <c r="C100" s="315">
        <v>32523</v>
      </c>
      <c r="D100" s="315" t="s">
        <v>214</v>
      </c>
      <c r="E100" s="315" t="s">
        <v>139</v>
      </c>
    </row>
    <row r="101" spans="1:5" x14ac:dyDescent="0.2">
      <c r="A101" s="315" t="s">
        <v>389</v>
      </c>
      <c r="B101" s="315" t="s">
        <v>1713</v>
      </c>
      <c r="C101" s="315">
        <v>32524</v>
      </c>
      <c r="D101" s="315" t="s">
        <v>214</v>
      </c>
      <c r="E101" s="315" t="s">
        <v>139</v>
      </c>
    </row>
    <row r="102" spans="1:5" x14ac:dyDescent="0.2">
      <c r="A102" s="315" t="s">
        <v>389</v>
      </c>
      <c r="B102" s="315" t="s">
        <v>1713</v>
      </c>
      <c r="C102" s="315">
        <v>32526</v>
      </c>
      <c r="D102" s="315" t="s">
        <v>214</v>
      </c>
      <c r="E102" s="315" t="s">
        <v>139</v>
      </c>
    </row>
    <row r="103" spans="1:5" x14ac:dyDescent="0.2">
      <c r="A103" s="315" t="s">
        <v>253</v>
      </c>
      <c r="B103" s="315" t="s">
        <v>1713</v>
      </c>
      <c r="C103" s="315">
        <v>32533</v>
      </c>
      <c r="D103" s="315" t="s">
        <v>214</v>
      </c>
      <c r="E103" s="315" t="s">
        <v>139</v>
      </c>
    </row>
    <row r="104" spans="1:5" x14ac:dyDescent="0.2">
      <c r="A104" s="315" t="s">
        <v>389</v>
      </c>
      <c r="B104" s="315" t="s">
        <v>1713</v>
      </c>
      <c r="C104" s="315">
        <v>32534</v>
      </c>
      <c r="D104" s="315" t="s">
        <v>214</v>
      </c>
      <c r="E104" s="315" t="s">
        <v>139</v>
      </c>
    </row>
    <row r="105" spans="1:5" x14ac:dyDescent="0.2">
      <c r="A105" s="315" t="s">
        <v>256</v>
      </c>
      <c r="B105" s="315" t="s">
        <v>1713</v>
      </c>
      <c r="C105" s="315">
        <v>32535</v>
      </c>
      <c r="D105" s="315" t="s">
        <v>214</v>
      </c>
      <c r="E105" s="315" t="s">
        <v>139</v>
      </c>
    </row>
    <row r="106" spans="1:5" x14ac:dyDescent="0.2">
      <c r="A106" s="315" t="s">
        <v>389</v>
      </c>
      <c r="B106" s="315" t="s">
        <v>1713</v>
      </c>
      <c r="C106" s="315">
        <v>32559</v>
      </c>
      <c r="D106" s="315" t="s">
        <v>214</v>
      </c>
      <c r="E106" s="315" t="s">
        <v>139</v>
      </c>
    </row>
    <row r="107" spans="1:5" x14ac:dyDescent="0.2">
      <c r="A107" s="315" t="s">
        <v>305</v>
      </c>
      <c r="B107" s="315" t="s">
        <v>1713</v>
      </c>
      <c r="C107" s="315">
        <v>32560</v>
      </c>
      <c r="D107" s="315" t="s">
        <v>214</v>
      </c>
      <c r="E107" s="315" t="s">
        <v>139</v>
      </c>
    </row>
    <row r="108" spans="1:5" x14ac:dyDescent="0.2">
      <c r="A108" s="315" t="s">
        <v>311</v>
      </c>
      <c r="B108" s="315" t="s">
        <v>1713</v>
      </c>
      <c r="C108" s="315">
        <v>32561</v>
      </c>
      <c r="D108" s="315" t="s">
        <v>214</v>
      </c>
      <c r="E108" s="315" t="s">
        <v>139</v>
      </c>
    </row>
    <row r="109" spans="1:5" x14ac:dyDescent="0.2">
      <c r="A109" s="315" t="s">
        <v>347</v>
      </c>
      <c r="B109" s="315" t="s">
        <v>1713</v>
      </c>
      <c r="C109" s="315">
        <v>32568</v>
      </c>
      <c r="D109" s="315" t="s">
        <v>214</v>
      </c>
      <c r="E109" s="315" t="s">
        <v>139</v>
      </c>
    </row>
    <row r="110" spans="1:5" x14ac:dyDescent="0.2">
      <c r="A110" s="315" t="s">
        <v>362</v>
      </c>
      <c r="B110" s="315" t="s">
        <v>1713</v>
      </c>
      <c r="C110" s="315">
        <v>32577</v>
      </c>
      <c r="D110" s="315" t="s">
        <v>214</v>
      </c>
      <c r="E110" s="315" t="s">
        <v>139</v>
      </c>
    </row>
    <row r="111" spans="1:5" x14ac:dyDescent="0.2">
      <c r="A111" s="315" t="s">
        <v>389</v>
      </c>
      <c r="B111" s="315" t="s">
        <v>1713</v>
      </c>
      <c r="C111" s="315">
        <v>32591</v>
      </c>
      <c r="D111" s="315" t="s">
        <v>214</v>
      </c>
      <c r="E111" s="315" t="s">
        <v>139</v>
      </c>
    </row>
    <row r="112" spans="1:5" x14ac:dyDescent="0.2">
      <c r="A112" s="315" t="s">
        <v>235</v>
      </c>
      <c r="B112" s="315" t="s">
        <v>1713</v>
      </c>
      <c r="C112" s="315">
        <v>32530</v>
      </c>
      <c r="D112" s="315" t="s">
        <v>86</v>
      </c>
      <c r="E112" s="315" t="s">
        <v>139</v>
      </c>
    </row>
    <row r="113" spans="1:5" x14ac:dyDescent="0.2">
      <c r="A113" s="315" t="s">
        <v>238</v>
      </c>
      <c r="B113" s="315" t="s">
        <v>1713</v>
      </c>
      <c r="C113" s="315">
        <v>32531</v>
      </c>
      <c r="D113" s="315" t="s">
        <v>86</v>
      </c>
      <c r="E113" s="315" t="s">
        <v>139</v>
      </c>
    </row>
    <row r="114" spans="1:5" x14ac:dyDescent="0.2">
      <c r="A114" s="315" t="s">
        <v>311</v>
      </c>
      <c r="B114" s="315" t="s">
        <v>1713</v>
      </c>
      <c r="C114" s="315">
        <v>32561</v>
      </c>
      <c r="D114" s="315" t="s">
        <v>86</v>
      </c>
      <c r="E114" s="315" t="s">
        <v>139</v>
      </c>
    </row>
    <row r="115" spans="1:5" x14ac:dyDescent="0.2">
      <c r="A115" s="315" t="s">
        <v>311</v>
      </c>
      <c r="B115" s="315" t="s">
        <v>1713</v>
      </c>
      <c r="C115" s="315">
        <v>32562</v>
      </c>
      <c r="D115" s="315" t="s">
        <v>86</v>
      </c>
      <c r="E115" s="315" t="s">
        <v>139</v>
      </c>
    </row>
    <row r="116" spans="1:5" x14ac:dyDescent="0.2">
      <c r="A116" s="315" t="s">
        <v>311</v>
      </c>
      <c r="B116" s="315" t="s">
        <v>1713</v>
      </c>
      <c r="C116" s="315">
        <v>32563</v>
      </c>
      <c r="D116" s="315" t="s">
        <v>86</v>
      </c>
      <c r="E116" s="315" t="s">
        <v>139</v>
      </c>
    </row>
    <row r="117" spans="1:5" x14ac:dyDescent="0.2">
      <c r="A117" s="315" t="s">
        <v>317</v>
      </c>
      <c r="B117" s="315" t="s">
        <v>1713</v>
      </c>
      <c r="C117" s="315">
        <v>32564</v>
      </c>
      <c r="D117" s="315" t="s">
        <v>86</v>
      </c>
      <c r="E117" s="315" t="s">
        <v>139</v>
      </c>
    </row>
    <row r="118" spans="1:5" x14ac:dyDescent="0.2">
      <c r="A118" s="315" t="s">
        <v>326</v>
      </c>
      <c r="B118" s="315" t="s">
        <v>1713</v>
      </c>
      <c r="C118" s="315">
        <v>32565</v>
      </c>
      <c r="D118" s="315" t="s">
        <v>86</v>
      </c>
      <c r="E118" s="315" t="s">
        <v>139</v>
      </c>
    </row>
    <row r="119" spans="1:5" x14ac:dyDescent="0.2">
      <c r="A119" s="315" t="s">
        <v>374</v>
      </c>
      <c r="B119" s="315" t="s">
        <v>1713</v>
      </c>
      <c r="C119" s="315">
        <v>32566</v>
      </c>
      <c r="D119" s="315" t="s">
        <v>86</v>
      </c>
      <c r="E119" s="315" t="s">
        <v>139</v>
      </c>
    </row>
    <row r="120" spans="1:5" x14ac:dyDescent="0.2">
      <c r="A120" s="315" t="s">
        <v>353</v>
      </c>
      <c r="B120" s="315" t="s">
        <v>1713</v>
      </c>
      <c r="C120" s="315">
        <v>32570</v>
      </c>
      <c r="D120" s="315" t="s">
        <v>86</v>
      </c>
      <c r="E120" s="315" t="s">
        <v>139</v>
      </c>
    </row>
    <row r="121" spans="1:5" x14ac:dyDescent="0.2">
      <c r="A121" s="315" t="s">
        <v>353</v>
      </c>
      <c r="B121" s="315" t="s">
        <v>1713</v>
      </c>
      <c r="C121" s="315">
        <v>32571</v>
      </c>
      <c r="D121" s="315" t="s">
        <v>86</v>
      </c>
      <c r="E121" s="315" t="s">
        <v>139</v>
      </c>
    </row>
    <row r="122" spans="1:5" x14ac:dyDescent="0.2">
      <c r="A122" s="315" t="s">
        <v>353</v>
      </c>
      <c r="B122" s="315" t="s">
        <v>1713</v>
      </c>
      <c r="C122" s="315">
        <v>32572</v>
      </c>
      <c r="D122" s="315" t="s">
        <v>86</v>
      </c>
      <c r="E122" s="315" t="s">
        <v>139</v>
      </c>
    </row>
    <row r="123" spans="1:5" x14ac:dyDescent="0.2">
      <c r="A123" s="315" t="s">
        <v>353</v>
      </c>
      <c r="B123" s="315" t="s">
        <v>1713</v>
      </c>
      <c r="C123" s="315">
        <v>32583</v>
      </c>
      <c r="D123" s="315" t="s">
        <v>86</v>
      </c>
      <c r="E123" s="315" t="s">
        <v>139</v>
      </c>
    </row>
    <row r="124" spans="1:5" x14ac:dyDescent="0.2">
      <c r="A124" s="315" t="s">
        <v>238</v>
      </c>
      <c r="B124" s="315" t="s">
        <v>1713</v>
      </c>
      <c r="C124" s="315">
        <v>32531</v>
      </c>
      <c r="D124" s="315" t="s">
        <v>219</v>
      </c>
      <c r="E124" s="315" t="s">
        <v>139</v>
      </c>
    </row>
    <row r="125" spans="1:5" x14ac:dyDescent="0.2">
      <c r="A125" s="315" t="s">
        <v>270</v>
      </c>
      <c r="B125" s="315" t="s">
        <v>1713</v>
      </c>
      <c r="C125" s="315">
        <v>32536</v>
      </c>
      <c r="D125" s="315" t="s">
        <v>219</v>
      </c>
      <c r="E125" s="315" t="s">
        <v>139</v>
      </c>
    </row>
    <row r="126" spans="1:5" x14ac:dyDescent="0.2">
      <c r="A126" s="315" t="s">
        <v>350</v>
      </c>
      <c r="B126" s="315" t="s">
        <v>1713</v>
      </c>
      <c r="C126" s="315">
        <v>32537</v>
      </c>
      <c r="D126" s="315" t="s">
        <v>219</v>
      </c>
      <c r="E126" s="315" t="s">
        <v>139</v>
      </c>
    </row>
    <row r="127" spans="1:5" x14ac:dyDescent="0.2">
      <c r="A127" s="315" t="s">
        <v>270</v>
      </c>
      <c r="B127" s="315" t="s">
        <v>1713</v>
      </c>
      <c r="C127" s="315">
        <v>32539</v>
      </c>
      <c r="D127" s="315" t="s">
        <v>219</v>
      </c>
      <c r="E127" s="315" t="s">
        <v>139</v>
      </c>
    </row>
    <row r="128" spans="1:5" x14ac:dyDescent="0.2">
      <c r="A128" s="315" t="s">
        <v>281</v>
      </c>
      <c r="B128" s="315" t="s">
        <v>1713</v>
      </c>
      <c r="C128" s="315">
        <v>32540</v>
      </c>
      <c r="D128" s="315" t="s">
        <v>219</v>
      </c>
      <c r="E128" s="315" t="s">
        <v>139</v>
      </c>
    </row>
    <row r="129" spans="1:5" x14ac:dyDescent="0.2">
      <c r="A129" s="315" t="s">
        <v>281</v>
      </c>
      <c r="B129" s="315" t="s">
        <v>1713</v>
      </c>
      <c r="C129" s="315">
        <v>32541</v>
      </c>
      <c r="D129" s="315" t="s">
        <v>219</v>
      </c>
      <c r="E129" s="315" t="s">
        <v>139</v>
      </c>
    </row>
    <row r="130" spans="1:5" x14ac:dyDescent="0.2">
      <c r="A130" s="315" t="s">
        <v>284</v>
      </c>
      <c r="B130" s="315" t="s">
        <v>1713</v>
      </c>
      <c r="C130" s="315">
        <v>32542</v>
      </c>
      <c r="D130" s="315" t="s">
        <v>219</v>
      </c>
      <c r="E130" s="315" t="s">
        <v>139</v>
      </c>
    </row>
    <row r="131" spans="1:5" x14ac:dyDescent="0.2">
      <c r="A131" s="315" t="s">
        <v>320</v>
      </c>
      <c r="B131" s="315" t="s">
        <v>1713</v>
      </c>
      <c r="C131" s="315">
        <v>32544</v>
      </c>
      <c r="D131" s="315" t="s">
        <v>219</v>
      </c>
      <c r="E131" s="315" t="s">
        <v>139</v>
      </c>
    </row>
    <row r="132" spans="1:5" x14ac:dyDescent="0.2">
      <c r="A132" s="315" t="s">
        <v>299</v>
      </c>
      <c r="B132" s="315" t="s">
        <v>1713</v>
      </c>
      <c r="C132" s="315">
        <v>32547</v>
      </c>
      <c r="D132" s="315" t="s">
        <v>219</v>
      </c>
      <c r="E132" s="315" t="s">
        <v>139</v>
      </c>
    </row>
    <row r="133" spans="1:5" x14ac:dyDescent="0.2">
      <c r="A133" s="315" t="s">
        <v>299</v>
      </c>
      <c r="B133" s="315" t="s">
        <v>1713</v>
      </c>
      <c r="C133" s="315">
        <v>32548</v>
      </c>
      <c r="D133" s="315" t="s">
        <v>219</v>
      </c>
      <c r="E133" s="315" t="s">
        <v>139</v>
      </c>
    </row>
    <row r="134" spans="1:5" x14ac:dyDescent="0.2">
      <c r="A134" s="315" t="s">
        <v>299</v>
      </c>
      <c r="B134" s="315" t="s">
        <v>1713</v>
      </c>
      <c r="C134" s="315">
        <v>32549</v>
      </c>
      <c r="D134" s="315" t="s">
        <v>219</v>
      </c>
      <c r="E134" s="315" t="s">
        <v>139</v>
      </c>
    </row>
    <row r="135" spans="1:5" x14ac:dyDescent="0.2">
      <c r="A135" s="315" t="s">
        <v>317</v>
      </c>
      <c r="B135" s="315" t="s">
        <v>1713</v>
      </c>
      <c r="C135" s="315">
        <v>32564</v>
      </c>
      <c r="D135" s="315" t="s">
        <v>219</v>
      </c>
      <c r="E135" s="315" t="s">
        <v>139</v>
      </c>
    </row>
    <row r="136" spans="1:5" x14ac:dyDescent="0.2">
      <c r="A136" s="315" t="s">
        <v>329</v>
      </c>
      <c r="B136" s="315" t="s">
        <v>1713</v>
      </c>
      <c r="C136" s="315">
        <v>32567</v>
      </c>
      <c r="D136" s="315" t="s">
        <v>219</v>
      </c>
      <c r="E136" s="315" t="s">
        <v>139</v>
      </c>
    </row>
    <row r="137" spans="1:5" x14ac:dyDescent="0.2">
      <c r="A137" s="315" t="s">
        <v>344</v>
      </c>
      <c r="B137" s="315" t="s">
        <v>1713</v>
      </c>
      <c r="C137" s="315">
        <v>32569</v>
      </c>
      <c r="D137" s="315" t="s">
        <v>219</v>
      </c>
      <c r="E137" s="315" t="s">
        <v>139</v>
      </c>
    </row>
    <row r="138" spans="1:5" x14ac:dyDescent="0.2">
      <c r="A138" s="315" t="s">
        <v>377</v>
      </c>
      <c r="B138" s="315" t="s">
        <v>1713</v>
      </c>
      <c r="C138" s="315">
        <v>32578</v>
      </c>
      <c r="D138" s="315" t="s">
        <v>219</v>
      </c>
      <c r="E138" s="315" t="s">
        <v>139</v>
      </c>
    </row>
    <row r="139" spans="1:5" x14ac:dyDescent="0.2">
      <c r="A139" s="315" t="s">
        <v>422</v>
      </c>
      <c r="B139" s="315" t="s">
        <v>1713</v>
      </c>
      <c r="C139" s="315">
        <v>32579</v>
      </c>
      <c r="D139" s="315" t="s">
        <v>222</v>
      </c>
      <c r="E139" s="315" t="s">
        <v>139</v>
      </c>
    </row>
    <row r="140" spans="1:5" x14ac:dyDescent="0.2">
      <c r="A140" s="315" t="s">
        <v>443</v>
      </c>
      <c r="B140" s="315" t="s">
        <v>1713</v>
      </c>
      <c r="C140" s="315">
        <v>32580</v>
      </c>
      <c r="D140" s="315" t="s">
        <v>222</v>
      </c>
      <c r="E140" s="315" t="s">
        <v>139</v>
      </c>
    </row>
    <row r="141" spans="1:5" x14ac:dyDescent="0.2">
      <c r="A141" s="315" t="s">
        <v>377</v>
      </c>
      <c r="B141" s="315" t="s">
        <v>1713</v>
      </c>
      <c r="C141" s="315">
        <v>32588</v>
      </c>
      <c r="D141" s="315" t="s">
        <v>222</v>
      </c>
      <c r="E141" s="315" t="s">
        <v>139</v>
      </c>
    </row>
    <row r="142" spans="1:5" x14ac:dyDescent="0.2">
      <c r="A142" s="315" t="s">
        <v>383</v>
      </c>
      <c r="B142" s="315" t="s">
        <v>1713</v>
      </c>
      <c r="C142" s="315">
        <v>32413</v>
      </c>
      <c r="D142" s="315" t="s">
        <v>222</v>
      </c>
      <c r="E142" s="315" t="s">
        <v>139</v>
      </c>
    </row>
    <row r="143" spans="1:5" x14ac:dyDescent="0.2">
      <c r="A143" s="315" t="s">
        <v>230</v>
      </c>
      <c r="B143" s="315" t="s">
        <v>1713</v>
      </c>
      <c r="C143" s="315">
        <v>32422</v>
      </c>
      <c r="D143" s="315" t="s">
        <v>222</v>
      </c>
      <c r="E143" s="315" t="s">
        <v>139</v>
      </c>
    </row>
    <row r="144" spans="1:5" x14ac:dyDescent="0.2">
      <c r="A144" s="315" t="s">
        <v>278</v>
      </c>
      <c r="B144" s="315" t="s">
        <v>1713</v>
      </c>
      <c r="C144" s="315">
        <v>32433</v>
      </c>
      <c r="D144" s="315" t="s">
        <v>222</v>
      </c>
      <c r="E144" s="315" t="s">
        <v>139</v>
      </c>
    </row>
    <row r="145" spans="1:5" x14ac:dyDescent="0.2">
      <c r="A145" s="315" t="s">
        <v>368</v>
      </c>
      <c r="B145" s="315" t="s">
        <v>1713</v>
      </c>
      <c r="C145" s="315">
        <v>32434</v>
      </c>
      <c r="D145" s="315" t="s">
        <v>222</v>
      </c>
      <c r="E145" s="315" t="s">
        <v>139</v>
      </c>
    </row>
    <row r="146" spans="1:5" x14ac:dyDescent="0.2">
      <c r="A146" s="315" t="s">
        <v>278</v>
      </c>
      <c r="B146" s="315" t="s">
        <v>1713</v>
      </c>
      <c r="C146" s="315">
        <v>32435</v>
      </c>
      <c r="D146" s="315" t="s">
        <v>222</v>
      </c>
      <c r="E146" s="315" t="s">
        <v>139</v>
      </c>
    </row>
    <row r="147" spans="1:5" x14ac:dyDescent="0.2">
      <c r="A147" s="315" t="s">
        <v>302</v>
      </c>
      <c r="B147" s="315" t="s">
        <v>1713</v>
      </c>
      <c r="C147" s="315">
        <v>32439</v>
      </c>
      <c r="D147" s="315" t="s">
        <v>222</v>
      </c>
      <c r="E147" s="315" t="s">
        <v>139</v>
      </c>
    </row>
    <row r="148" spans="1:5" x14ac:dyDescent="0.2">
      <c r="A148" s="315" t="s">
        <v>398</v>
      </c>
      <c r="B148" s="315" t="s">
        <v>1713</v>
      </c>
      <c r="C148" s="315">
        <v>32455</v>
      </c>
      <c r="D148" s="315" t="s">
        <v>222</v>
      </c>
      <c r="E148" s="315" t="s">
        <v>139</v>
      </c>
    </row>
    <row r="149" spans="1:5" x14ac:dyDescent="0.2">
      <c r="A149" s="315" t="s">
        <v>407</v>
      </c>
      <c r="B149" s="315" t="s">
        <v>1713</v>
      </c>
      <c r="C149" s="315">
        <v>32459</v>
      </c>
      <c r="D149" s="315" t="s">
        <v>222</v>
      </c>
      <c r="E149" s="315" t="s">
        <v>139</v>
      </c>
    </row>
    <row r="150" spans="1:5" x14ac:dyDescent="0.2">
      <c r="A150" s="315" t="s">
        <v>446</v>
      </c>
      <c r="B150" s="315" t="s">
        <v>1713</v>
      </c>
      <c r="C150" s="315">
        <v>32462</v>
      </c>
      <c r="D150" s="315" t="s">
        <v>222</v>
      </c>
      <c r="E150" s="315" t="s">
        <v>139</v>
      </c>
    </row>
    <row r="151" spans="1:5" x14ac:dyDescent="0.2">
      <c r="A151" s="315" t="s">
        <v>449</v>
      </c>
      <c r="B151" s="315" t="s">
        <v>1713</v>
      </c>
      <c r="C151" s="315">
        <v>32464</v>
      </c>
      <c r="D151" s="315" t="s">
        <v>222</v>
      </c>
      <c r="E151" s="315" t="s">
        <v>139</v>
      </c>
    </row>
    <row r="152" spans="1:5" x14ac:dyDescent="0.2">
      <c r="A152" s="315" t="s">
        <v>386</v>
      </c>
      <c r="B152" s="315" t="s">
        <v>1713</v>
      </c>
      <c r="C152" s="315">
        <v>32538</v>
      </c>
      <c r="D152" s="315" t="s">
        <v>222</v>
      </c>
      <c r="E152" s="315" t="s">
        <v>139</v>
      </c>
    </row>
    <row r="153" spans="1:5" x14ac:dyDescent="0.2">
      <c r="A153" s="315" t="s">
        <v>270</v>
      </c>
      <c r="B153" s="315" t="s">
        <v>1713</v>
      </c>
      <c r="C153" s="315">
        <v>32539</v>
      </c>
      <c r="D153" s="315" t="s">
        <v>222</v>
      </c>
      <c r="E153" s="315" t="s">
        <v>139</v>
      </c>
    </row>
    <row r="154" spans="1:5" x14ac:dyDescent="0.2">
      <c r="A154" s="315" t="s">
        <v>356</v>
      </c>
      <c r="B154" s="315" t="s">
        <v>1713</v>
      </c>
      <c r="C154" s="315">
        <v>32550</v>
      </c>
      <c r="D154" s="315" t="s">
        <v>222</v>
      </c>
      <c r="E154" s="315" t="s">
        <v>139</v>
      </c>
    </row>
    <row r="155" spans="1:5" x14ac:dyDescent="0.2">
      <c r="A155" s="315" t="s">
        <v>329</v>
      </c>
      <c r="B155" s="315" t="s">
        <v>1713</v>
      </c>
      <c r="C155" s="315">
        <v>32567</v>
      </c>
      <c r="D155" s="315" t="s">
        <v>222</v>
      </c>
      <c r="E155" s="315" t="s">
        <v>139</v>
      </c>
    </row>
    <row r="156" spans="1:5" x14ac:dyDescent="0.2">
      <c r="A156" s="315" t="s">
        <v>377</v>
      </c>
      <c r="B156" s="315" t="s">
        <v>1713</v>
      </c>
      <c r="C156" s="315">
        <v>32578</v>
      </c>
      <c r="D156" s="315" t="s">
        <v>222</v>
      </c>
      <c r="E156" s="315" t="s">
        <v>139</v>
      </c>
    </row>
    <row r="157" spans="1:5" x14ac:dyDescent="0.2">
      <c r="A157" s="315" t="s">
        <v>411</v>
      </c>
      <c r="B157" s="315" t="s">
        <v>1713</v>
      </c>
      <c r="C157" s="315">
        <v>32359</v>
      </c>
      <c r="D157" s="315" t="s">
        <v>209</v>
      </c>
      <c r="E157" s="315" t="s">
        <v>129</v>
      </c>
    </row>
    <row r="158" spans="1:5" x14ac:dyDescent="0.2">
      <c r="A158" s="315" t="s">
        <v>285</v>
      </c>
      <c r="B158" s="315" t="s">
        <v>1713</v>
      </c>
      <c r="C158" s="315">
        <v>32628</v>
      </c>
      <c r="D158" s="315" t="s">
        <v>209</v>
      </c>
      <c r="E158" s="315" t="s">
        <v>129</v>
      </c>
    </row>
    <row r="159" spans="1:5" x14ac:dyDescent="0.2">
      <c r="A159" s="315" t="s">
        <v>336</v>
      </c>
      <c r="B159" s="315" t="s">
        <v>1713</v>
      </c>
      <c r="C159" s="315">
        <v>32648</v>
      </c>
      <c r="D159" s="315" t="s">
        <v>209</v>
      </c>
      <c r="E159" s="315" t="s">
        <v>129</v>
      </c>
    </row>
    <row r="160" spans="1:5" x14ac:dyDescent="0.2">
      <c r="A160" s="315" t="s">
        <v>387</v>
      </c>
      <c r="B160" s="315" t="s">
        <v>1713</v>
      </c>
      <c r="C160" s="315">
        <v>32680</v>
      </c>
      <c r="D160" s="315" t="s">
        <v>209</v>
      </c>
      <c r="E160" s="315" t="s">
        <v>129</v>
      </c>
    </row>
    <row r="161" spans="1:5" x14ac:dyDescent="0.2">
      <c r="A161" s="315" t="s">
        <v>420</v>
      </c>
      <c r="B161" s="315" t="s">
        <v>1713</v>
      </c>
      <c r="C161" s="315">
        <v>32692</v>
      </c>
      <c r="D161" s="315" t="s">
        <v>209</v>
      </c>
      <c r="E161" s="315" t="s">
        <v>129</v>
      </c>
    </row>
    <row r="162" spans="1:5" x14ac:dyDescent="0.2">
      <c r="A162" s="315" t="s">
        <v>257</v>
      </c>
      <c r="B162" s="315" t="s">
        <v>1713</v>
      </c>
      <c r="C162" s="315">
        <v>32008</v>
      </c>
      <c r="D162" s="315" t="s">
        <v>212</v>
      </c>
      <c r="E162" s="315" t="s">
        <v>129</v>
      </c>
    </row>
    <row r="163" spans="1:5" x14ac:dyDescent="0.2">
      <c r="A163" s="315" t="s">
        <v>248</v>
      </c>
      <c r="B163" s="315" t="s">
        <v>1713</v>
      </c>
      <c r="C163" s="315">
        <v>32619</v>
      </c>
      <c r="D163" s="315" t="s">
        <v>212</v>
      </c>
      <c r="E163" s="315" t="s">
        <v>129</v>
      </c>
    </row>
    <row r="164" spans="1:5" x14ac:dyDescent="0.2">
      <c r="A164" s="315" t="s">
        <v>324</v>
      </c>
      <c r="B164" s="315" t="s">
        <v>1713</v>
      </c>
      <c r="C164" s="315">
        <v>32643</v>
      </c>
      <c r="D164" s="315" t="s">
        <v>212</v>
      </c>
      <c r="E164" s="315" t="s">
        <v>129</v>
      </c>
    </row>
    <row r="165" spans="1:5" x14ac:dyDescent="0.2">
      <c r="A165" s="315" t="s">
        <v>378</v>
      </c>
      <c r="B165" s="315" t="s">
        <v>1713</v>
      </c>
      <c r="C165" s="315">
        <v>32669</v>
      </c>
      <c r="D165" s="315" t="s">
        <v>212</v>
      </c>
      <c r="E165" s="315" t="s">
        <v>129</v>
      </c>
    </row>
    <row r="166" spans="1:5" x14ac:dyDescent="0.2">
      <c r="A166" s="315" t="s">
        <v>426</v>
      </c>
      <c r="B166" s="315" t="s">
        <v>1713</v>
      </c>
      <c r="C166" s="315">
        <v>32693</v>
      </c>
      <c r="D166" s="315" t="s">
        <v>212</v>
      </c>
      <c r="E166" s="315" t="s">
        <v>129</v>
      </c>
    </row>
    <row r="167" spans="1:5" x14ac:dyDescent="0.2">
      <c r="A167" s="315" t="s">
        <v>245</v>
      </c>
      <c r="B167" s="315" t="s">
        <v>1713</v>
      </c>
      <c r="C167" s="315">
        <v>32618</v>
      </c>
      <c r="D167" s="315" t="s">
        <v>215</v>
      </c>
      <c r="E167" s="315" t="s">
        <v>129</v>
      </c>
    </row>
    <row r="168" spans="1:5" x14ac:dyDescent="0.2">
      <c r="A168" s="315" t="s">
        <v>260</v>
      </c>
      <c r="B168" s="315" t="s">
        <v>1713</v>
      </c>
      <c r="C168" s="315">
        <v>32621</v>
      </c>
      <c r="D168" s="315" t="s">
        <v>215</v>
      </c>
      <c r="E168" s="315" t="s">
        <v>129</v>
      </c>
    </row>
    <row r="169" spans="1:5" x14ac:dyDescent="0.2">
      <c r="A169" s="315" t="s">
        <v>271</v>
      </c>
      <c r="B169" s="315" t="s">
        <v>1713</v>
      </c>
      <c r="C169" s="315">
        <v>32625</v>
      </c>
      <c r="D169" s="315" t="s">
        <v>215</v>
      </c>
      <c r="E169" s="315" t="s">
        <v>129</v>
      </c>
    </row>
    <row r="170" spans="1:5" x14ac:dyDescent="0.2">
      <c r="A170" s="315" t="s">
        <v>276</v>
      </c>
      <c r="B170" s="315" t="s">
        <v>1713</v>
      </c>
      <c r="C170" s="315">
        <v>32626</v>
      </c>
      <c r="D170" s="315" t="s">
        <v>215</v>
      </c>
      <c r="E170" s="315" t="s">
        <v>129</v>
      </c>
    </row>
    <row r="171" spans="1:5" x14ac:dyDescent="0.2">
      <c r="A171" s="315" t="s">
        <v>315</v>
      </c>
      <c r="B171" s="315" t="s">
        <v>1713</v>
      </c>
      <c r="C171" s="315">
        <v>32639</v>
      </c>
      <c r="D171" s="315" t="s">
        <v>215</v>
      </c>
      <c r="E171" s="315" t="s">
        <v>129</v>
      </c>
    </row>
    <row r="172" spans="1:5" x14ac:dyDescent="0.2">
      <c r="A172" s="315" t="s">
        <v>276</v>
      </c>
      <c r="B172" s="315" t="s">
        <v>1713</v>
      </c>
      <c r="C172" s="315">
        <v>32644</v>
      </c>
      <c r="D172" s="315" t="s">
        <v>215</v>
      </c>
      <c r="E172" s="315" t="s">
        <v>129</v>
      </c>
    </row>
    <row r="173" spans="1:5" x14ac:dyDescent="0.2">
      <c r="A173" s="315" t="s">
        <v>375</v>
      </c>
      <c r="B173" s="315" t="s">
        <v>1713</v>
      </c>
      <c r="C173" s="315">
        <v>32668</v>
      </c>
      <c r="D173" s="315" t="s">
        <v>215</v>
      </c>
      <c r="E173" s="315" t="s">
        <v>129</v>
      </c>
    </row>
    <row r="174" spans="1:5" x14ac:dyDescent="0.2">
      <c r="A174" s="315" t="s">
        <v>396</v>
      </c>
      <c r="B174" s="315" t="s">
        <v>1713</v>
      </c>
      <c r="C174" s="315">
        <v>32683</v>
      </c>
      <c r="D174" s="315" t="s">
        <v>215</v>
      </c>
      <c r="E174" s="315" t="s">
        <v>129</v>
      </c>
    </row>
    <row r="175" spans="1:5" x14ac:dyDescent="0.2">
      <c r="A175" s="315" t="s">
        <v>426</v>
      </c>
      <c r="B175" s="315" t="s">
        <v>1713</v>
      </c>
      <c r="C175" s="315">
        <v>32693</v>
      </c>
      <c r="D175" s="315" t="s">
        <v>215</v>
      </c>
      <c r="E175" s="315" t="s">
        <v>129</v>
      </c>
    </row>
    <row r="176" spans="1:5" x14ac:dyDescent="0.2">
      <c r="A176" s="315" t="s">
        <v>444</v>
      </c>
      <c r="B176" s="315" t="s">
        <v>1713</v>
      </c>
      <c r="C176" s="315">
        <v>32696</v>
      </c>
      <c r="D176" s="315" t="s">
        <v>215</v>
      </c>
      <c r="E176" s="315" t="s">
        <v>129</v>
      </c>
    </row>
    <row r="177" spans="1:5" x14ac:dyDescent="0.2">
      <c r="A177" s="315" t="s">
        <v>291</v>
      </c>
      <c r="B177" s="315" t="s">
        <v>1713</v>
      </c>
      <c r="C177" s="315">
        <v>34431</v>
      </c>
      <c r="D177" s="315" t="s">
        <v>215</v>
      </c>
      <c r="E177" s="315" t="s">
        <v>129</v>
      </c>
    </row>
    <row r="178" spans="1:5" x14ac:dyDescent="0.2">
      <c r="A178" s="315" t="s">
        <v>339</v>
      </c>
      <c r="B178" s="315" t="s">
        <v>1713</v>
      </c>
      <c r="C178" s="315">
        <v>34449</v>
      </c>
      <c r="D178" s="315" t="s">
        <v>215</v>
      </c>
      <c r="E178" s="315" t="s">
        <v>129</v>
      </c>
    </row>
    <row r="179" spans="1:5" x14ac:dyDescent="0.2">
      <c r="A179" s="315" t="s">
        <v>447</v>
      </c>
      <c r="B179" s="315" t="s">
        <v>1713</v>
      </c>
      <c r="C179" s="315">
        <v>34498</v>
      </c>
      <c r="D179" s="315" t="s">
        <v>215</v>
      </c>
      <c r="E179" s="315" t="s">
        <v>129</v>
      </c>
    </row>
    <row r="180" spans="1:5" x14ac:dyDescent="0.2">
      <c r="A180" s="315" t="s">
        <v>312</v>
      </c>
      <c r="B180" s="315" t="s">
        <v>1713</v>
      </c>
      <c r="C180" s="315">
        <v>32601</v>
      </c>
      <c r="D180" s="315" t="s">
        <v>217</v>
      </c>
      <c r="E180" s="315" t="s">
        <v>129</v>
      </c>
    </row>
    <row r="181" spans="1:5" x14ac:dyDescent="0.2">
      <c r="A181" s="315" t="s">
        <v>312</v>
      </c>
      <c r="B181" s="315" t="s">
        <v>1713</v>
      </c>
      <c r="C181" s="315">
        <v>32602</v>
      </c>
      <c r="D181" s="315" t="s">
        <v>217</v>
      </c>
      <c r="E181" s="315" t="s">
        <v>129</v>
      </c>
    </row>
    <row r="182" spans="1:5" x14ac:dyDescent="0.2">
      <c r="A182" s="315" t="s">
        <v>312</v>
      </c>
      <c r="B182" s="315" t="s">
        <v>1713</v>
      </c>
      <c r="C182" s="315">
        <v>32603</v>
      </c>
      <c r="D182" s="315" t="s">
        <v>217</v>
      </c>
      <c r="E182" s="315" t="s">
        <v>129</v>
      </c>
    </row>
    <row r="183" spans="1:5" x14ac:dyDescent="0.2">
      <c r="A183" s="315" t="s">
        <v>312</v>
      </c>
      <c r="B183" s="315" t="s">
        <v>1713</v>
      </c>
      <c r="C183" s="315">
        <v>32604</v>
      </c>
      <c r="D183" s="315" t="s">
        <v>217</v>
      </c>
      <c r="E183" s="315" t="s">
        <v>129</v>
      </c>
    </row>
    <row r="184" spans="1:5" x14ac:dyDescent="0.2">
      <c r="A184" s="315" t="s">
        <v>312</v>
      </c>
      <c r="B184" s="315" t="s">
        <v>1713</v>
      </c>
      <c r="C184" s="315">
        <v>32605</v>
      </c>
      <c r="D184" s="315" t="s">
        <v>217</v>
      </c>
      <c r="E184" s="315" t="s">
        <v>129</v>
      </c>
    </row>
    <row r="185" spans="1:5" x14ac:dyDescent="0.2">
      <c r="A185" s="315" t="s">
        <v>312</v>
      </c>
      <c r="B185" s="315" t="s">
        <v>1713</v>
      </c>
      <c r="C185" s="315">
        <v>32606</v>
      </c>
      <c r="D185" s="315" t="s">
        <v>217</v>
      </c>
      <c r="E185" s="315" t="s">
        <v>129</v>
      </c>
    </row>
    <row r="186" spans="1:5" x14ac:dyDescent="0.2">
      <c r="A186" s="315" t="s">
        <v>312</v>
      </c>
      <c r="B186" s="315" t="s">
        <v>1713</v>
      </c>
      <c r="C186" s="315">
        <v>32607</v>
      </c>
      <c r="D186" s="315" t="s">
        <v>217</v>
      </c>
      <c r="E186" s="315" t="s">
        <v>129</v>
      </c>
    </row>
    <row r="187" spans="1:5" x14ac:dyDescent="0.2">
      <c r="A187" s="315" t="s">
        <v>312</v>
      </c>
      <c r="B187" s="315" t="s">
        <v>1713</v>
      </c>
      <c r="C187" s="315">
        <v>32608</v>
      </c>
      <c r="D187" s="315" t="s">
        <v>217</v>
      </c>
      <c r="E187" s="315" t="s">
        <v>129</v>
      </c>
    </row>
    <row r="188" spans="1:5" x14ac:dyDescent="0.2">
      <c r="A188" s="315" t="s">
        <v>312</v>
      </c>
      <c r="B188" s="315" t="s">
        <v>1713</v>
      </c>
      <c r="C188" s="315">
        <v>32609</v>
      </c>
      <c r="D188" s="315" t="s">
        <v>217</v>
      </c>
      <c r="E188" s="315" t="s">
        <v>129</v>
      </c>
    </row>
    <row r="189" spans="1:5" x14ac:dyDescent="0.2">
      <c r="A189" s="315" t="s">
        <v>312</v>
      </c>
      <c r="B189" s="315" t="s">
        <v>1713</v>
      </c>
      <c r="C189" s="315">
        <v>32610</v>
      </c>
      <c r="D189" s="315" t="s">
        <v>217</v>
      </c>
      <c r="E189" s="315" t="s">
        <v>129</v>
      </c>
    </row>
    <row r="190" spans="1:5" x14ac:dyDescent="0.2">
      <c r="A190" s="315" t="s">
        <v>312</v>
      </c>
      <c r="B190" s="315" t="s">
        <v>1713</v>
      </c>
      <c r="C190" s="315">
        <v>32611</v>
      </c>
      <c r="D190" s="315" t="s">
        <v>217</v>
      </c>
      <c r="E190" s="315" t="s">
        <v>129</v>
      </c>
    </row>
    <row r="191" spans="1:5" x14ac:dyDescent="0.2">
      <c r="A191" s="315" t="s">
        <v>312</v>
      </c>
      <c r="B191" s="315" t="s">
        <v>1713</v>
      </c>
      <c r="C191" s="315">
        <v>32612</v>
      </c>
      <c r="D191" s="315" t="s">
        <v>217</v>
      </c>
      <c r="E191" s="315" t="s">
        <v>129</v>
      </c>
    </row>
    <row r="192" spans="1:5" x14ac:dyDescent="0.2">
      <c r="A192" s="315" t="s">
        <v>312</v>
      </c>
      <c r="B192" s="315" t="s">
        <v>1713</v>
      </c>
      <c r="C192" s="315">
        <v>32614</v>
      </c>
      <c r="D192" s="315" t="s">
        <v>217</v>
      </c>
      <c r="E192" s="315" t="s">
        <v>129</v>
      </c>
    </row>
    <row r="193" spans="1:5" x14ac:dyDescent="0.2">
      <c r="A193" s="315" t="s">
        <v>236</v>
      </c>
      <c r="B193" s="315" t="s">
        <v>1713</v>
      </c>
      <c r="C193" s="315">
        <v>32615</v>
      </c>
      <c r="D193" s="315" t="s">
        <v>217</v>
      </c>
      <c r="E193" s="315" t="s">
        <v>129</v>
      </c>
    </row>
    <row r="194" spans="1:5" x14ac:dyDescent="0.2">
      <c r="A194" s="315" t="s">
        <v>236</v>
      </c>
      <c r="B194" s="315" t="s">
        <v>1713</v>
      </c>
      <c r="C194" s="315">
        <v>32616</v>
      </c>
      <c r="D194" s="315" t="s">
        <v>217</v>
      </c>
      <c r="E194" s="315" t="s">
        <v>129</v>
      </c>
    </row>
    <row r="195" spans="1:5" x14ac:dyDescent="0.2">
      <c r="A195" s="315" t="s">
        <v>245</v>
      </c>
      <c r="B195" s="315" t="s">
        <v>1713</v>
      </c>
      <c r="C195" s="315">
        <v>32618</v>
      </c>
      <c r="D195" s="315" t="s">
        <v>217</v>
      </c>
      <c r="E195" s="315" t="s">
        <v>129</v>
      </c>
    </row>
    <row r="196" spans="1:5" x14ac:dyDescent="0.2">
      <c r="A196" s="315" t="s">
        <v>263</v>
      </c>
      <c r="B196" s="315" t="s">
        <v>1713</v>
      </c>
      <c r="C196" s="315">
        <v>32622</v>
      </c>
      <c r="D196" s="315" t="s">
        <v>217</v>
      </c>
      <c r="E196" s="315" t="s">
        <v>129</v>
      </c>
    </row>
    <row r="197" spans="1:5" x14ac:dyDescent="0.2">
      <c r="A197" s="315" t="s">
        <v>312</v>
      </c>
      <c r="B197" s="315" t="s">
        <v>1713</v>
      </c>
      <c r="C197" s="315">
        <v>32627</v>
      </c>
      <c r="D197" s="315" t="s">
        <v>217</v>
      </c>
      <c r="E197" s="315" t="s">
        <v>129</v>
      </c>
    </row>
    <row r="198" spans="1:5" x14ac:dyDescent="0.2">
      <c r="A198" s="315" t="s">
        <v>294</v>
      </c>
      <c r="B198" s="315" t="s">
        <v>1713</v>
      </c>
      <c r="C198" s="315">
        <v>32631</v>
      </c>
      <c r="D198" s="315" t="s">
        <v>217</v>
      </c>
      <c r="E198" s="315" t="s">
        <v>129</v>
      </c>
    </row>
    <row r="199" spans="1:5" x14ac:dyDescent="0.2">
      <c r="A199" s="315" t="s">
        <v>300</v>
      </c>
      <c r="B199" s="315" t="s">
        <v>1713</v>
      </c>
      <c r="C199" s="315">
        <v>32633</v>
      </c>
      <c r="D199" s="315" t="s">
        <v>217</v>
      </c>
      <c r="E199" s="315" t="s">
        <v>129</v>
      </c>
    </row>
    <row r="200" spans="1:5" x14ac:dyDescent="0.2">
      <c r="A200" s="315" t="s">
        <v>312</v>
      </c>
      <c r="B200" s="315" t="s">
        <v>1713</v>
      </c>
      <c r="C200" s="315">
        <v>32635</v>
      </c>
      <c r="D200" s="315" t="s">
        <v>217</v>
      </c>
      <c r="E200" s="315" t="s">
        <v>129</v>
      </c>
    </row>
    <row r="201" spans="1:5" x14ac:dyDescent="0.2">
      <c r="A201" s="315" t="s">
        <v>318</v>
      </c>
      <c r="B201" s="315" t="s">
        <v>1713</v>
      </c>
      <c r="C201" s="315">
        <v>32640</v>
      </c>
      <c r="D201" s="315" t="s">
        <v>217</v>
      </c>
      <c r="E201" s="315" t="s">
        <v>129</v>
      </c>
    </row>
    <row r="202" spans="1:5" x14ac:dyDescent="0.2">
      <c r="A202" s="315" t="s">
        <v>312</v>
      </c>
      <c r="B202" s="315" t="s">
        <v>1713</v>
      </c>
      <c r="C202" s="315">
        <v>32641</v>
      </c>
      <c r="D202" s="315" t="s">
        <v>217</v>
      </c>
      <c r="E202" s="315" t="s">
        <v>129</v>
      </c>
    </row>
    <row r="203" spans="1:5" x14ac:dyDescent="0.2">
      <c r="A203" s="315" t="s">
        <v>324</v>
      </c>
      <c r="B203" s="315" t="s">
        <v>1713</v>
      </c>
      <c r="C203" s="315">
        <v>32643</v>
      </c>
      <c r="D203" s="315" t="s">
        <v>217</v>
      </c>
      <c r="E203" s="315" t="s">
        <v>129</v>
      </c>
    </row>
    <row r="204" spans="1:5" x14ac:dyDescent="0.2">
      <c r="A204" s="315" t="s">
        <v>312</v>
      </c>
      <c r="B204" s="315" t="s">
        <v>1713</v>
      </c>
      <c r="C204" s="315">
        <v>32653</v>
      </c>
      <c r="D204" s="315" t="s">
        <v>217</v>
      </c>
      <c r="E204" s="315" t="s">
        <v>129</v>
      </c>
    </row>
    <row r="205" spans="1:5" x14ac:dyDescent="0.2">
      <c r="A205" s="315" t="s">
        <v>345</v>
      </c>
      <c r="B205" s="315" t="s">
        <v>1713</v>
      </c>
      <c r="C205" s="315">
        <v>32654</v>
      </c>
      <c r="D205" s="315" t="s">
        <v>217</v>
      </c>
      <c r="E205" s="315" t="s">
        <v>129</v>
      </c>
    </row>
    <row r="206" spans="1:5" x14ac:dyDescent="0.2">
      <c r="A206" s="315" t="s">
        <v>324</v>
      </c>
      <c r="B206" s="315" t="s">
        <v>1713</v>
      </c>
      <c r="C206" s="315">
        <v>32655</v>
      </c>
      <c r="D206" s="315" t="s">
        <v>217</v>
      </c>
      <c r="E206" s="315" t="s">
        <v>129</v>
      </c>
    </row>
    <row r="207" spans="1:5" x14ac:dyDescent="0.2">
      <c r="A207" s="315" t="s">
        <v>348</v>
      </c>
      <c r="B207" s="315" t="s">
        <v>1713</v>
      </c>
      <c r="C207" s="315">
        <v>32658</v>
      </c>
      <c r="D207" s="315" t="s">
        <v>217</v>
      </c>
      <c r="E207" s="315" t="s">
        <v>129</v>
      </c>
    </row>
    <row r="208" spans="1:5" x14ac:dyDescent="0.2">
      <c r="A208" s="315" t="s">
        <v>360</v>
      </c>
      <c r="B208" s="315" t="s">
        <v>1713</v>
      </c>
      <c r="C208" s="315">
        <v>32662</v>
      </c>
      <c r="D208" s="315" t="s">
        <v>217</v>
      </c>
      <c r="E208" s="315" t="s">
        <v>129</v>
      </c>
    </row>
    <row r="209" spans="1:5" x14ac:dyDescent="0.2">
      <c r="A209" s="315" t="s">
        <v>369</v>
      </c>
      <c r="B209" s="315" t="s">
        <v>1713</v>
      </c>
      <c r="C209" s="315">
        <v>32666</v>
      </c>
      <c r="D209" s="315" t="s">
        <v>217</v>
      </c>
      <c r="E209" s="315" t="s">
        <v>129</v>
      </c>
    </row>
    <row r="210" spans="1:5" x14ac:dyDescent="0.2">
      <c r="A210" s="315" t="s">
        <v>372</v>
      </c>
      <c r="B210" s="315" t="s">
        <v>1713</v>
      </c>
      <c r="C210" s="315">
        <v>32667</v>
      </c>
      <c r="D210" s="315" t="s">
        <v>217</v>
      </c>
      <c r="E210" s="315" t="s">
        <v>129</v>
      </c>
    </row>
    <row r="211" spans="1:5" x14ac:dyDescent="0.2">
      <c r="A211" s="315" t="s">
        <v>378</v>
      </c>
      <c r="B211" s="315" t="s">
        <v>1713</v>
      </c>
      <c r="C211" s="315">
        <v>32669</v>
      </c>
      <c r="D211" s="315" t="s">
        <v>217</v>
      </c>
      <c r="E211" s="315" t="s">
        <v>129</v>
      </c>
    </row>
    <row r="212" spans="1:5" x14ac:dyDescent="0.2">
      <c r="A212" s="315" t="s">
        <v>432</v>
      </c>
      <c r="B212" s="315" t="s">
        <v>1713</v>
      </c>
      <c r="C212" s="315">
        <v>32694</v>
      </c>
      <c r="D212" s="315" t="s">
        <v>217</v>
      </c>
      <c r="E212" s="315" t="s">
        <v>129</v>
      </c>
    </row>
    <row r="213" spans="1:5" x14ac:dyDescent="0.2">
      <c r="A213" s="315" t="s">
        <v>288</v>
      </c>
      <c r="B213" s="315" t="s">
        <v>1713</v>
      </c>
      <c r="C213" s="315">
        <v>34423</v>
      </c>
      <c r="D213" s="315" t="s">
        <v>220</v>
      </c>
      <c r="E213" s="315" t="s">
        <v>129</v>
      </c>
    </row>
    <row r="214" spans="1:5" x14ac:dyDescent="0.2">
      <c r="A214" s="315" t="s">
        <v>288</v>
      </c>
      <c r="B214" s="315" t="s">
        <v>1713</v>
      </c>
      <c r="C214" s="315">
        <v>34428</v>
      </c>
      <c r="D214" s="315" t="s">
        <v>220</v>
      </c>
      <c r="E214" s="315" t="s">
        <v>129</v>
      </c>
    </row>
    <row r="215" spans="1:5" x14ac:dyDescent="0.2">
      <c r="A215" s="315" t="s">
        <v>288</v>
      </c>
      <c r="B215" s="315" t="s">
        <v>1713</v>
      </c>
      <c r="C215" s="315">
        <v>34429</v>
      </c>
      <c r="D215" s="315" t="s">
        <v>220</v>
      </c>
      <c r="E215" s="315" t="s">
        <v>129</v>
      </c>
    </row>
    <row r="216" spans="1:5" x14ac:dyDescent="0.2">
      <c r="A216" s="315" t="s">
        <v>291</v>
      </c>
      <c r="B216" s="315" t="s">
        <v>1713</v>
      </c>
      <c r="C216" s="315">
        <v>34433</v>
      </c>
      <c r="D216" s="315" t="s">
        <v>220</v>
      </c>
      <c r="E216" s="315" t="s">
        <v>129</v>
      </c>
    </row>
    <row r="217" spans="1:5" x14ac:dyDescent="0.2">
      <c r="A217" s="315" t="s">
        <v>291</v>
      </c>
      <c r="B217" s="315" t="s">
        <v>1713</v>
      </c>
      <c r="C217" s="315">
        <v>34434</v>
      </c>
      <c r="D217" s="315" t="s">
        <v>220</v>
      </c>
      <c r="E217" s="315" t="s">
        <v>129</v>
      </c>
    </row>
    <row r="218" spans="1:5" x14ac:dyDescent="0.2">
      <c r="A218" s="315" t="s">
        <v>306</v>
      </c>
      <c r="B218" s="315" t="s">
        <v>1713</v>
      </c>
      <c r="C218" s="315">
        <v>34436</v>
      </c>
      <c r="D218" s="315" t="s">
        <v>220</v>
      </c>
      <c r="E218" s="315" t="s">
        <v>129</v>
      </c>
    </row>
    <row r="219" spans="1:5" x14ac:dyDescent="0.2">
      <c r="A219" s="315" t="s">
        <v>321</v>
      </c>
      <c r="B219" s="315" t="s">
        <v>1713</v>
      </c>
      <c r="C219" s="315">
        <v>34441</v>
      </c>
      <c r="D219" s="315" t="s">
        <v>220</v>
      </c>
      <c r="E219" s="315" t="s">
        <v>129</v>
      </c>
    </row>
    <row r="220" spans="1:5" x14ac:dyDescent="0.2">
      <c r="A220" s="315" t="s">
        <v>321</v>
      </c>
      <c r="B220" s="315" t="s">
        <v>1713</v>
      </c>
      <c r="C220" s="315">
        <v>34442</v>
      </c>
      <c r="D220" s="315" t="s">
        <v>220</v>
      </c>
      <c r="E220" s="315" t="s">
        <v>129</v>
      </c>
    </row>
    <row r="221" spans="1:5" x14ac:dyDescent="0.2">
      <c r="A221" s="315" t="s">
        <v>327</v>
      </c>
      <c r="B221" s="315" t="s">
        <v>1713</v>
      </c>
      <c r="C221" s="315">
        <v>34445</v>
      </c>
      <c r="D221" s="315" t="s">
        <v>220</v>
      </c>
      <c r="E221" s="315" t="s">
        <v>129</v>
      </c>
    </row>
    <row r="222" spans="1:5" x14ac:dyDescent="0.2">
      <c r="A222" s="315" t="s">
        <v>330</v>
      </c>
      <c r="B222" s="315" t="s">
        <v>1713</v>
      </c>
      <c r="C222" s="315">
        <v>34446</v>
      </c>
      <c r="D222" s="315" t="s">
        <v>220</v>
      </c>
      <c r="E222" s="315" t="s">
        <v>129</v>
      </c>
    </row>
    <row r="223" spans="1:5" x14ac:dyDescent="0.2">
      <c r="A223" s="315" t="s">
        <v>333</v>
      </c>
      <c r="B223" s="315" t="s">
        <v>1713</v>
      </c>
      <c r="C223" s="315">
        <v>34447</v>
      </c>
      <c r="D223" s="315" t="s">
        <v>220</v>
      </c>
      <c r="E223" s="315" t="s">
        <v>129</v>
      </c>
    </row>
    <row r="224" spans="1:5" x14ac:dyDescent="0.2">
      <c r="A224" s="315" t="s">
        <v>330</v>
      </c>
      <c r="B224" s="315" t="s">
        <v>1713</v>
      </c>
      <c r="C224" s="315">
        <v>34448</v>
      </c>
      <c r="D224" s="315" t="s">
        <v>220</v>
      </c>
      <c r="E224" s="315" t="s">
        <v>129</v>
      </c>
    </row>
    <row r="225" spans="1:5" x14ac:dyDescent="0.2">
      <c r="A225" s="315" t="s">
        <v>339</v>
      </c>
      <c r="B225" s="315" t="s">
        <v>1713</v>
      </c>
      <c r="C225" s="315">
        <v>34449</v>
      </c>
      <c r="D225" s="315" t="s">
        <v>220</v>
      </c>
      <c r="E225" s="315" t="s">
        <v>129</v>
      </c>
    </row>
    <row r="226" spans="1:5" x14ac:dyDescent="0.2">
      <c r="A226" s="315" t="s">
        <v>342</v>
      </c>
      <c r="B226" s="315" t="s">
        <v>1713</v>
      </c>
      <c r="C226" s="315">
        <v>34450</v>
      </c>
      <c r="D226" s="315" t="s">
        <v>220</v>
      </c>
      <c r="E226" s="315" t="s">
        <v>129</v>
      </c>
    </row>
    <row r="227" spans="1:5" x14ac:dyDescent="0.2">
      <c r="A227" s="315" t="s">
        <v>342</v>
      </c>
      <c r="B227" s="315" t="s">
        <v>1713</v>
      </c>
      <c r="C227" s="315">
        <v>34451</v>
      </c>
      <c r="D227" s="315" t="s">
        <v>220</v>
      </c>
      <c r="E227" s="315" t="s">
        <v>129</v>
      </c>
    </row>
    <row r="228" spans="1:5" x14ac:dyDescent="0.2">
      <c r="A228" s="315" t="s">
        <v>342</v>
      </c>
      <c r="B228" s="315" t="s">
        <v>1713</v>
      </c>
      <c r="C228" s="315">
        <v>34452</v>
      </c>
      <c r="D228" s="315" t="s">
        <v>220</v>
      </c>
      <c r="E228" s="315" t="s">
        <v>129</v>
      </c>
    </row>
    <row r="229" spans="1:5" x14ac:dyDescent="0.2">
      <c r="A229" s="315" t="s">
        <v>342</v>
      </c>
      <c r="B229" s="315" t="s">
        <v>1713</v>
      </c>
      <c r="C229" s="315">
        <v>34453</v>
      </c>
      <c r="D229" s="315" t="s">
        <v>220</v>
      </c>
      <c r="E229" s="315" t="s">
        <v>129</v>
      </c>
    </row>
    <row r="230" spans="1:5" x14ac:dyDescent="0.2">
      <c r="A230" s="315" t="s">
        <v>357</v>
      </c>
      <c r="B230" s="315" t="s">
        <v>1713</v>
      </c>
      <c r="C230" s="315">
        <v>34460</v>
      </c>
      <c r="D230" s="315" t="s">
        <v>220</v>
      </c>
      <c r="E230" s="315" t="s">
        <v>129</v>
      </c>
    </row>
    <row r="231" spans="1:5" x14ac:dyDescent="0.2">
      <c r="A231" s="315" t="s">
        <v>357</v>
      </c>
      <c r="B231" s="315" t="s">
        <v>1713</v>
      </c>
      <c r="C231" s="315">
        <v>34461</v>
      </c>
      <c r="D231" s="315" t="s">
        <v>220</v>
      </c>
      <c r="E231" s="315" t="s">
        <v>129</v>
      </c>
    </row>
    <row r="232" spans="1:5" x14ac:dyDescent="0.2">
      <c r="A232" s="315" t="s">
        <v>254</v>
      </c>
      <c r="B232" s="315" t="s">
        <v>1713</v>
      </c>
      <c r="C232" s="315">
        <v>34464</v>
      </c>
      <c r="D232" s="315" t="s">
        <v>220</v>
      </c>
      <c r="E232" s="315" t="s">
        <v>129</v>
      </c>
    </row>
    <row r="233" spans="1:5" x14ac:dyDescent="0.2">
      <c r="A233" s="315" t="s">
        <v>254</v>
      </c>
      <c r="B233" s="315" t="s">
        <v>1713</v>
      </c>
      <c r="C233" s="315">
        <v>34465</v>
      </c>
      <c r="D233" s="315" t="s">
        <v>220</v>
      </c>
      <c r="E233" s="315" t="s">
        <v>129</v>
      </c>
    </row>
    <row r="234" spans="1:5" x14ac:dyDescent="0.2">
      <c r="A234" s="315" t="s">
        <v>330</v>
      </c>
      <c r="B234" s="315" t="s">
        <v>1713</v>
      </c>
      <c r="C234" s="315">
        <v>34487</v>
      </c>
      <c r="D234" s="315" t="s">
        <v>220</v>
      </c>
      <c r="E234" s="315" t="s">
        <v>129</v>
      </c>
    </row>
    <row r="235" spans="1:5" x14ac:dyDescent="0.2">
      <c r="A235" s="315" t="s">
        <v>269</v>
      </c>
      <c r="B235" s="315" t="s">
        <v>1713</v>
      </c>
      <c r="C235" s="315">
        <v>32111</v>
      </c>
      <c r="D235" s="315" t="s">
        <v>223</v>
      </c>
      <c r="E235" s="315" t="s">
        <v>129</v>
      </c>
    </row>
    <row r="236" spans="1:5" x14ac:dyDescent="0.2">
      <c r="A236" s="315" t="s">
        <v>279</v>
      </c>
      <c r="B236" s="315" t="s">
        <v>1713</v>
      </c>
      <c r="C236" s="315">
        <v>32113</v>
      </c>
      <c r="D236" s="315" t="s">
        <v>223</v>
      </c>
      <c r="E236" s="315" t="s">
        <v>129</v>
      </c>
    </row>
    <row r="237" spans="1:5" x14ac:dyDescent="0.2">
      <c r="A237" s="315" t="s">
        <v>297</v>
      </c>
      <c r="B237" s="315" t="s">
        <v>1713</v>
      </c>
      <c r="C237" s="315">
        <v>32133</v>
      </c>
      <c r="D237" s="315" t="s">
        <v>223</v>
      </c>
      <c r="E237" s="315" t="s">
        <v>129</v>
      </c>
    </row>
    <row r="238" spans="1:5" x14ac:dyDescent="0.2">
      <c r="A238" s="315" t="s">
        <v>309</v>
      </c>
      <c r="B238" s="315" t="s">
        <v>1713</v>
      </c>
      <c r="C238" s="315">
        <v>32134</v>
      </c>
      <c r="D238" s="315" t="s">
        <v>223</v>
      </c>
      <c r="E238" s="315" t="s">
        <v>129</v>
      </c>
    </row>
    <row r="239" spans="1:5" x14ac:dyDescent="0.2">
      <c r="A239" s="315" t="s">
        <v>423</v>
      </c>
      <c r="B239" s="315" t="s">
        <v>1713</v>
      </c>
      <c r="C239" s="315">
        <v>32162</v>
      </c>
      <c r="D239" s="315" t="s">
        <v>223</v>
      </c>
      <c r="E239" s="315" t="s">
        <v>129</v>
      </c>
    </row>
    <row r="240" spans="1:5" x14ac:dyDescent="0.2">
      <c r="A240" s="315" t="s">
        <v>384</v>
      </c>
      <c r="B240" s="315" t="s">
        <v>1713</v>
      </c>
      <c r="C240" s="315">
        <v>32179</v>
      </c>
      <c r="D240" s="315" t="s">
        <v>223</v>
      </c>
      <c r="E240" s="315" t="s">
        <v>129</v>
      </c>
    </row>
    <row r="241" spans="1:5" x14ac:dyDescent="0.2">
      <c r="A241" s="315" t="s">
        <v>393</v>
      </c>
      <c r="B241" s="315" t="s">
        <v>1713</v>
      </c>
      <c r="C241" s="315">
        <v>32182</v>
      </c>
      <c r="D241" s="315" t="s">
        <v>223</v>
      </c>
      <c r="E241" s="315" t="s">
        <v>129</v>
      </c>
    </row>
    <row r="242" spans="1:5" x14ac:dyDescent="0.2">
      <c r="A242" s="315" t="s">
        <v>384</v>
      </c>
      <c r="B242" s="315" t="s">
        <v>1713</v>
      </c>
      <c r="C242" s="315">
        <v>32183</v>
      </c>
      <c r="D242" s="315" t="s">
        <v>223</v>
      </c>
      <c r="E242" s="315" t="s">
        <v>129</v>
      </c>
    </row>
    <row r="243" spans="1:5" x14ac:dyDescent="0.2">
      <c r="A243" s="315" t="s">
        <v>408</v>
      </c>
      <c r="B243" s="315" t="s">
        <v>1713</v>
      </c>
      <c r="C243" s="315">
        <v>32192</v>
      </c>
      <c r="D243" s="315" t="s">
        <v>223</v>
      </c>
      <c r="E243" s="315" t="s">
        <v>129</v>
      </c>
    </row>
    <row r="244" spans="1:5" x14ac:dyDescent="0.2">
      <c r="A244" s="315" t="s">
        <v>438</v>
      </c>
      <c r="B244" s="315" t="s">
        <v>1713</v>
      </c>
      <c r="C244" s="315">
        <v>32195</v>
      </c>
      <c r="D244" s="315" t="s">
        <v>223</v>
      </c>
      <c r="E244" s="315" t="s">
        <v>129</v>
      </c>
    </row>
    <row r="245" spans="1:5" x14ac:dyDescent="0.2">
      <c r="A245" s="315" t="s">
        <v>242</v>
      </c>
      <c r="B245" s="315" t="s">
        <v>1713</v>
      </c>
      <c r="C245" s="315">
        <v>32617</v>
      </c>
      <c r="D245" s="315" t="s">
        <v>223</v>
      </c>
      <c r="E245" s="315" t="s">
        <v>129</v>
      </c>
    </row>
    <row r="246" spans="1:5" x14ac:dyDescent="0.2">
      <c r="A246" s="315" t="s">
        <v>303</v>
      </c>
      <c r="B246" s="315" t="s">
        <v>1713</v>
      </c>
      <c r="C246" s="315">
        <v>32634</v>
      </c>
      <c r="D246" s="315" t="s">
        <v>223</v>
      </c>
      <c r="E246" s="315" t="s">
        <v>129</v>
      </c>
    </row>
    <row r="247" spans="1:5" x14ac:dyDescent="0.2">
      <c r="A247" s="315" t="s">
        <v>363</v>
      </c>
      <c r="B247" s="315" t="s">
        <v>1713</v>
      </c>
      <c r="C247" s="315">
        <v>32663</v>
      </c>
      <c r="D247" s="315" t="s">
        <v>223</v>
      </c>
      <c r="E247" s="315" t="s">
        <v>129</v>
      </c>
    </row>
    <row r="248" spans="1:5" x14ac:dyDescent="0.2">
      <c r="A248" s="315" t="s">
        <v>366</v>
      </c>
      <c r="B248" s="315" t="s">
        <v>1713</v>
      </c>
      <c r="C248" s="315">
        <v>32664</v>
      </c>
      <c r="D248" s="315" t="s">
        <v>223</v>
      </c>
      <c r="E248" s="315" t="s">
        <v>129</v>
      </c>
    </row>
    <row r="249" spans="1:5" x14ac:dyDescent="0.2">
      <c r="A249" s="315" t="s">
        <v>372</v>
      </c>
      <c r="B249" s="315" t="s">
        <v>1713</v>
      </c>
      <c r="C249" s="315">
        <v>32667</v>
      </c>
      <c r="D249" s="315" t="s">
        <v>223</v>
      </c>
      <c r="E249" s="315" t="s">
        <v>129</v>
      </c>
    </row>
    <row r="250" spans="1:5" x14ac:dyDescent="0.2">
      <c r="A250" s="315" t="s">
        <v>375</v>
      </c>
      <c r="B250" s="315" t="s">
        <v>1713</v>
      </c>
      <c r="C250" s="315">
        <v>32668</v>
      </c>
      <c r="D250" s="315" t="s">
        <v>223</v>
      </c>
      <c r="E250" s="315" t="s">
        <v>129</v>
      </c>
    </row>
    <row r="251" spans="1:5" x14ac:dyDescent="0.2">
      <c r="A251" s="315" t="s">
        <v>390</v>
      </c>
      <c r="B251" s="315" t="s">
        <v>1713</v>
      </c>
      <c r="C251" s="315">
        <v>32681</v>
      </c>
      <c r="D251" s="315" t="s">
        <v>223</v>
      </c>
      <c r="E251" s="315" t="s">
        <v>129</v>
      </c>
    </row>
    <row r="252" spans="1:5" x14ac:dyDescent="0.2">
      <c r="A252" s="315" t="s">
        <v>402</v>
      </c>
      <c r="B252" s="315" t="s">
        <v>1713</v>
      </c>
      <c r="C252" s="315">
        <v>32686</v>
      </c>
      <c r="D252" s="315" t="s">
        <v>223</v>
      </c>
      <c r="E252" s="315" t="s">
        <v>129</v>
      </c>
    </row>
    <row r="253" spans="1:5" x14ac:dyDescent="0.2">
      <c r="A253" s="315" t="s">
        <v>444</v>
      </c>
      <c r="B253" s="315" t="s">
        <v>1713</v>
      </c>
      <c r="C253" s="315">
        <v>32696</v>
      </c>
      <c r="D253" s="315" t="s">
        <v>223</v>
      </c>
      <c r="E253" s="315" t="s">
        <v>129</v>
      </c>
    </row>
    <row r="254" spans="1:5" x14ac:dyDescent="0.2">
      <c r="A254" s="315" t="s">
        <v>239</v>
      </c>
      <c r="B254" s="315" t="s">
        <v>1713</v>
      </c>
      <c r="C254" s="315">
        <v>32702</v>
      </c>
      <c r="D254" s="315" t="s">
        <v>223</v>
      </c>
      <c r="E254" s="315" t="s">
        <v>129</v>
      </c>
    </row>
    <row r="255" spans="1:5" x14ac:dyDescent="0.2">
      <c r="A255" s="315" t="s">
        <v>429</v>
      </c>
      <c r="B255" s="315" t="s">
        <v>1713</v>
      </c>
      <c r="C255" s="315">
        <v>32784</v>
      </c>
      <c r="D255" s="315" t="s">
        <v>223</v>
      </c>
      <c r="E255" s="315" t="s">
        <v>129</v>
      </c>
    </row>
    <row r="256" spans="1:5" x14ac:dyDescent="0.2">
      <c r="A256" s="315" t="s">
        <v>251</v>
      </c>
      <c r="B256" s="315" t="s">
        <v>1713</v>
      </c>
      <c r="C256" s="315">
        <v>34420</v>
      </c>
      <c r="D256" s="315" t="s">
        <v>223</v>
      </c>
      <c r="E256" s="315" t="s">
        <v>129</v>
      </c>
    </row>
    <row r="257" spans="1:5" x14ac:dyDescent="0.2">
      <c r="A257" s="315" t="s">
        <v>251</v>
      </c>
      <c r="B257" s="315" t="s">
        <v>1713</v>
      </c>
      <c r="C257" s="315">
        <v>34421</v>
      </c>
      <c r="D257" s="315" t="s">
        <v>223</v>
      </c>
      <c r="E257" s="315" t="s">
        <v>129</v>
      </c>
    </row>
    <row r="258" spans="1:5" x14ac:dyDescent="0.2">
      <c r="A258" s="315" t="s">
        <v>291</v>
      </c>
      <c r="B258" s="315" t="s">
        <v>1713</v>
      </c>
      <c r="C258" s="315">
        <v>34430</v>
      </c>
      <c r="D258" s="315" t="s">
        <v>223</v>
      </c>
      <c r="E258" s="315" t="s">
        <v>129</v>
      </c>
    </row>
    <row r="259" spans="1:5" x14ac:dyDescent="0.2">
      <c r="A259" s="315" t="s">
        <v>291</v>
      </c>
      <c r="B259" s="315" t="s">
        <v>1713</v>
      </c>
      <c r="C259" s="315">
        <v>34431</v>
      </c>
      <c r="D259" s="315" t="s">
        <v>223</v>
      </c>
      <c r="E259" s="315" t="s">
        <v>129</v>
      </c>
    </row>
    <row r="260" spans="1:5" x14ac:dyDescent="0.2">
      <c r="A260" s="315" t="s">
        <v>291</v>
      </c>
      <c r="B260" s="315" t="s">
        <v>1713</v>
      </c>
      <c r="C260" s="315">
        <v>34432</v>
      </c>
      <c r="D260" s="315" t="s">
        <v>223</v>
      </c>
      <c r="E260" s="315" t="s">
        <v>129</v>
      </c>
    </row>
    <row r="261" spans="1:5" x14ac:dyDescent="0.2">
      <c r="A261" s="315" t="s">
        <v>381</v>
      </c>
      <c r="B261" s="315" t="s">
        <v>1713</v>
      </c>
      <c r="C261" s="315">
        <v>34470</v>
      </c>
      <c r="D261" s="315" t="s">
        <v>223</v>
      </c>
      <c r="E261" s="315" t="s">
        <v>129</v>
      </c>
    </row>
    <row r="262" spans="1:5" x14ac:dyDescent="0.2">
      <c r="A262" s="315" t="s">
        <v>381</v>
      </c>
      <c r="B262" s="315" t="s">
        <v>1713</v>
      </c>
      <c r="C262" s="315">
        <v>34471</v>
      </c>
      <c r="D262" s="315" t="s">
        <v>223</v>
      </c>
      <c r="E262" s="315" t="s">
        <v>129</v>
      </c>
    </row>
    <row r="263" spans="1:5" x14ac:dyDescent="0.2">
      <c r="A263" s="315" t="s">
        <v>381</v>
      </c>
      <c r="B263" s="315" t="s">
        <v>1713</v>
      </c>
      <c r="C263" s="315">
        <v>34472</v>
      </c>
      <c r="D263" s="315" t="s">
        <v>223</v>
      </c>
      <c r="E263" s="315" t="s">
        <v>129</v>
      </c>
    </row>
    <row r="264" spans="1:5" x14ac:dyDescent="0.2">
      <c r="A264" s="315" t="s">
        <v>381</v>
      </c>
      <c r="B264" s="315" t="s">
        <v>1713</v>
      </c>
      <c r="C264" s="315">
        <v>34473</v>
      </c>
      <c r="D264" s="315" t="s">
        <v>223</v>
      </c>
      <c r="E264" s="315" t="s">
        <v>129</v>
      </c>
    </row>
    <row r="265" spans="1:5" x14ac:dyDescent="0.2">
      <c r="A265" s="315" t="s">
        <v>381</v>
      </c>
      <c r="B265" s="315" t="s">
        <v>1713</v>
      </c>
      <c r="C265" s="315">
        <v>34474</v>
      </c>
      <c r="D265" s="315" t="s">
        <v>223</v>
      </c>
      <c r="E265" s="315" t="s">
        <v>129</v>
      </c>
    </row>
    <row r="266" spans="1:5" x14ac:dyDescent="0.2">
      <c r="A266" s="315" t="s">
        <v>381</v>
      </c>
      <c r="B266" s="315" t="s">
        <v>1713</v>
      </c>
      <c r="C266" s="315">
        <v>34475</v>
      </c>
      <c r="D266" s="315" t="s">
        <v>223</v>
      </c>
      <c r="E266" s="315" t="s">
        <v>129</v>
      </c>
    </row>
    <row r="267" spans="1:5" x14ac:dyDescent="0.2">
      <c r="A267" s="315" t="s">
        <v>381</v>
      </c>
      <c r="B267" s="315" t="s">
        <v>1713</v>
      </c>
      <c r="C267" s="315">
        <v>34476</v>
      </c>
      <c r="D267" s="315" t="s">
        <v>223</v>
      </c>
      <c r="E267" s="315" t="s">
        <v>129</v>
      </c>
    </row>
    <row r="268" spans="1:5" x14ac:dyDescent="0.2">
      <c r="A268" s="315" t="s">
        <v>381</v>
      </c>
      <c r="B268" s="315" t="s">
        <v>1713</v>
      </c>
      <c r="C268" s="315">
        <v>34477</v>
      </c>
      <c r="D268" s="315" t="s">
        <v>223</v>
      </c>
      <c r="E268" s="315" t="s">
        <v>129</v>
      </c>
    </row>
    <row r="269" spans="1:5" x14ac:dyDescent="0.2">
      <c r="A269" s="315" t="s">
        <v>381</v>
      </c>
      <c r="B269" s="315" t="s">
        <v>1713</v>
      </c>
      <c r="C269" s="315">
        <v>34478</v>
      </c>
      <c r="D269" s="315" t="s">
        <v>223</v>
      </c>
      <c r="E269" s="315" t="s">
        <v>129</v>
      </c>
    </row>
    <row r="270" spans="1:5" x14ac:dyDescent="0.2">
      <c r="A270" s="315" t="s">
        <v>381</v>
      </c>
      <c r="B270" s="315" t="s">
        <v>1713</v>
      </c>
      <c r="C270" s="315">
        <v>34479</v>
      </c>
      <c r="D270" s="315" t="s">
        <v>223</v>
      </c>
      <c r="E270" s="315" t="s">
        <v>129</v>
      </c>
    </row>
    <row r="271" spans="1:5" x14ac:dyDescent="0.2">
      <c r="A271" s="315" t="s">
        <v>381</v>
      </c>
      <c r="B271" s="315" t="s">
        <v>1713</v>
      </c>
      <c r="C271" s="315">
        <v>34480</v>
      </c>
      <c r="D271" s="315" t="s">
        <v>223</v>
      </c>
      <c r="E271" s="315" t="s">
        <v>129</v>
      </c>
    </row>
    <row r="272" spans="1:5" x14ac:dyDescent="0.2">
      <c r="A272" s="315" t="s">
        <v>381</v>
      </c>
      <c r="B272" s="315" t="s">
        <v>1713</v>
      </c>
      <c r="C272" s="315">
        <v>34481</v>
      </c>
      <c r="D272" s="315" t="s">
        <v>223</v>
      </c>
      <c r="E272" s="315" t="s">
        <v>129</v>
      </c>
    </row>
    <row r="273" spans="1:5" x14ac:dyDescent="0.2">
      <c r="A273" s="315" t="s">
        <v>381</v>
      </c>
      <c r="B273" s="315" t="s">
        <v>1713</v>
      </c>
      <c r="C273" s="315">
        <v>34482</v>
      </c>
      <c r="D273" s="315" t="s">
        <v>223</v>
      </c>
      <c r="E273" s="315" t="s">
        <v>129</v>
      </c>
    </row>
    <row r="274" spans="1:5" x14ac:dyDescent="0.2">
      <c r="A274" s="315" t="s">
        <v>381</v>
      </c>
      <c r="B274" s="315" t="s">
        <v>1713</v>
      </c>
      <c r="C274" s="315">
        <v>34483</v>
      </c>
      <c r="D274" s="315" t="s">
        <v>223</v>
      </c>
      <c r="E274" s="315" t="s">
        <v>129</v>
      </c>
    </row>
    <row r="275" spans="1:5" x14ac:dyDescent="0.2">
      <c r="A275" s="315" t="s">
        <v>405</v>
      </c>
      <c r="B275" s="315" t="s">
        <v>1713</v>
      </c>
      <c r="C275" s="315">
        <v>34488</v>
      </c>
      <c r="D275" s="315" t="s">
        <v>223</v>
      </c>
      <c r="E275" s="315" t="s">
        <v>129</v>
      </c>
    </row>
    <row r="276" spans="1:5" x14ac:dyDescent="0.2">
      <c r="A276" s="315" t="s">
        <v>405</v>
      </c>
      <c r="B276" s="315" t="s">
        <v>1713</v>
      </c>
      <c r="C276" s="315">
        <v>34489</v>
      </c>
      <c r="D276" s="315" t="s">
        <v>223</v>
      </c>
      <c r="E276" s="315" t="s">
        <v>129</v>
      </c>
    </row>
    <row r="277" spans="1:5" x14ac:dyDescent="0.2">
      <c r="A277" s="315" t="s">
        <v>414</v>
      </c>
      <c r="B277" s="315" t="s">
        <v>1713</v>
      </c>
      <c r="C277" s="315">
        <v>34491</v>
      </c>
      <c r="D277" s="315" t="s">
        <v>223</v>
      </c>
      <c r="E277" s="315" t="s">
        <v>129</v>
      </c>
    </row>
    <row r="278" spans="1:5" x14ac:dyDescent="0.2">
      <c r="A278" s="315" t="s">
        <v>414</v>
      </c>
      <c r="B278" s="315" t="s">
        <v>1713</v>
      </c>
      <c r="C278" s="315">
        <v>34492</v>
      </c>
      <c r="D278" s="315" t="s">
        <v>223</v>
      </c>
      <c r="E278" s="315" t="s">
        <v>129</v>
      </c>
    </row>
    <row r="279" spans="1:5" x14ac:dyDescent="0.2">
      <c r="A279" s="315" t="s">
        <v>351</v>
      </c>
      <c r="B279" s="315" t="s">
        <v>1713</v>
      </c>
      <c r="C279" s="315">
        <v>32159</v>
      </c>
      <c r="D279" s="315" t="s">
        <v>225</v>
      </c>
      <c r="E279" s="315" t="s">
        <v>129</v>
      </c>
    </row>
    <row r="280" spans="1:5" x14ac:dyDescent="0.2">
      <c r="A280" s="315" t="s">
        <v>423</v>
      </c>
      <c r="B280" s="315" t="s">
        <v>1713</v>
      </c>
      <c r="C280" s="315">
        <v>32162</v>
      </c>
      <c r="D280" s="315" t="s">
        <v>225</v>
      </c>
      <c r="E280" s="315" t="s">
        <v>129</v>
      </c>
    </row>
    <row r="281" spans="1:5" x14ac:dyDescent="0.2">
      <c r="A281" s="315" t="s">
        <v>423</v>
      </c>
      <c r="B281" s="315" t="s">
        <v>1713</v>
      </c>
      <c r="C281" s="315">
        <v>32163</v>
      </c>
      <c r="D281" s="315" t="s">
        <v>225</v>
      </c>
      <c r="E281" s="315" t="s">
        <v>129</v>
      </c>
    </row>
    <row r="282" spans="1:5" x14ac:dyDescent="0.2">
      <c r="A282" s="315" t="s">
        <v>266</v>
      </c>
      <c r="B282" s="315" t="s">
        <v>1713</v>
      </c>
      <c r="C282" s="315">
        <v>33513</v>
      </c>
      <c r="D282" s="315" t="s">
        <v>225</v>
      </c>
      <c r="E282" s="315" t="s">
        <v>129</v>
      </c>
    </row>
    <row r="283" spans="1:5" x14ac:dyDescent="0.2">
      <c r="A283" s="315" t="s">
        <v>274</v>
      </c>
      <c r="B283" s="315" t="s">
        <v>1713</v>
      </c>
      <c r="C283" s="315">
        <v>33514</v>
      </c>
      <c r="D283" s="315" t="s">
        <v>225</v>
      </c>
      <c r="E283" s="315" t="s">
        <v>129</v>
      </c>
    </row>
    <row r="284" spans="1:5" x14ac:dyDescent="0.2">
      <c r="A284" s="315" t="s">
        <v>282</v>
      </c>
      <c r="B284" s="315" t="s">
        <v>1713</v>
      </c>
      <c r="C284" s="315">
        <v>33521</v>
      </c>
      <c r="D284" s="315" t="s">
        <v>225</v>
      </c>
      <c r="E284" s="315" t="s">
        <v>129</v>
      </c>
    </row>
    <row r="285" spans="1:5" x14ac:dyDescent="0.2">
      <c r="A285" s="315" t="s">
        <v>354</v>
      </c>
      <c r="B285" s="315" t="s">
        <v>1713</v>
      </c>
      <c r="C285" s="315">
        <v>33538</v>
      </c>
      <c r="D285" s="315" t="s">
        <v>225</v>
      </c>
      <c r="E285" s="315" t="s">
        <v>129</v>
      </c>
    </row>
    <row r="286" spans="1:5" x14ac:dyDescent="0.2">
      <c r="A286" s="315" t="s">
        <v>417</v>
      </c>
      <c r="B286" s="315" t="s">
        <v>1713</v>
      </c>
      <c r="C286" s="315">
        <v>33585</v>
      </c>
      <c r="D286" s="315" t="s">
        <v>225</v>
      </c>
      <c r="E286" s="315" t="s">
        <v>129</v>
      </c>
    </row>
    <row r="287" spans="1:5" x14ac:dyDescent="0.2">
      <c r="A287" s="315" t="s">
        <v>435</v>
      </c>
      <c r="B287" s="315" t="s">
        <v>1713</v>
      </c>
      <c r="C287" s="315">
        <v>33597</v>
      </c>
      <c r="D287" s="315" t="s">
        <v>225</v>
      </c>
      <c r="E287" s="315" t="s">
        <v>129</v>
      </c>
    </row>
    <row r="288" spans="1:5" x14ac:dyDescent="0.2">
      <c r="A288" s="315" t="s">
        <v>399</v>
      </c>
      <c r="B288" s="315" t="s">
        <v>1713</v>
      </c>
      <c r="C288" s="315">
        <v>34484</v>
      </c>
      <c r="D288" s="315" t="s">
        <v>225</v>
      </c>
      <c r="E288" s="315" t="s">
        <v>129</v>
      </c>
    </row>
    <row r="289" spans="1:5" x14ac:dyDescent="0.2">
      <c r="A289" s="315" t="s">
        <v>441</v>
      </c>
      <c r="B289" s="315" t="s">
        <v>1713</v>
      </c>
      <c r="C289" s="315">
        <v>34785</v>
      </c>
      <c r="D289" s="315" t="s">
        <v>225</v>
      </c>
      <c r="E289" s="315" t="s">
        <v>129</v>
      </c>
    </row>
    <row r="290" spans="1:5" x14ac:dyDescent="0.2">
      <c r="A290" s="315" t="s">
        <v>400</v>
      </c>
      <c r="B290" s="315" t="s">
        <v>1714</v>
      </c>
      <c r="C290" s="315">
        <v>30233</v>
      </c>
      <c r="D290" s="315" t="s">
        <v>210</v>
      </c>
      <c r="E290" s="315" t="s">
        <v>151</v>
      </c>
    </row>
    <row r="291" spans="1:5" x14ac:dyDescent="0.2">
      <c r="A291" s="315" t="s">
        <v>295</v>
      </c>
      <c r="B291" s="315" t="s">
        <v>1714</v>
      </c>
      <c r="C291" s="315">
        <v>31004</v>
      </c>
      <c r="D291" s="315" t="s">
        <v>210</v>
      </c>
      <c r="E291" s="315" t="s">
        <v>151</v>
      </c>
    </row>
    <row r="292" spans="1:5" x14ac:dyDescent="0.2">
      <c r="A292" s="315" t="s">
        <v>328</v>
      </c>
      <c r="B292" s="315" t="s">
        <v>1714</v>
      </c>
      <c r="C292" s="315">
        <v>31016</v>
      </c>
      <c r="D292" s="315" t="s">
        <v>210</v>
      </c>
      <c r="E292" s="315" t="s">
        <v>151</v>
      </c>
    </row>
    <row r="293" spans="1:5" x14ac:dyDescent="0.2">
      <c r="A293" s="315" t="s">
        <v>358</v>
      </c>
      <c r="B293" s="315" t="s">
        <v>1714</v>
      </c>
      <c r="C293" s="315">
        <v>31029</v>
      </c>
      <c r="D293" s="315" t="s">
        <v>210</v>
      </c>
      <c r="E293" s="315" t="s">
        <v>151</v>
      </c>
    </row>
    <row r="294" spans="1:5" x14ac:dyDescent="0.2">
      <c r="A294" s="315" t="s">
        <v>409</v>
      </c>
      <c r="B294" s="315" t="s">
        <v>1714</v>
      </c>
      <c r="C294" s="315">
        <v>31046</v>
      </c>
      <c r="D294" s="315" t="s">
        <v>210</v>
      </c>
      <c r="E294" s="315" t="s">
        <v>151</v>
      </c>
    </row>
    <row r="295" spans="1:5" x14ac:dyDescent="0.2">
      <c r="A295" s="315" t="s">
        <v>455</v>
      </c>
      <c r="B295" s="315" t="s">
        <v>1714</v>
      </c>
      <c r="C295" s="315">
        <v>31066</v>
      </c>
      <c r="D295" s="315" t="s">
        <v>210</v>
      </c>
      <c r="E295" s="315" t="s">
        <v>151</v>
      </c>
    </row>
    <row r="296" spans="1:5" x14ac:dyDescent="0.2">
      <c r="A296" s="315" t="s">
        <v>472</v>
      </c>
      <c r="B296" s="315" t="s">
        <v>1714</v>
      </c>
      <c r="C296" s="315">
        <v>31086</v>
      </c>
      <c r="D296" s="315" t="s">
        <v>210</v>
      </c>
      <c r="E296" s="315" t="s">
        <v>151</v>
      </c>
    </row>
    <row r="297" spans="1:5" x14ac:dyDescent="0.2">
      <c r="A297" s="315" t="s">
        <v>433</v>
      </c>
      <c r="B297" s="315" t="s">
        <v>1714</v>
      </c>
      <c r="C297" s="315">
        <v>31210</v>
      </c>
      <c r="D297" s="315" t="s">
        <v>210</v>
      </c>
      <c r="E297" s="315" t="s">
        <v>151</v>
      </c>
    </row>
    <row r="298" spans="1:5" x14ac:dyDescent="0.2">
      <c r="A298" s="315" t="s">
        <v>433</v>
      </c>
      <c r="B298" s="315" t="s">
        <v>1714</v>
      </c>
      <c r="C298" s="315">
        <v>31220</v>
      </c>
      <c r="D298" s="315" t="s">
        <v>210</v>
      </c>
      <c r="E298" s="315" t="s">
        <v>151</v>
      </c>
    </row>
    <row r="299" spans="1:5" x14ac:dyDescent="0.2">
      <c r="A299" s="315" t="s">
        <v>307</v>
      </c>
      <c r="B299" s="315" t="s">
        <v>1714</v>
      </c>
      <c r="C299" s="315">
        <v>31008</v>
      </c>
      <c r="D299" s="315" t="s">
        <v>213</v>
      </c>
      <c r="E299" s="315" t="s">
        <v>151</v>
      </c>
    </row>
    <row r="300" spans="1:5" x14ac:dyDescent="0.2">
      <c r="A300" s="315" t="s">
        <v>328</v>
      </c>
      <c r="B300" s="315" t="s">
        <v>1714</v>
      </c>
      <c r="C300" s="315">
        <v>31016</v>
      </c>
      <c r="D300" s="315" t="s">
        <v>213</v>
      </c>
      <c r="E300" s="315" t="s">
        <v>151</v>
      </c>
    </row>
    <row r="301" spans="1:5" x14ac:dyDescent="0.2">
      <c r="A301" s="315" t="s">
        <v>361</v>
      </c>
      <c r="B301" s="315" t="s">
        <v>1714</v>
      </c>
      <c r="C301" s="315">
        <v>31030</v>
      </c>
      <c r="D301" s="315" t="s">
        <v>213</v>
      </c>
      <c r="E301" s="315" t="s">
        <v>151</v>
      </c>
    </row>
    <row r="302" spans="1:5" x14ac:dyDescent="0.2">
      <c r="A302" s="315" t="s">
        <v>421</v>
      </c>
      <c r="B302" s="315" t="s">
        <v>1714</v>
      </c>
      <c r="C302" s="315">
        <v>31050</v>
      </c>
      <c r="D302" s="315" t="s">
        <v>213</v>
      </c>
      <c r="E302" s="315" t="s">
        <v>151</v>
      </c>
    </row>
    <row r="303" spans="1:5" x14ac:dyDescent="0.2">
      <c r="A303" s="315" t="s">
        <v>427</v>
      </c>
      <c r="B303" s="315" t="s">
        <v>1714</v>
      </c>
      <c r="C303" s="315">
        <v>31052</v>
      </c>
      <c r="D303" s="315" t="s">
        <v>213</v>
      </c>
      <c r="E303" s="315" t="s">
        <v>151</v>
      </c>
    </row>
    <row r="304" spans="1:5" x14ac:dyDescent="0.2">
      <c r="A304" s="315" t="s">
        <v>455</v>
      </c>
      <c r="B304" s="315" t="s">
        <v>1714</v>
      </c>
      <c r="C304" s="315">
        <v>31066</v>
      </c>
      <c r="D304" s="315" t="s">
        <v>213</v>
      </c>
      <c r="E304" s="315" t="s">
        <v>151</v>
      </c>
    </row>
    <row r="305" spans="1:5" x14ac:dyDescent="0.2">
      <c r="A305" s="315" t="s">
        <v>465</v>
      </c>
      <c r="B305" s="315" t="s">
        <v>1714</v>
      </c>
      <c r="C305" s="315">
        <v>31078</v>
      </c>
      <c r="D305" s="315" t="s">
        <v>213</v>
      </c>
      <c r="E305" s="315" t="s">
        <v>151</v>
      </c>
    </row>
    <row r="306" spans="1:5" x14ac:dyDescent="0.2">
      <c r="A306" s="315" t="s">
        <v>301</v>
      </c>
      <c r="B306" s="315" t="s">
        <v>1714</v>
      </c>
      <c r="C306" s="315">
        <v>31006</v>
      </c>
      <c r="D306" s="315" t="s">
        <v>216</v>
      </c>
      <c r="E306" s="315" t="s">
        <v>151</v>
      </c>
    </row>
    <row r="307" spans="1:5" x14ac:dyDescent="0.2">
      <c r="A307" s="315" t="s">
        <v>391</v>
      </c>
      <c r="B307" s="315" t="s">
        <v>1714</v>
      </c>
      <c r="C307" s="315">
        <v>31039</v>
      </c>
      <c r="D307" s="315" t="s">
        <v>216</v>
      </c>
      <c r="E307" s="315" t="s">
        <v>151</v>
      </c>
    </row>
    <row r="308" spans="1:5" x14ac:dyDescent="0.2">
      <c r="A308" s="315" t="s">
        <v>439</v>
      </c>
      <c r="B308" s="315" t="s">
        <v>1714</v>
      </c>
      <c r="C308" s="315">
        <v>31058</v>
      </c>
      <c r="D308" s="315" t="s">
        <v>216</v>
      </c>
      <c r="E308" s="315" t="s">
        <v>151</v>
      </c>
    </row>
    <row r="309" spans="1:5" x14ac:dyDescent="0.2">
      <c r="A309" s="315" t="s">
        <v>463</v>
      </c>
      <c r="B309" s="315" t="s">
        <v>1714</v>
      </c>
      <c r="C309" s="315">
        <v>31076</v>
      </c>
      <c r="D309" s="315" t="s">
        <v>216</v>
      </c>
      <c r="E309" s="315" t="s">
        <v>151</v>
      </c>
    </row>
    <row r="310" spans="1:5" x14ac:dyDescent="0.2">
      <c r="A310" s="315" t="s">
        <v>468</v>
      </c>
      <c r="B310" s="315" t="s">
        <v>1714</v>
      </c>
      <c r="C310" s="315">
        <v>31081</v>
      </c>
      <c r="D310" s="315" t="s">
        <v>216</v>
      </c>
      <c r="E310" s="315" t="s">
        <v>151</v>
      </c>
    </row>
    <row r="311" spans="1:5" x14ac:dyDescent="0.2">
      <c r="A311" s="315" t="s">
        <v>412</v>
      </c>
      <c r="B311" s="315" t="s">
        <v>1714</v>
      </c>
      <c r="C311" s="315">
        <v>31812</v>
      </c>
      <c r="D311" s="315" t="s">
        <v>216</v>
      </c>
      <c r="E311" s="315" t="s">
        <v>151</v>
      </c>
    </row>
    <row r="312" spans="1:5" x14ac:dyDescent="0.2">
      <c r="A312" s="315" t="s">
        <v>394</v>
      </c>
      <c r="B312" s="315" t="s">
        <v>1714</v>
      </c>
      <c r="C312" s="315">
        <v>31041</v>
      </c>
      <c r="D312" s="315" t="s">
        <v>218</v>
      </c>
      <c r="E312" s="315" t="s">
        <v>151</v>
      </c>
    </row>
    <row r="313" spans="1:5" x14ac:dyDescent="0.2">
      <c r="A313" s="315" t="s">
        <v>436</v>
      </c>
      <c r="B313" s="315" t="s">
        <v>1714</v>
      </c>
      <c r="C313" s="315">
        <v>31057</v>
      </c>
      <c r="D313" s="315" t="s">
        <v>218</v>
      </c>
      <c r="E313" s="315" t="s">
        <v>151</v>
      </c>
    </row>
    <row r="314" spans="1:5" x14ac:dyDescent="0.2">
      <c r="A314" s="315" t="s">
        <v>454</v>
      </c>
      <c r="B314" s="315" t="s">
        <v>1714</v>
      </c>
      <c r="C314" s="315">
        <v>31063</v>
      </c>
      <c r="D314" s="315" t="s">
        <v>218</v>
      </c>
      <c r="E314" s="315" t="s">
        <v>151</v>
      </c>
    </row>
    <row r="315" spans="1:5" x14ac:dyDescent="0.2">
      <c r="A315" s="315" t="s">
        <v>457</v>
      </c>
      <c r="B315" s="315" t="s">
        <v>1714</v>
      </c>
      <c r="C315" s="315">
        <v>31068</v>
      </c>
      <c r="D315" s="315" t="s">
        <v>218</v>
      </c>
      <c r="E315" s="315" t="s">
        <v>151</v>
      </c>
    </row>
    <row r="316" spans="1:5" x14ac:dyDescent="0.2">
      <c r="A316" s="315" t="s">
        <v>463</v>
      </c>
      <c r="B316" s="315" t="s">
        <v>1714</v>
      </c>
      <c r="C316" s="315">
        <v>31076</v>
      </c>
      <c r="D316" s="315" t="s">
        <v>218</v>
      </c>
      <c r="E316" s="315" t="s">
        <v>151</v>
      </c>
    </row>
    <row r="317" spans="1:5" x14ac:dyDescent="0.2">
      <c r="A317" s="315" t="s">
        <v>468</v>
      </c>
      <c r="B317" s="315" t="s">
        <v>1714</v>
      </c>
      <c r="C317" s="315">
        <v>31081</v>
      </c>
      <c r="D317" s="315" t="s">
        <v>218</v>
      </c>
      <c r="E317" s="315" t="s">
        <v>151</v>
      </c>
    </row>
    <row r="318" spans="1:5" x14ac:dyDescent="0.2">
      <c r="A318" s="315" t="s">
        <v>289</v>
      </c>
      <c r="B318" s="315" t="s">
        <v>1714</v>
      </c>
      <c r="C318" s="315">
        <v>31711</v>
      </c>
      <c r="D318" s="315" t="s">
        <v>218</v>
      </c>
      <c r="E318" s="315" t="s">
        <v>151</v>
      </c>
    </row>
    <row r="319" spans="1:5" x14ac:dyDescent="0.2">
      <c r="A319" s="315" t="s">
        <v>304</v>
      </c>
      <c r="B319" s="315" t="s">
        <v>1714</v>
      </c>
      <c r="C319" s="315">
        <v>31007</v>
      </c>
      <c r="D319" s="315" t="s">
        <v>221</v>
      </c>
      <c r="E319" s="315" t="s">
        <v>151</v>
      </c>
    </row>
    <row r="320" spans="1:5" x14ac:dyDescent="0.2">
      <c r="A320" s="315" t="s">
        <v>424</v>
      </c>
      <c r="B320" s="315" t="s">
        <v>1714</v>
      </c>
      <c r="C320" s="315">
        <v>31051</v>
      </c>
      <c r="D320" s="315" t="s">
        <v>221</v>
      </c>
      <c r="E320" s="315" t="s">
        <v>151</v>
      </c>
    </row>
    <row r="321" spans="1:5" x14ac:dyDescent="0.2">
      <c r="A321" s="315" t="s">
        <v>454</v>
      </c>
      <c r="B321" s="315" t="s">
        <v>1714</v>
      </c>
      <c r="C321" s="315">
        <v>31063</v>
      </c>
      <c r="D321" s="315" t="s">
        <v>221</v>
      </c>
      <c r="E321" s="315" t="s">
        <v>151</v>
      </c>
    </row>
    <row r="322" spans="1:5" x14ac:dyDescent="0.2">
      <c r="A322" s="315" t="s">
        <v>459</v>
      </c>
      <c r="B322" s="315" t="s">
        <v>1714</v>
      </c>
      <c r="C322" s="315">
        <v>31070</v>
      </c>
      <c r="D322" s="315" t="s">
        <v>221</v>
      </c>
      <c r="E322" s="315" t="s">
        <v>151</v>
      </c>
    </row>
    <row r="323" spans="1:5" x14ac:dyDescent="0.2">
      <c r="A323" s="315" t="s">
        <v>478</v>
      </c>
      <c r="B323" s="315" t="s">
        <v>1714</v>
      </c>
      <c r="C323" s="315">
        <v>31091</v>
      </c>
      <c r="D323" s="315" t="s">
        <v>221</v>
      </c>
      <c r="E323" s="315" t="s">
        <v>151</v>
      </c>
    </row>
    <row r="324" spans="1:5" x14ac:dyDescent="0.2">
      <c r="A324" s="315" t="s">
        <v>479</v>
      </c>
      <c r="B324" s="315" t="s">
        <v>1714</v>
      </c>
      <c r="C324" s="315">
        <v>31092</v>
      </c>
      <c r="D324" s="315" t="s">
        <v>221</v>
      </c>
      <c r="E324" s="315" t="s">
        <v>151</v>
      </c>
    </row>
    <row r="325" spans="1:5" x14ac:dyDescent="0.2">
      <c r="A325" s="315" t="s">
        <v>298</v>
      </c>
      <c r="B325" s="315" t="s">
        <v>1714</v>
      </c>
      <c r="C325" s="315">
        <v>31005</v>
      </c>
      <c r="D325" s="315" t="s">
        <v>224</v>
      </c>
      <c r="E325" s="315" t="s">
        <v>151</v>
      </c>
    </row>
    <row r="326" spans="1:5" x14ac:dyDescent="0.2">
      <c r="A326" s="315" t="s">
        <v>307</v>
      </c>
      <c r="B326" s="315" t="s">
        <v>1714</v>
      </c>
      <c r="C326" s="315">
        <v>31008</v>
      </c>
      <c r="D326" s="315" t="s">
        <v>224</v>
      </c>
      <c r="E326" s="315" t="s">
        <v>151</v>
      </c>
    </row>
    <row r="327" spans="1:5" x14ac:dyDescent="0.2">
      <c r="A327" s="315" t="s">
        <v>322</v>
      </c>
      <c r="B327" s="315" t="s">
        <v>1714</v>
      </c>
      <c r="C327" s="315">
        <v>31013</v>
      </c>
      <c r="D327" s="315" t="s">
        <v>224</v>
      </c>
      <c r="E327" s="315" t="s">
        <v>151</v>
      </c>
    </row>
    <row r="328" spans="1:5" x14ac:dyDescent="0.2">
      <c r="A328" s="315" t="s">
        <v>355</v>
      </c>
      <c r="B328" s="315" t="s">
        <v>1714</v>
      </c>
      <c r="C328" s="315">
        <v>31025</v>
      </c>
      <c r="D328" s="315" t="s">
        <v>224</v>
      </c>
      <c r="E328" s="315" t="s">
        <v>151</v>
      </c>
    </row>
    <row r="329" spans="1:5" x14ac:dyDescent="0.2">
      <c r="A329" s="315" t="s">
        <v>313</v>
      </c>
      <c r="B329" s="315" t="s">
        <v>1714</v>
      </c>
      <c r="C329" s="315">
        <v>31028</v>
      </c>
      <c r="D329" s="315" t="s">
        <v>224</v>
      </c>
      <c r="E329" s="315" t="s">
        <v>151</v>
      </c>
    </row>
    <row r="330" spans="1:5" x14ac:dyDescent="0.2">
      <c r="A330" s="315" t="s">
        <v>361</v>
      </c>
      <c r="B330" s="315" t="s">
        <v>1714</v>
      </c>
      <c r="C330" s="315">
        <v>31030</v>
      </c>
      <c r="D330" s="315" t="s">
        <v>224</v>
      </c>
      <c r="E330" s="315" t="s">
        <v>151</v>
      </c>
    </row>
    <row r="331" spans="1:5" x14ac:dyDescent="0.2">
      <c r="A331" s="315" t="s">
        <v>382</v>
      </c>
      <c r="B331" s="315" t="s">
        <v>1714</v>
      </c>
      <c r="C331" s="315">
        <v>31036</v>
      </c>
      <c r="D331" s="315" t="s">
        <v>224</v>
      </c>
      <c r="E331" s="315" t="s">
        <v>151</v>
      </c>
    </row>
    <row r="332" spans="1:5" x14ac:dyDescent="0.2">
      <c r="A332" s="315" t="s">
        <v>415</v>
      </c>
      <c r="B332" s="315" t="s">
        <v>1714</v>
      </c>
      <c r="C332" s="315">
        <v>31047</v>
      </c>
      <c r="D332" s="315" t="s">
        <v>224</v>
      </c>
      <c r="E332" s="315" t="s">
        <v>151</v>
      </c>
    </row>
    <row r="333" spans="1:5" x14ac:dyDescent="0.2">
      <c r="A333" s="315" t="s">
        <v>458</v>
      </c>
      <c r="B333" s="315" t="s">
        <v>1714</v>
      </c>
      <c r="C333" s="315">
        <v>31069</v>
      </c>
      <c r="D333" s="315" t="s">
        <v>224</v>
      </c>
      <c r="E333" s="315" t="s">
        <v>151</v>
      </c>
    </row>
    <row r="334" spans="1:5" x14ac:dyDescent="0.2">
      <c r="A334" s="315" t="s">
        <v>480</v>
      </c>
      <c r="B334" s="315" t="s">
        <v>1714</v>
      </c>
      <c r="C334" s="315">
        <v>31088</v>
      </c>
      <c r="D334" s="315" t="s">
        <v>224</v>
      </c>
      <c r="E334" s="315" t="s">
        <v>151</v>
      </c>
    </row>
    <row r="335" spans="1:5" x14ac:dyDescent="0.2">
      <c r="A335" s="315" t="s">
        <v>480</v>
      </c>
      <c r="B335" s="315" t="s">
        <v>1714</v>
      </c>
      <c r="C335" s="315">
        <v>31093</v>
      </c>
      <c r="D335" s="315" t="s">
        <v>224</v>
      </c>
      <c r="E335" s="315" t="s">
        <v>151</v>
      </c>
    </row>
    <row r="336" spans="1:5" x14ac:dyDescent="0.2">
      <c r="A336" s="315" t="s">
        <v>480</v>
      </c>
      <c r="B336" s="315" t="s">
        <v>1714</v>
      </c>
      <c r="C336" s="315">
        <v>31095</v>
      </c>
      <c r="D336" s="315" t="s">
        <v>224</v>
      </c>
      <c r="E336" s="315" t="s">
        <v>151</v>
      </c>
    </row>
    <row r="337" spans="1:5" x14ac:dyDescent="0.2">
      <c r="A337" s="315" t="s">
        <v>480</v>
      </c>
      <c r="B337" s="315" t="s">
        <v>1714</v>
      </c>
      <c r="C337" s="315">
        <v>31098</v>
      </c>
      <c r="D337" s="315" t="s">
        <v>224</v>
      </c>
      <c r="E337" s="315" t="s">
        <v>151</v>
      </c>
    </row>
    <row r="338" spans="1:5" x14ac:dyDescent="0.2">
      <c r="A338" s="315" t="s">
        <v>480</v>
      </c>
      <c r="B338" s="315" t="s">
        <v>1714</v>
      </c>
      <c r="C338" s="315">
        <v>31099</v>
      </c>
      <c r="D338" s="315" t="s">
        <v>224</v>
      </c>
      <c r="E338" s="315" t="s">
        <v>151</v>
      </c>
    </row>
    <row r="339" spans="1:5" x14ac:dyDescent="0.2">
      <c r="A339" s="315" t="s">
        <v>307</v>
      </c>
      <c r="B339" s="315" t="s">
        <v>1714</v>
      </c>
      <c r="C339" s="315">
        <v>31008</v>
      </c>
      <c r="D339" s="315" t="s">
        <v>226</v>
      </c>
      <c r="E339" s="315" t="s">
        <v>151</v>
      </c>
    </row>
    <row r="340" spans="1:5" x14ac:dyDescent="0.2">
      <c r="A340" s="315" t="s">
        <v>361</v>
      </c>
      <c r="B340" s="315" t="s">
        <v>1714</v>
      </c>
      <c r="C340" s="315">
        <v>31030</v>
      </c>
      <c r="D340" s="315" t="s">
        <v>226</v>
      </c>
      <c r="E340" s="315" t="s">
        <v>151</v>
      </c>
    </row>
    <row r="341" spans="1:5" x14ac:dyDescent="0.2">
      <c r="A341" s="315" t="s">
        <v>458</v>
      </c>
      <c r="B341" s="315" t="s">
        <v>1714</v>
      </c>
      <c r="C341" s="315">
        <v>31069</v>
      </c>
      <c r="D341" s="315" t="s">
        <v>226</v>
      </c>
      <c r="E341" s="315" t="s">
        <v>151</v>
      </c>
    </row>
    <row r="342" spans="1:5" x14ac:dyDescent="0.2">
      <c r="A342" s="315" t="s">
        <v>463</v>
      </c>
      <c r="B342" s="315" t="s">
        <v>1714</v>
      </c>
      <c r="C342" s="315">
        <v>31076</v>
      </c>
      <c r="D342" s="315" t="s">
        <v>226</v>
      </c>
      <c r="E342" s="315" t="s">
        <v>151</v>
      </c>
    </row>
    <row r="343" spans="1:5" x14ac:dyDescent="0.2">
      <c r="A343" s="315" t="s">
        <v>340</v>
      </c>
      <c r="B343" s="315" t="s">
        <v>1714</v>
      </c>
      <c r="C343" s="315">
        <v>31020</v>
      </c>
      <c r="D343" s="315" t="s">
        <v>228</v>
      </c>
      <c r="E343" s="315" t="s">
        <v>151</v>
      </c>
    </row>
    <row r="344" spans="1:5" x14ac:dyDescent="0.2">
      <c r="A344" s="315" t="s">
        <v>427</v>
      </c>
      <c r="B344" s="315" t="s">
        <v>1714</v>
      </c>
      <c r="C344" s="315">
        <v>31052</v>
      </c>
      <c r="D344" s="315" t="s">
        <v>228</v>
      </c>
      <c r="E344" s="315" t="s">
        <v>151</v>
      </c>
    </row>
    <row r="345" spans="1:5" x14ac:dyDescent="0.2">
      <c r="A345" s="315" t="s">
        <v>433</v>
      </c>
      <c r="B345" s="315" t="s">
        <v>1714</v>
      </c>
      <c r="C345" s="315">
        <v>31201</v>
      </c>
      <c r="D345" s="315" t="s">
        <v>228</v>
      </c>
      <c r="E345" s="315" t="s">
        <v>151</v>
      </c>
    </row>
    <row r="346" spans="1:5" x14ac:dyDescent="0.2">
      <c r="A346" s="315" t="s">
        <v>433</v>
      </c>
      <c r="B346" s="315" t="s">
        <v>1714</v>
      </c>
      <c r="C346" s="315">
        <v>31202</v>
      </c>
      <c r="D346" s="315" t="s">
        <v>228</v>
      </c>
      <c r="E346" s="315" t="s">
        <v>151</v>
      </c>
    </row>
    <row r="347" spans="1:5" x14ac:dyDescent="0.2">
      <c r="A347" s="315" t="s">
        <v>433</v>
      </c>
      <c r="B347" s="315" t="s">
        <v>1714</v>
      </c>
      <c r="C347" s="315">
        <v>31203</v>
      </c>
      <c r="D347" s="315" t="s">
        <v>228</v>
      </c>
      <c r="E347" s="315" t="s">
        <v>151</v>
      </c>
    </row>
    <row r="348" spans="1:5" x14ac:dyDescent="0.2">
      <c r="A348" s="315" t="s">
        <v>433</v>
      </c>
      <c r="B348" s="315" t="s">
        <v>1714</v>
      </c>
      <c r="C348" s="315">
        <v>31204</v>
      </c>
      <c r="D348" s="315" t="s">
        <v>228</v>
      </c>
      <c r="E348" s="315" t="s">
        <v>151</v>
      </c>
    </row>
    <row r="349" spans="1:5" x14ac:dyDescent="0.2">
      <c r="A349" s="315" t="s">
        <v>433</v>
      </c>
      <c r="B349" s="315" t="s">
        <v>1714</v>
      </c>
      <c r="C349" s="315">
        <v>31205</v>
      </c>
      <c r="D349" s="315" t="s">
        <v>228</v>
      </c>
      <c r="E349" s="315" t="s">
        <v>151</v>
      </c>
    </row>
    <row r="350" spans="1:5" x14ac:dyDescent="0.2">
      <c r="A350" s="315" t="s">
        <v>433</v>
      </c>
      <c r="B350" s="315" t="s">
        <v>1714</v>
      </c>
      <c r="C350" s="315">
        <v>31206</v>
      </c>
      <c r="D350" s="315" t="s">
        <v>228</v>
      </c>
      <c r="E350" s="315" t="s">
        <v>151</v>
      </c>
    </row>
    <row r="351" spans="1:5" x14ac:dyDescent="0.2">
      <c r="A351" s="315" t="s">
        <v>433</v>
      </c>
      <c r="B351" s="315" t="s">
        <v>1714</v>
      </c>
      <c r="C351" s="315">
        <v>31207</v>
      </c>
      <c r="D351" s="315" t="s">
        <v>228</v>
      </c>
      <c r="E351" s="315" t="s">
        <v>151</v>
      </c>
    </row>
    <row r="352" spans="1:5" x14ac:dyDescent="0.2">
      <c r="A352" s="315" t="s">
        <v>433</v>
      </c>
      <c r="B352" s="315" t="s">
        <v>1714</v>
      </c>
      <c r="C352" s="315">
        <v>31208</v>
      </c>
      <c r="D352" s="315" t="s">
        <v>228</v>
      </c>
      <c r="E352" s="315" t="s">
        <v>151</v>
      </c>
    </row>
    <row r="353" spans="1:5" x14ac:dyDescent="0.2">
      <c r="A353" s="315" t="s">
        <v>433</v>
      </c>
      <c r="B353" s="315" t="s">
        <v>1714</v>
      </c>
      <c r="C353" s="315">
        <v>31209</v>
      </c>
      <c r="D353" s="315" t="s">
        <v>228</v>
      </c>
      <c r="E353" s="315" t="s">
        <v>151</v>
      </c>
    </row>
    <row r="354" spans="1:5" x14ac:dyDescent="0.2">
      <c r="A354" s="315" t="s">
        <v>433</v>
      </c>
      <c r="B354" s="315" t="s">
        <v>1714</v>
      </c>
      <c r="C354" s="315">
        <v>31210</v>
      </c>
      <c r="D354" s="315" t="s">
        <v>228</v>
      </c>
      <c r="E354" s="315" t="s">
        <v>151</v>
      </c>
    </row>
    <row r="355" spans="1:5" x14ac:dyDescent="0.2">
      <c r="A355" s="315" t="s">
        <v>433</v>
      </c>
      <c r="B355" s="315" t="s">
        <v>1714</v>
      </c>
      <c r="C355" s="315">
        <v>31211</v>
      </c>
      <c r="D355" s="315" t="s">
        <v>228</v>
      </c>
      <c r="E355" s="315" t="s">
        <v>151</v>
      </c>
    </row>
    <row r="356" spans="1:5" x14ac:dyDescent="0.2">
      <c r="A356" s="315" t="s">
        <v>433</v>
      </c>
      <c r="B356" s="315" t="s">
        <v>1714</v>
      </c>
      <c r="C356" s="315">
        <v>31213</v>
      </c>
      <c r="D356" s="315" t="s">
        <v>228</v>
      </c>
      <c r="E356" s="315" t="s">
        <v>151</v>
      </c>
    </row>
    <row r="357" spans="1:5" x14ac:dyDescent="0.2">
      <c r="A357" s="315" t="s">
        <v>433</v>
      </c>
      <c r="B357" s="315" t="s">
        <v>1714</v>
      </c>
      <c r="C357" s="315">
        <v>31216</v>
      </c>
      <c r="D357" s="315" t="s">
        <v>228</v>
      </c>
      <c r="E357" s="315" t="s">
        <v>151</v>
      </c>
    </row>
    <row r="358" spans="1:5" x14ac:dyDescent="0.2">
      <c r="A358" s="315" t="s">
        <v>433</v>
      </c>
      <c r="B358" s="315" t="s">
        <v>1714</v>
      </c>
      <c r="C358" s="315">
        <v>31217</v>
      </c>
      <c r="D358" s="315" t="s">
        <v>228</v>
      </c>
      <c r="E358" s="315" t="s">
        <v>151</v>
      </c>
    </row>
    <row r="359" spans="1:5" x14ac:dyDescent="0.2">
      <c r="A359" s="315" t="s">
        <v>433</v>
      </c>
      <c r="B359" s="315" t="s">
        <v>1714</v>
      </c>
      <c r="C359" s="315">
        <v>31220</v>
      </c>
      <c r="D359" s="315" t="s">
        <v>228</v>
      </c>
      <c r="E359" s="315" t="s">
        <v>151</v>
      </c>
    </row>
    <row r="360" spans="1:5" x14ac:dyDescent="0.2">
      <c r="A360" s="315" t="s">
        <v>433</v>
      </c>
      <c r="B360" s="315" t="s">
        <v>1714</v>
      </c>
      <c r="C360" s="315">
        <v>31221</v>
      </c>
      <c r="D360" s="315" t="s">
        <v>228</v>
      </c>
      <c r="E360" s="315" t="s">
        <v>151</v>
      </c>
    </row>
    <row r="361" spans="1:5" x14ac:dyDescent="0.2">
      <c r="A361" s="315" t="s">
        <v>433</v>
      </c>
      <c r="B361" s="315" t="s">
        <v>1714</v>
      </c>
      <c r="C361" s="315">
        <v>31294</v>
      </c>
      <c r="D361" s="315" t="s">
        <v>228</v>
      </c>
      <c r="E361" s="315" t="s">
        <v>151</v>
      </c>
    </row>
    <row r="362" spans="1:5" x14ac:dyDescent="0.2">
      <c r="A362" s="315" t="s">
        <v>433</v>
      </c>
      <c r="B362" s="315" t="s">
        <v>1714</v>
      </c>
      <c r="C362" s="315">
        <v>31295</v>
      </c>
      <c r="D362" s="315" t="s">
        <v>228</v>
      </c>
      <c r="E362" s="315" t="s">
        <v>151</v>
      </c>
    </row>
    <row r="363" spans="1:5" x14ac:dyDescent="0.2">
      <c r="A363" s="315" t="s">
        <v>433</v>
      </c>
      <c r="B363" s="315" t="s">
        <v>1714</v>
      </c>
      <c r="C363" s="315">
        <v>31296</v>
      </c>
      <c r="D363" s="315" t="s">
        <v>228</v>
      </c>
      <c r="E363" s="315" t="s">
        <v>151</v>
      </c>
    </row>
    <row r="364" spans="1:5" x14ac:dyDescent="0.2">
      <c r="A364" s="315" t="s">
        <v>433</v>
      </c>
      <c r="B364" s="315" t="s">
        <v>1714</v>
      </c>
      <c r="C364" s="315">
        <v>31297</v>
      </c>
      <c r="D364" s="315" t="s">
        <v>228</v>
      </c>
      <c r="E364" s="315" t="s">
        <v>151</v>
      </c>
    </row>
    <row r="365" spans="1:5" x14ac:dyDescent="0.2">
      <c r="A365" s="315" t="s">
        <v>367</v>
      </c>
      <c r="B365" s="315" t="s">
        <v>1714</v>
      </c>
      <c r="C365" s="315">
        <v>31031</v>
      </c>
      <c r="D365" s="315" t="s">
        <v>229</v>
      </c>
      <c r="E365" s="315" t="s">
        <v>151</v>
      </c>
    </row>
    <row r="366" spans="1:5" x14ac:dyDescent="0.2">
      <c r="A366" s="315" t="s">
        <v>370</v>
      </c>
      <c r="B366" s="315" t="s">
        <v>1714</v>
      </c>
      <c r="C366" s="315">
        <v>31032</v>
      </c>
      <c r="D366" s="315" t="s">
        <v>229</v>
      </c>
      <c r="E366" s="315" t="s">
        <v>151</v>
      </c>
    </row>
    <row r="367" spans="1:5" x14ac:dyDescent="0.2">
      <c r="A367" s="315" t="s">
        <v>373</v>
      </c>
      <c r="B367" s="315" t="s">
        <v>1714</v>
      </c>
      <c r="C367" s="315">
        <v>31033</v>
      </c>
      <c r="D367" s="315" t="s">
        <v>229</v>
      </c>
      <c r="E367" s="315" t="s">
        <v>151</v>
      </c>
    </row>
    <row r="368" spans="1:5" x14ac:dyDescent="0.2">
      <c r="A368" s="315" t="s">
        <v>388</v>
      </c>
      <c r="B368" s="315" t="s">
        <v>1714</v>
      </c>
      <c r="C368" s="315">
        <v>31038</v>
      </c>
      <c r="D368" s="315" t="s">
        <v>229</v>
      </c>
      <c r="E368" s="315" t="s">
        <v>151</v>
      </c>
    </row>
    <row r="369" spans="1:5" x14ac:dyDescent="0.2">
      <c r="A369" s="315" t="s">
        <v>409</v>
      </c>
      <c r="B369" s="315" t="s">
        <v>1714</v>
      </c>
      <c r="C369" s="315">
        <v>31046</v>
      </c>
      <c r="D369" s="315" t="s">
        <v>229</v>
      </c>
      <c r="E369" s="315" t="s">
        <v>151</v>
      </c>
    </row>
    <row r="370" spans="1:5" x14ac:dyDescent="0.2">
      <c r="A370" s="315" t="s">
        <v>433</v>
      </c>
      <c r="B370" s="315" t="s">
        <v>1714</v>
      </c>
      <c r="C370" s="315">
        <v>31211</v>
      </c>
      <c r="D370" s="315" t="s">
        <v>229</v>
      </c>
      <c r="E370" s="315" t="s">
        <v>151</v>
      </c>
    </row>
    <row r="371" spans="1:5" x14ac:dyDescent="0.2">
      <c r="A371" s="315" t="s">
        <v>433</v>
      </c>
      <c r="B371" s="315" t="s">
        <v>1714</v>
      </c>
      <c r="C371" s="315">
        <v>31217</v>
      </c>
      <c r="D371" s="315" t="s">
        <v>229</v>
      </c>
      <c r="E371" s="315" t="s">
        <v>151</v>
      </c>
    </row>
    <row r="372" spans="1:5" x14ac:dyDescent="0.2">
      <c r="A372" s="315" t="s">
        <v>367</v>
      </c>
      <c r="B372" s="315" t="s">
        <v>1714</v>
      </c>
      <c r="C372" s="315">
        <v>31031</v>
      </c>
      <c r="D372" s="315" t="s">
        <v>208</v>
      </c>
      <c r="E372" s="315" t="s">
        <v>151</v>
      </c>
    </row>
    <row r="373" spans="1:5" x14ac:dyDescent="0.2">
      <c r="A373" s="315" t="s">
        <v>373</v>
      </c>
      <c r="B373" s="315" t="s">
        <v>1714</v>
      </c>
      <c r="C373" s="315">
        <v>31033</v>
      </c>
      <c r="D373" s="315" t="s">
        <v>208</v>
      </c>
      <c r="E373" s="315" t="s">
        <v>151</v>
      </c>
    </row>
    <row r="374" spans="1:5" x14ac:dyDescent="0.2">
      <c r="A374" s="315" t="s">
        <v>376</v>
      </c>
      <c r="B374" s="315" t="s">
        <v>1714</v>
      </c>
      <c r="C374" s="315">
        <v>31034</v>
      </c>
      <c r="D374" s="315" t="s">
        <v>208</v>
      </c>
      <c r="E374" s="315" t="s">
        <v>151</v>
      </c>
    </row>
    <row r="375" spans="1:5" x14ac:dyDescent="0.2">
      <c r="A375" s="315" t="s">
        <v>450</v>
      </c>
      <c r="B375" s="315" t="s">
        <v>1714</v>
      </c>
      <c r="C375" s="315">
        <v>31059</v>
      </c>
      <c r="D375" s="315" t="s">
        <v>208</v>
      </c>
      <c r="E375" s="315" t="s">
        <v>151</v>
      </c>
    </row>
    <row r="376" spans="1:5" x14ac:dyDescent="0.2">
      <c r="A376" s="315" t="s">
        <v>450</v>
      </c>
      <c r="B376" s="315" t="s">
        <v>1714</v>
      </c>
      <c r="C376" s="315">
        <v>31061</v>
      </c>
      <c r="D376" s="315" t="s">
        <v>208</v>
      </c>
      <c r="E376" s="315" t="s">
        <v>151</v>
      </c>
    </row>
    <row r="377" spans="1:5" x14ac:dyDescent="0.2">
      <c r="A377" s="315" t="s">
        <v>450</v>
      </c>
      <c r="B377" s="315" t="s">
        <v>1714</v>
      </c>
      <c r="C377" s="315">
        <v>31062</v>
      </c>
      <c r="D377" s="315" t="s">
        <v>208</v>
      </c>
      <c r="E377" s="315" t="s">
        <v>151</v>
      </c>
    </row>
    <row r="378" spans="1:5" x14ac:dyDescent="0.2">
      <c r="A378" s="315" t="s">
        <v>325</v>
      </c>
      <c r="B378" s="315" t="s">
        <v>1714</v>
      </c>
      <c r="C378" s="315">
        <v>31014</v>
      </c>
      <c r="D378" s="315" t="s">
        <v>232</v>
      </c>
      <c r="E378" s="315" t="s">
        <v>151</v>
      </c>
    </row>
    <row r="379" spans="1:5" x14ac:dyDescent="0.2">
      <c r="A379" s="315" t="s">
        <v>331</v>
      </c>
      <c r="B379" s="315" t="s">
        <v>1714</v>
      </c>
      <c r="C379" s="315">
        <v>31017</v>
      </c>
      <c r="D379" s="315" t="s">
        <v>232</v>
      </c>
      <c r="E379" s="315" t="s">
        <v>151</v>
      </c>
    </row>
    <row r="380" spans="1:5" x14ac:dyDescent="0.2">
      <c r="A380" s="315" t="s">
        <v>340</v>
      </c>
      <c r="B380" s="315" t="s">
        <v>1714</v>
      </c>
      <c r="C380" s="315">
        <v>31020</v>
      </c>
      <c r="D380" s="315" t="s">
        <v>232</v>
      </c>
      <c r="E380" s="315" t="s">
        <v>151</v>
      </c>
    </row>
    <row r="381" spans="1:5" x14ac:dyDescent="0.2">
      <c r="A381" s="315" t="s">
        <v>367</v>
      </c>
      <c r="B381" s="315" t="s">
        <v>1714</v>
      </c>
      <c r="C381" s="315">
        <v>31031</v>
      </c>
      <c r="D381" s="315" t="s">
        <v>232</v>
      </c>
      <c r="E381" s="315" t="s">
        <v>151</v>
      </c>
    </row>
    <row r="382" spans="1:5" x14ac:dyDescent="0.2">
      <c r="A382" s="315" t="s">
        <v>406</v>
      </c>
      <c r="B382" s="315" t="s">
        <v>1714</v>
      </c>
      <c r="C382" s="315">
        <v>31044</v>
      </c>
      <c r="D382" s="315" t="s">
        <v>232</v>
      </c>
      <c r="E382" s="315" t="s">
        <v>151</v>
      </c>
    </row>
    <row r="383" spans="1:5" x14ac:dyDescent="0.2">
      <c r="A383" s="315" t="s">
        <v>433</v>
      </c>
      <c r="B383" s="315" t="s">
        <v>1714</v>
      </c>
      <c r="C383" s="315">
        <v>31217</v>
      </c>
      <c r="D383" s="315" t="s">
        <v>232</v>
      </c>
      <c r="E383" s="315" t="s">
        <v>151</v>
      </c>
    </row>
    <row r="384" spans="1:5" x14ac:dyDescent="0.2">
      <c r="A384" s="315" t="s">
        <v>319</v>
      </c>
      <c r="B384" s="315" t="s">
        <v>1714</v>
      </c>
      <c r="C384" s="315">
        <v>31012</v>
      </c>
      <c r="D384" s="315" t="s">
        <v>234</v>
      </c>
      <c r="E384" s="315" t="s">
        <v>151</v>
      </c>
    </row>
    <row r="385" spans="1:5" x14ac:dyDescent="0.2">
      <c r="A385" s="315" t="s">
        <v>325</v>
      </c>
      <c r="B385" s="315" t="s">
        <v>1714</v>
      </c>
      <c r="C385" s="315">
        <v>31014</v>
      </c>
      <c r="D385" s="315" t="s">
        <v>234</v>
      </c>
      <c r="E385" s="315" t="s">
        <v>151</v>
      </c>
    </row>
    <row r="386" spans="1:5" x14ac:dyDescent="0.2">
      <c r="A386" s="315" t="s">
        <v>331</v>
      </c>
      <c r="B386" s="315" t="s">
        <v>1714</v>
      </c>
      <c r="C386" s="315">
        <v>31017</v>
      </c>
      <c r="D386" s="315" t="s">
        <v>234</v>
      </c>
      <c r="E386" s="315" t="s">
        <v>151</v>
      </c>
    </row>
    <row r="387" spans="1:5" x14ac:dyDescent="0.2">
      <c r="A387" s="315" t="s">
        <v>365</v>
      </c>
      <c r="B387" s="315" t="s">
        <v>1714</v>
      </c>
      <c r="C387" s="315">
        <v>31065</v>
      </c>
      <c r="D387" s="315" t="s">
        <v>234</v>
      </c>
      <c r="E387" s="315" t="s">
        <v>151</v>
      </c>
    </row>
    <row r="388" spans="1:5" x14ac:dyDescent="0.2">
      <c r="A388" s="315" t="s">
        <v>382</v>
      </c>
      <c r="B388" s="315" t="s">
        <v>1714</v>
      </c>
      <c r="C388" s="315">
        <v>31036</v>
      </c>
      <c r="D388" s="315" t="s">
        <v>237</v>
      </c>
      <c r="E388" s="315" t="s">
        <v>151</v>
      </c>
    </row>
    <row r="389" spans="1:5" x14ac:dyDescent="0.2">
      <c r="A389" s="315" t="s">
        <v>460</v>
      </c>
      <c r="B389" s="315" t="s">
        <v>1714</v>
      </c>
      <c r="C389" s="315">
        <v>31071</v>
      </c>
      <c r="D389" s="315" t="s">
        <v>237</v>
      </c>
      <c r="E389" s="315" t="s">
        <v>151</v>
      </c>
    </row>
    <row r="390" spans="1:5" x14ac:dyDescent="0.2">
      <c r="A390" s="315" t="s">
        <v>277</v>
      </c>
      <c r="B390" s="315" t="s">
        <v>1714</v>
      </c>
      <c r="C390" s="315">
        <v>31001</v>
      </c>
      <c r="D390" s="315" t="s">
        <v>240</v>
      </c>
      <c r="E390" s="315" t="s">
        <v>151</v>
      </c>
    </row>
    <row r="391" spans="1:5" x14ac:dyDescent="0.2">
      <c r="A391" s="315" t="s">
        <v>460</v>
      </c>
      <c r="B391" s="315" t="s">
        <v>1714</v>
      </c>
      <c r="C391" s="315">
        <v>31071</v>
      </c>
      <c r="D391" s="315" t="s">
        <v>240</v>
      </c>
      <c r="E391" s="315" t="s">
        <v>151</v>
      </c>
    </row>
    <row r="392" spans="1:5" x14ac:dyDescent="0.2">
      <c r="A392" s="315" t="s">
        <v>461</v>
      </c>
      <c r="B392" s="315" t="s">
        <v>1714</v>
      </c>
      <c r="C392" s="315">
        <v>31072</v>
      </c>
      <c r="D392" s="315" t="s">
        <v>240</v>
      </c>
      <c r="E392" s="315" t="s">
        <v>151</v>
      </c>
    </row>
    <row r="393" spans="1:5" x14ac:dyDescent="0.2">
      <c r="A393" s="315" t="s">
        <v>466</v>
      </c>
      <c r="B393" s="315" t="s">
        <v>1714</v>
      </c>
      <c r="C393" s="315">
        <v>31079</v>
      </c>
      <c r="D393" s="315" t="s">
        <v>240</v>
      </c>
      <c r="E393" s="315" t="s">
        <v>151</v>
      </c>
    </row>
    <row r="394" spans="1:5" x14ac:dyDescent="0.2">
      <c r="A394" s="315" t="s">
        <v>471</v>
      </c>
      <c r="B394" s="315" t="s">
        <v>1714</v>
      </c>
      <c r="C394" s="315">
        <v>31084</v>
      </c>
      <c r="D394" s="315" t="s">
        <v>240</v>
      </c>
      <c r="E394" s="315" t="s">
        <v>151</v>
      </c>
    </row>
    <row r="395" spans="1:5" x14ac:dyDescent="0.2">
      <c r="A395" s="315" t="s">
        <v>316</v>
      </c>
      <c r="B395" s="315" t="s">
        <v>1714</v>
      </c>
      <c r="C395" s="315">
        <v>31011</v>
      </c>
      <c r="D395" s="315" t="s">
        <v>243</v>
      </c>
      <c r="E395" s="315" t="s">
        <v>151</v>
      </c>
    </row>
    <row r="396" spans="1:5" x14ac:dyDescent="0.2">
      <c r="A396" s="315" t="s">
        <v>319</v>
      </c>
      <c r="B396" s="315" t="s">
        <v>1714</v>
      </c>
      <c r="C396" s="315">
        <v>31012</v>
      </c>
      <c r="D396" s="315" t="s">
        <v>243</v>
      </c>
      <c r="E396" s="315" t="s">
        <v>151</v>
      </c>
    </row>
    <row r="397" spans="1:5" x14ac:dyDescent="0.2">
      <c r="A397" s="315" t="s">
        <v>325</v>
      </c>
      <c r="B397" s="315" t="s">
        <v>1714</v>
      </c>
      <c r="C397" s="315">
        <v>31014</v>
      </c>
      <c r="D397" s="315" t="s">
        <v>243</v>
      </c>
      <c r="E397" s="315" t="s">
        <v>151</v>
      </c>
    </row>
    <row r="398" spans="1:5" x14ac:dyDescent="0.2">
      <c r="A398" s="315" t="s">
        <v>352</v>
      </c>
      <c r="B398" s="315" t="s">
        <v>1714</v>
      </c>
      <c r="C398" s="315">
        <v>31023</v>
      </c>
      <c r="D398" s="315" t="s">
        <v>243</v>
      </c>
      <c r="E398" s="315" t="s">
        <v>151</v>
      </c>
    </row>
    <row r="399" spans="1:5" x14ac:dyDescent="0.2">
      <c r="A399" s="315" t="s">
        <v>385</v>
      </c>
      <c r="B399" s="315" t="s">
        <v>1714</v>
      </c>
      <c r="C399" s="315">
        <v>31037</v>
      </c>
      <c r="D399" s="315" t="s">
        <v>243</v>
      </c>
      <c r="E399" s="315" t="s">
        <v>151</v>
      </c>
    </row>
    <row r="400" spans="1:5" x14ac:dyDescent="0.2">
      <c r="A400" s="315" t="s">
        <v>448</v>
      </c>
      <c r="B400" s="315" t="s">
        <v>1714</v>
      </c>
      <c r="C400" s="315">
        <v>31060</v>
      </c>
      <c r="D400" s="315" t="s">
        <v>243</v>
      </c>
      <c r="E400" s="315" t="s">
        <v>151</v>
      </c>
    </row>
    <row r="401" spans="1:5" x14ac:dyDescent="0.2">
      <c r="A401" s="315" t="s">
        <v>464</v>
      </c>
      <c r="B401" s="315" t="s">
        <v>1714</v>
      </c>
      <c r="C401" s="315">
        <v>31077</v>
      </c>
      <c r="D401" s="315" t="s">
        <v>243</v>
      </c>
      <c r="E401" s="315" t="s">
        <v>151</v>
      </c>
    </row>
    <row r="402" spans="1:5" x14ac:dyDescent="0.2">
      <c r="A402" s="315" t="s">
        <v>286</v>
      </c>
      <c r="B402" s="315" t="s">
        <v>1714</v>
      </c>
      <c r="C402" s="315">
        <v>31003</v>
      </c>
      <c r="D402" s="315" t="s">
        <v>246</v>
      </c>
      <c r="E402" s="315" t="s">
        <v>151</v>
      </c>
    </row>
    <row r="403" spans="1:5" x14ac:dyDescent="0.2">
      <c r="A403" s="315" t="s">
        <v>331</v>
      </c>
      <c r="B403" s="315" t="s">
        <v>1714</v>
      </c>
      <c r="C403" s="315">
        <v>31017</v>
      </c>
      <c r="D403" s="315" t="s">
        <v>246</v>
      </c>
      <c r="E403" s="315" t="s">
        <v>151</v>
      </c>
    </row>
    <row r="404" spans="1:5" x14ac:dyDescent="0.2">
      <c r="A404" s="315" t="s">
        <v>367</v>
      </c>
      <c r="B404" s="315" t="s">
        <v>1714</v>
      </c>
      <c r="C404" s="315">
        <v>31031</v>
      </c>
      <c r="D404" s="315" t="s">
        <v>246</v>
      </c>
      <c r="E404" s="315" t="s">
        <v>151</v>
      </c>
    </row>
    <row r="405" spans="1:5" x14ac:dyDescent="0.2">
      <c r="A405" s="315" t="s">
        <v>397</v>
      </c>
      <c r="B405" s="315" t="s">
        <v>1714</v>
      </c>
      <c r="C405" s="315">
        <v>31042</v>
      </c>
      <c r="D405" s="315" t="s">
        <v>246</v>
      </c>
      <c r="E405" s="315" t="s">
        <v>151</v>
      </c>
    </row>
    <row r="406" spans="1:5" x14ac:dyDescent="0.2">
      <c r="A406" s="315" t="s">
        <v>442</v>
      </c>
      <c r="B406" s="315" t="s">
        <v>1714</v>
      </c>
      <c r="C406" s="315">
        <v>31054</v>
      </c>
      <c r="D406" s="315" t="s">
        <v>246</v>
      </c>
      <c r="E406" s="315" t="s">
        <v>151</v>
      </c>
    </row>
    <row r="407" spans="1:5" x14ac:dyDescent="0.2">
      <c r="A407" s="315" t="s">
        <v>477</v>
      </c>
      <c r="B407" s="315" t="s">
        <v>1714</v>
      </c>
      <c r="C407" s="315">
        <v>31090</v>
      </c>
      <c r="D407" s="315" t="s">
        <v>246</v>
      </c>
      <c r="E407" s="315" t="s">
        <v>151</v>
      </c>
    </row>
    <row r="408" spans="1:5" x14ac:dyDescent="0.2">
      <c r="A408" s="315" t="s">
        <v>283</v>
      </c>
      <c r="B408" s="315" t="s">
        <v>1714</v>
      </c>
      <c r="C408" s="315">
        <v>30411</v>
      </c>
      <c r="D408" s="315" t="s">
        <v>249</v>
      </c>
      <c r="E408" s="315" t="s">
        <v>151</v>
      </c>
    </row>
    <row r="409" spans="1:5" x14ac:dyDescent="0.2">
      <c r="A409" s="315" t="s">
        <v>364</v>
      </c>
      <c r="B409" s="315" t="s">
        <v>1714</v>
      </c>
      <c r="C409" s="315">
        <v>30428</v>
      </c>
      <c r="D409" s="315" t="s">
        <v>249</v>
      </c>
      <c r="E409" s="315" t="s">
        <v>151</v>
      </c>
    </row>
    <row r="410" spans="1:5" x14ac:dyDescent="0.2">
      <c r="A410" s="315" t="s">
        <v>467</v>
      </c>
      <c r="B410" s="315" t="s">
        <v>1714</v>
      </c>
      <c r="C410" s="315">
        <v>30454</v>
      </c>
      <c r="D410" s="315" t="s">
        <v>249</v>
      </c>
      <c r="E410" s="315" t="s">
        <v>151</v>
      </c>
    </row>
    <row r="411" spans="1:5" x14ac:dyDescent="0.2">
      <c r="A411" s="315" t="s">
        <v>280</v>
      </c>
      <c r="B411" s="315" t="s">
        <v>1714</v>
      </c>
      <c r="C411" s="315">
        <v>31002</v>
      </c>
      <c r="D411" s="315" t="s">
        <v>249</v>
      </c>
      <c r="E411" s="315" t="s">
        <v>151</v>
      </c>
    </row>
    <row r="412" spans="1:5" x14ac:dyDescent="0.2">
      <c r="A412" s="315" t="s">
        <v>310</v>
      </c>
      <c r="B412" s="315" t="s">
        <v>1714</v>
      </c>
      <c r="C412" s="315">
        <v>31009</v>
      </c>
      <c r="D412" s="315" t="s">
        <v>249</v>
      </c>
      <c r="E412" s="315" t="s">
        <v>151</v>
      </c>
    </row>
    <row r="413" spans="1:5" x14ac:dyDescent="0.2">
      <c r="A413" s="315" t="s">
        <v>337</v>
      </c>
      <c r="B413" s="315" t="s">
        <v>1714</v>
      </c>
      <c r="C413" s="315">
        <v>31019</v>
      </c>
      <c r="D413" s="315" t="s">
        <v>249</v>
      </c>
      <c r="E413" s="315" t="s">
        <v>151</v>
      </c>
    </row>
    <row r="414" spans="1:5" x14ac:dyDescent="0.2">
      <c r="A414" s="315" t="s">
        <v>343</v>
      </c>
      <c r="B414" s="315" t="s">
        <v>1714</v>
      </c>
      <c r="C414" s="315">
        <v>31021</v>
      </c>
      <c r="D414" s="315" t="s">
        <v>249</v>
      </c>
      <c r="E414" s="315" t="s">
        <v>151</v>
      </c>
    </row>
    <row r="415" spans="1:5" x14ac:dyDescent="0.2">
      <c r="A415" s="315" t="s">
        <v>346</v>
      </c>
      <c r="B415" s="315" t="s">
        <v>1714</v>
      </c>
      <c r="C415" s="315">
        <v>31022</v>
      </c>
      <c r="D415" s="315" t="s">
        <v>249</v>
      </c>
      <c r="E415" s="315" t="s">
        <v>151</v>
      </c>
    </row>
    <row r="416" spans="1:5" x14ac:dyDescent="0.2">
      <c r="A416" s="315" t="s">
        <v>349</v>
      </c>
      <c r="B416" s="315" t="s">
        <v>1714</v>
      </c>
      <c r="C416" s="315">
        <v>31027</v>
      </c>
      <c r="D416" s="315" t="s">
        <v>249</v>
      </c>
      <c r="E416" s="315" t="s">
        <v>151</v>
      </c>
    </row>
    <row r="417" spans="1:5" x14ac:dyDescent="0.2">
      <c r="A417" s="315" t="s">
        <v>343</v>
      </c>
      <c r="B417" s="315" t="s">
        <v>1714</v>
      </c>
      <c r="C417" s="315">
        <v>31040</v>
      </c>
      <c r="D417" s="315" t="s">
        <v>249</v>
      </c>
      <c r="E417" s="315" t="s">
        <v>151</v>
      </c>
    </row>
    <row r="418" spans="1:5" x14ac:dyDescent="0.2">
      <c r="A418" s="315" t="s">
        <v>397</v>
      </c>
      <c r="B418" s="315" t="s">
        <v>1714</v>
      </c>
      <c r="C418" s="315">
        <v>31042</v>
      </c>
      <c r="D418" s="315" t="s">
        <v>249</v>
      </c>
      <c r="E418" s="315" t="s">
        <v>151</v>
      </c>
    </row>
    <row r="419" spans="1:5" x14ac:dyDescent="0.2">
      <c r="A419" s="315" t="s">
        <v>365</v>
      </c>
      <c r="B419" s="315" t="s">
        <v>1714</v>
      </c>
      <c r="C419" s="315">
        <v>31065</v>
      </c>
      <c r="D419" s="315" t="s">
        <v>249</v>
      </c>
      <c r="E419" s="315" t="s">
        <v>151</v>
      </c>
    </row>
    <row r="420" spans="1:5" x14ac:dyDescent="0.2">
      <c r="A420" s="315" t="s">
        <v>462</v>
      </c>
      <c r="B420" s="315" t="s">
        <v>1714</v>
      </c>
      <c r="C420" s="315">
        <v>31075</v>
      </c>
      <c r="D420" s="315" t="s">
        <v>249</v>
      </c>
      <c r="E420" s="315" t="s">
        <v>151</v>
      </c>
    </row>
    <row r="421" spans="1:5" x14ac:dyDescent="0.2">
      <c r="A421" s="315" t="s">
        <v>483</v>
      </c>
      <c r="B421" s="315" t="s">
        <v>1714</v>
      </c>
      <c r="C421" s="315">
        <v>31096</v>
      </c>
      <c r="D421" s="315" t="s">
        <v>249</v>
      </c>
      <c r="E421" s="315" t="s">
        <v>151</v>
      </c>
    </row>
    <row r="422" spans="1:5" x14ac:dyDescent="0.2">
      <c r="A422" s="315" t="s">
        <v>385</v>
      </c>
      <c r="B422" s="315" t="s">
        <v>1714</v>
      </c>
      <c r="C422" s="315">
        <v>31037</v>
      </c>
      <c r="D422" s="315" t="s">
        <v>252</v>
      </c>
      <c r="E422" s="315" t="s">
        <v>151</v>
      </c>
    </row>
    <row r="423" spans="1:5" x14ac:dyDescent="0.2">
      <c r="A423" s="315" t="s">
        <v>445</v>
      </c>
      <c r="B423" s="315" t="s">
        <v>1714</v>
      </c>
      <c r="C423" s="315">
        <v>31055</v>
      </c>
      <c r="D423" s="315" t="s">
        <v>252</v>
      </c>
      <c r="E423" s="315" t="s">
        <v>151</v>
      </c>
    </row>
    <row r="424" spans="1:5" x14ac:dyDescent="0.2">
      <c r="A424" s="315" t="s">
        <v>448</v>
      </c>
      <c r="B424" s="315" t="s">
        <v>1714</v>
      </c>
      <c r="C424" s="315">
        <v>31060</v>
      </c>
      <c r="D424" s="315" t="s">
        <v>252</v>
      </c>
      <c r="E424" s="315" t="s">
        <v>151</v>
      </c>
    </row>
    <row r="425" spans="1:5" x14ac:dyDescent="0.2">
      <c r="A425" s="315" t="s">
        <v>470</v>
      </c>
      <c r="B425" s="315" t="s">
        <v>1714</v>
      </c>
      <c r="C425" s="315">
        <v>31083</v>
      </c>
      <c r="D425" s="315" t="s">
        <v>252</v>
      </c>
      <c r="E425" s="315" t="s">
        <v>151</v>
      </c>
    </row>
    <row r="426" spans="1:5" x14ac:dyDescent="0.2">
      <c r="A426" s="315" t="s">
        <v>403</v>
      </c>
      <c r="B426" s="315" t="s">
        <v>1714</v>
      </c>
      <c r="C426" s="315">
        <v>31544</v>
      </c>
      <c r="D426" s="315" t="s">
        <v>252</v>
      </c>
      <c r="E426" s="315" t="s">
        <v>151</v>
      </c>
    </row>
    <row r="427" spans="1:5" x14ac:dyDescent="0.2">
      <c r="A427" s="315" t="s">
        <v>430</v>
      </c>
      <c r="B427" s="315" t="s">
        <v>1714</v>
      </c>
      <c r="C427" s="315">
        <v>31549</v>
      </c>
      <c r="D427" s="315" t="s">
        <v>252</v>
      </c>
      <c r="E427" s="315" t="s">
        <v>151</v>
      </c>
    </row>
    <row r="428" spans="1:5" x14ac:dyDescent="0.2">
      <c r="A428" s="315" t="s">
        <v>283</v>
      </c>
      <c r="B428" s="315" t="s">
        <v>1714</v>
      </c>
      <c r="C428" s="315">
        <v>30411</v>
      </c>
      <c r="D428" s="315" t="s">
        <v>255</v>
      </c>
      <c r="E428" s="315" t="s">
        <v>151</v>
      </c>
    </row>
    <row r="429" spans="1:5" x14ac:dyDescent="0.2">
      <c r="A429" s="315" t="s">
        <v>364</v>
      </c>
      <c r="B429" s="315" t="s">
        <v>1714</v>
      </c>
      <c r="C429" s="315">
        <v>30428</v>
      </c>
      <c r="D429" s="315" t="s">
        <v>255</v>
      </c>
      <c r="E429" s="315" t="s">
        <v>151</v>
      </c>
    </row>
    <row r="430" spans="1:5" x14ac:dyDescent="0.2">
      <c r="A430" s="315" t="s">
        <v>473</v>
      </c>
      <c r="B430" s="315" t="s">
        <v>1714</v>
      </c>
      <c r="C430" s="315">
        <v>30457</v>
      </c>
      <c r="D430" s="315" t="s">
        <v>258</v>
      </c>
      <c r="E430" s="315" t="s">
        <v>151</v>
      </c>
    </row>
    <row r="431" spans="1:5" x14ac:dyDescent="0.2">
      <c r="A431" s="315" t="s">
        <v>475</v>
      </c>
      <c r="B431" s="315" t="s">
        <v>1714</v>
      </c>
      <c r="C431" s="315">
        <v>30470</v>
      </c>
      <c r="D431" s="315" t="s">
        <v>258</v>
      </c>
      <c r="E431" s="315" t="s">
        <v>151</v>
      </c>
    </row>
    <row r="432" spans="1:5" x14ac:dyDescent="0.2">
      <c r="A432" s="315" t="s">
        <v>280</v>
      </c>
      <c r="B432" s="315" t="s">
        <v>1714</v>
      </c>
      <c r="C432" s="315">
        <v>31002</v>
      </c>
      <c r="D432" s="315" t="s">
        <v>258</v>
      </c>
      <c r="E432" s="315" t="s">
        <v>151</v>
      </c>
    </row>
    <row r="433" spans="1:5" x14ac:dyDescent="0.2">
      <c r="A433" s="315" t="s">
        <v>280</v>
      </c>
      <c r="B433" s="315" t="s">
        <v>1714</v>
      </c>
      <c r="C433" s="315">
        <v>31002</v>
      </c>
      <c r="D433" s="315" t="s">
        <v>261</v>
      </c>
      <c r="E433" s="315" t="s">
        <v>151</v>
      </c>
    </row>
    <row r="434" spans="1:5" x14ac:dyDescent="0.2">
      <c r="A434" s="315" t="s">
        <v>418</v>
      </c>
      <c r="B434" s="315" t="s">
        <v>1714</v>
      </c>
      <c r="C434" s="315">
        <v>31049</v>
      </c>
      <c r="D434" s="315" t="s">
        <v>261</v>
      </c>
      <c r="E434" s="315" t="s">
        <v>151</v>
      </c>
    </row>
    <row r="435" spans="1:5" x14ac:dyDescent="0.2">
      <c r="A435" s="315" t="s">
        <v>476</v>
      </c>
      <c r="B435" s="315" t="s">
        <v>1714</v>
      </c>
      <c r="C435" s="315">
        <v>31089</v>
      </c>
      <c r="D435" s="315" t="s">
        <v>261</v>
      </c>
      <c r="E435" s="315" t="s">
        <v>151</v>
      </c>
    </row>
    <row r="436" spans="1:5" x14ac:dyDescent="0.2">
      <c r="A436" s="315" t="s">
        <v>483</v>
      </c>
      <c r="B436" s="315" t="s">
        <v>1714</v>
      </c>
      <c r="C436" s="315">
        <v>31096</v>
      </c>
      <c r="D436" s="315" t="s">
        <v>261</v>
      </c>
      <c r="E436" s="315" t="s">
        <v>151</v>
      </c>
    </row>
    <row r="437" spans="1:5" x14ac:dyDescent="0.2">
      <c r="A437" s="315" t="s">
        <v>292</v>
      </c>
      <c r="B437" s="315" t="s">
        <v>1714</v>
      </c>
      <c r="C437" s="315">
        <v>30413</v>
      </c>
      <c r="D437" s="315" t="s">
        <v>264</v>
      </c>
      <c r="E437" s="315" t="s">
        <v>151</v>
      </c>
    </row>
    <row r="438" spans="1:5" x14ac:dyDescent="0.2">
      <c r="A438" s="315" t="s">
        <v>452</v>
      </c>
      <c r="B438" s="315" t="s">
        <v>1714</v>
      </c>
      <c r="C438" s="315">
        <v>30820</v>
      </c>
      <c r="D438" s="315" t="s">
        <v>264</v>
      </c>
      <c r="E438" s="315" t="s">
        <v>151</v>
      </c>
    </row>
    <row r="439" spans="1:5" x14ac:dyDescent="0.2">
      <c r="A439" s="315" t="s">
        <v>334</v>
      </c>
      <c r="B439" s="315" t="s">
        <v>1714</v>
      </c>
      <c r="C439" s="315">
        <v>31018</v>
      </c>
      <c r="D439" s="315" t="s">
        <v>264</v>
      </c>
      <c r="E439" s="315" t="s">
        <v>151</v>
      </c>
    </row>
    <row r="440" spans="1:5" x14ac:dyDescent="0.2">
      <c r="A440" s="315" t="s">
        <v>379</v>
      </c>
      <c r="B440" s="315" t="s">
        <v>1714</v>
      </c>
      <c r="C440" s="315">
        <v>31035</v>
      </c>
      <c r="D440" s="315" t="s">
        <v>264</v>
      </c>
      <c r="E440" s="315" t="s">
        <v>151</v>
      </c>
    </row>
    <row r="441" spans="1:5" x14ac:dyDescent="0.2">
      <c r="A441" s="315" t="s">
        <v>456</v>
      </c>
      <c r="B441" s="315" t="s">
        <v>1714</v>
      </c>
      <c r="C441" s="315">
        <v>31067</v>
      </c>
      <c r="D441" s="315" t="s">
        <v>264</v>
      </c>
      <c r="E441" s="315" t="s">
        <v>151</v>
      </c>
    </row>
    <row r="442" spans="1:5" x14ac:dyDescent="0.2">
      <c r="A442" s="315" t="s">
        <v>469</v>
      </c>
      <c r="B442" s="315" t="s">
        <v>1714</v>
      </c>
      <c r="C442" s="315">
        <v>31082</v>
      </c>
      <c r="D442" s="315" t="s">
        <v>264</v>
      </c>
      <c r="E442" s="315" t="s">
        <v>151</v>
      </c>
    </row>
    <row r="443" spans="1:5" x14ac:dyDescent="0.2">
      <c r="A443" s="315" t="s">
        <v>476</v>
      </c>
      <c r="B443" s="315" t="s">
        <v>1714</v>
      </c>
      <c r="C443" s="315">
        <v>31089</v>
      </c>
      <c r="D443" s="315" t="s">
        <v>264</v>
      </c>
      <c r="E443" s="315" t="s">
        <v>151</v>
      </c>
    </row>
    <row r="444" spans="1:5" x14ac:dyDescent="0.2">
      <c r="A444" s="315" t="s">
        <v>481</v>
      </c>
      <c r="B444" s="315" t="s">
        <v>1714</v>
      </c>
      <c r="C444" s="315">
        <v>31094</v>
      </c>
      <c r="D444" s="315" t="s">
        <v>264</v>
      </c>
      <c r="E444" s="315" t="s">
        <v>151</v>
      </c>
    </row>
    <row r="445" spans="1:5" x14ac:dyDescent="0.2">
      <c r="A445" s="315" t="s">
        <v>483</v>
      </c>
      <c r="B445" s="315" t="s">
        <v>1714</v>
      </c>
      <c r="C445" s="315">
        <v>31096</v>
      </c>
      <c r="D445" s="315" t="s">
        <v>264</v>
      </c>
      <c r="E445" s="315" t="s">
        <v>151</v>
      </c>
    </row>
    <row r="446" spans="1:5" x14ac:dyDescent="0.2">
      <c r="A446" s="315" t="s">
        <v>482</v>
      </c>
      <c r="B446" s="315" t="s">
        <v>1714</v>
      </c>
      <c r="C446" s="315">
        <v>30678</v>
      </c>
      <c r="D446" s="315" t="s">
        <v>267</v>
      </c>
      <c r="E446" s="315" t="s">
        <v>151</v>
      </c>
    </row>
    <row r="447" spans="1:5" x14ac:dyDescent="0.2">
      <c r="A447" s="315" t="s">
        <v>452</v>
      </c>
      <c r="B447" s="315" t="s">
        <v>1714</v>
      </c>
      <c r="C447" s="315">
        <v>30820</v>
      </c>
      <c r="D447" s="315" t="s">
        <v>267</v>
      </c>
      <c r="E447" s="315" t="s">
        <v>151</v>
      </c>
    </row>
    <row r="448" spans="1:5" x14ac:dyDescent="0.2">
      <c r="A448" s="315" t="s">
        <v>474</v>
      </c>
      <c r="B448" s="315" t="s">
        <v>1714</v>
      </c>
      <c r="C448" s="315">
        <v>31087</v>
      </c>
      <c r="D448" s="315" t="s">
        <v>267</v>
      </c>
      <c r="E448" s="315" t="s">
        <v>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F16"/>
  <sheetViews>
    <sheetView workbookViewId="0">
      <selection activeCell="H10" sqref="H10"/>
    </sheetView>
  </sheetViews>
  <sheetFormatPr baseColWidth="10" defaultColWidth="8.83203125" defaultRowHeight="15" x14ac:dyDescent="0.2"/>
  <cols>
    <col min="6" max="6" width="12" customWidth="1"/>
  </cols>
  <sheetData>
    <row r="1" spans="1:6" ht="16" x14ac:dyDescent="0.2">
      <c r="A1" s="153"/>
      <c r="B1" s="153"/>
      <c r="C1" s="153"/>
      <c r="F1" t="s">
        <v>1738</v>
      </c>
    </row>
    <row r="2" spans="1:6" ht="16" x14ac:dyDescent="0.2">
      <c r="A2" s="153"/>
      <c r="B2" s="153"/>
      <c r="C2" s="219"/>
      <c r="F2" t="s">
        <v>1737</v>
      </c>
    </row>
    <row r="3" spans="1:6" ht="16" x14ac:dyDescent="0.2">
      <c r="A3" s="332"/>
      <c r="B3" s="332"/>
      <c r="C3" s="219"/>
      <c r="F3" t="s">
        <v>1739</v>
      </c>
    </row>
    <row r="4" spans="1:6" ht="16" x14ac:dyDescent="0.2">
      <c r="A4" s="153"/>
      <c r="B4" s="153"/>
      <c r="C4" s="153"/>
    </row>
    <row r="5" spans="1:6" ht="16" x14ac:dyDescent="0.2">
      <c r="A5" s="153"/>
      <c r="B5" s="153"/>
      <c r="C5" s="153"/>
    </row>
    <row r="6" spans="1:6" ht="16" x14ac:dyDescent="0.2">
      <c r="A6" s="153"/>
      <c r="B6" s="153"/>
      <c r="C6" s="153"/>
    </row>
    <row r="7" spans="1:6" ht="16" x14ac:dyDescent="0.2">
      <c r="A7" s="153"/>
      <c r="B7" s="153"/>
      <c r="C7" s="153"/>
    </row>
    <row r="8" spans="1:6" ht="16" x14ac:dyDescent="0.2">
      <c r="A8" s="153"/>
      <c r="B8" s="153"/>
      <c r="C8" s="153"/>
    </row>
    <row r="9" spans="1:6" ht="16" x14ac:dyDescent="0.2">
      <c r="A9" s="153"/>
      <c r="B9" s="153"/>
      <c r="C9" s="153"/>
    </row>
    <row r="10" spans="1:6" ht="16" x14ac:dyDescent="0.2">
      <c r="A10" s="153"/>
      <c r="B10" s="153"/>
      <c r="C10" s="153"/>
    </row>
    <row r="11" spans="1:6" ht="16" x14ac:dyDescent="0.2">
      <c r="A11" s="153"/>
      <c r="B11" s="153"/>
      <c r="C11" s="153"/>
    </row>
    <row r="12" spans="1:6" ht="16" x14ac:dyDescent="0.2">
      <c r="A12" s="153"/>
      <c r="B12" s="153"/>
      <c r="C12" s="153"/>
    </row>
    <row r="13" spans="1:6" ht="16" x14ac:dyDescent="0.2">
      <c r="A13" s="146"/>
      <c r="B13" s="143"/>
      <c r="C13" s="290"/>
    </row>
    <row r="14" spans="1:6" ht="16" x14ac:dyDescent="0.2">
      <c r="A14" s="181"/>
      <c r="B14" s="181"/>
      <c r="C14" s="181"/>
    </row>
    <row r="15" spans="1:6" ht="16" x14ac:dyDescent="0.2">
      <c r="A15" s="181"/>
      <c r="B15" s="181"/>
      <c r="C15" s="181"/>
    </row>
    <row r="16" spans="1:6" ht="16" x14ac:dyDescent="0.2">
      <c r="A16" s="181"/>
      <c r="B16" s="181"/>
      <c r="C16" s="18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Check Box 1">
              <controlPr defaultSize="0" autoFill="0" autoLine="0" autoPict="0">
                <anchor moveWithCells="1">
                  <from>
                    <xdr:col>0</xdr:col>
                    <xdr:colOff>393700</xdr:colOff>
                    <xdr:row>3</xdr:row>
                    <xdr:rowOff>0</xdr:rowOff>
                  </from>
                  <to>
                    <xdr:col>2</xdr:col>
                    <xdr:colOff>254000</xdr:colOff>
                    <xdr:row>3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2" r:id="rId4" name="Option Button 2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2</xdr:col>
                    <xdr:colOff>254000</xdr:colOff>
                    <xdr:row>10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3" r:id="rId5" name="Option Button 3">
              <controlPr defaultSize="0" autoFill="0" autoLine="0" autoPict="0">
                <anchor moveWithCells="1">
                  <from>
                    <xdr:col>0</xdr:col>
                    <xdr:colOff>0</xdr:colOff>
                    <xdr:row>12</xdr:row>
                    <xdr:rowOff>190500</xdr:rowOff>
                  </from>
                  <to>
                    <xdr:col>1</xdr:col>
                    <xdr:colOff>254000</xdr:colOff>
                    <xdr:row>13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4" r:id="rId6" name="Option Button 4">
              <controlPr defaultSize="0" autoFill="0" autoLine="0" autoPict="0">
                <anchor moveWithCells="1">
                  <from>
                    <xdr:col>0</xdr:col>
                    <xdr:colOff>279400</xdr:colOff>
                    <xdr:row>6</xdr:row>
                    <xdr:rowOff>190500</xdr:rowOff>
                  </from>
                  <to>
                    <xdr:col>1</xdr:col>
                    <xdr:colOff>533400</xdr:colOff>
                    <xdr:row>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5" r:id="rId7" name="Check Box 5">
              <controlPr defaultSize="0" autoFill="0" autoLine="0" autoPict="0" altText="Social Share">
                <anchor moveWithCells="1">
                  <from>
                    <xdr:col>2</xdr:col>
                    <xdr:colOff>50800</xdr:colOff>
                    <xdr:row>11</xdr:row>
                    <xdr:rowOff>152400</xdr:rowOff>
                  </from>
                  <to>
                    <xdr:col>3</xdr:col>
                    <xdr:colOff>127000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6" r:id="rId8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1</xdr:col>
                    <xdr:colOff>482600</xdr:colOff>
                    <xdr:row>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7" r:id="rId9" name="Check Box 7">
              <controlPr locked="0" defaultSize="0" autoFill="0" autoLine="0" autoPict="0">
                <anchor moveWithCells="1">
                  <from>
                    <xdr:col>2</xdr:col>
                    <xdr:colOff>50800</xdr:colOff>
                    <xdr:row>3</xdr:row>
                    <xdr:rowOff>139700</xdr:rowOff>
                  </from>
                  <to>
                    <xdr:col>3</xdr:col>
                    <xdr:colOff>127000</xdr:colOff>
                    <xdr:row>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8" r:id="rId10" name="Check Box 8">
              <controlPr defaultSize="0" autoFill="0" autoLine="0" autoPict="0">
                <anchor mov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495300</xdr:colOff>
                    <xdr:row>1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489" r:id="rId11" name="Check Box 9">
              <controlPr defaultSize="0" autoFill="0" autoLine="0" autoPict="0">
                <anchor moveWithCells="1">
                  <from>
                    <xdr:col>2</xdr:col>
                    <xdr:colOff>101600</xdr:colOff>
                    <xdr:row>8</xdr:row>
                    <xdr:rowOff>0</xdr:rowOff>
                  </from>
                  <to>
                    <xdr:col>4</xdr:col>
                    <xdr:colOff>0</xdr:colOff>
                    <xdr:row>8</xdr:row>
                    <xdr:rowOff>177800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2:AA12"/>
  <sheetViews>
    <sheetView topLeftCell="V1" workbookViewId="0">
      <selection activeCell="AA3" sqref="AA3:AA5"/>
    </sheetView>
  </sheetViews>
  <sheetFormatPr baseColWidth="10" defaultColWidth="8.83203125" defaultRowHeight="15" x14ac:dyDescent="0.2"/>
  <cols>
    <col min="1" max="1" width="14.5" bestFit="1" customWidth="1"/>
    <col min="2" max="2" width="16.5" bestFit="1" customWidth="1"/>
    <col min="3" max="3" width="28.1640625" bestFit="1" customWidth="1"/>
    <col min="4" max="4" width="32.6640625" bestFit="1" customWidth="1"/>
    <col min="5" max="5" width="18.83203125" bestFit="1" customWidth="1"/>
    <col min="6" max="6" width="24.33203125" bestFit="1" customWidth="1"/>
    <col min="7" max="7" width="19.1640625" bestFit="1" customWidth="1"/>
    <col min="8" max="8" width="31.33203125" bestFit="1" customWidth="1"/>
    <col min="9" max="9" width="19.5" bestFit="1" customWidth="1"/>
    <col min="10" max="10" width="19.33203125" bestFit="1" customWidth="1"/>
    <col min="11" max="11" width="32.33203125" bestFit="1" customWidth="1"/>
    <col min="12" max="12" width="23.5" bestFit="1" customWidth="1"/>
    <col min="13" max="13" width="20.33203125" bestFit="1" customWidth="1"/>
    <col min="14" max="14" width="22.83203125" bestFit="1" customWidth="1"/>
    <col min="15" max="15" width="25.5" bestFit="1" customWidth="1"/>
    <col min="16" max="16" width="24" bestFit="1" customWidth="1"/>
    <col min="17" max="17" width="22.6640625" bestFit="1" customWidth="1"/>
    <col min="18" max="18" width="28.83203125" bestFit="1" customWidth="1"/>
    <col min="19" max="19" width="22.1640625" bestFit="1" customWidth="1"/>
    <col min="20" max="20" width="25.5" bestFit="1" customWidth="1"/>
    <col min="21" max="21" width="30.5" bestFit="1" customWidth="1"/>
    <col min="22" max="22" width="24.5" bestFit="1" customWidth="1"/>
    <col min="23" max="23" width="28" bestFit="1" customWidth="1"/>
    <col min="24" max="24" width="21.6640625" bestFit="1" customWidth="1"/>
    <col min="25" max="25" width="20.5" bestFit="1" customWidth="1"/>
    <col min="26" max="26" width="20" bestFit="1" customWidth="1"/>
    <col min="27" max="27" width="19.33203125" bestFit="1" customWidth="1"/>
  </cols>
  <sheetData>
    <row r="2" spans="1:27" x14ac:dyDescent="0.2">
      <c r="A2" t="s">
        <v>50</v>
      </c>
      <c r="B2" t="s">
        <v>1625</v>
      </c>
      <c r="C2" t="s">
        <v>126</v>
      </c>
      <c r="D2" t="s">
        <v>1695</v>
      </c>
      <c r="E2" t="s">
        <v>1656</v>
      </c>
      <c r="F2" t="s">
        <v>1706</v>
      </c>
      <c r="G2" t="s">
        <v>131</v>
      </c>
      <c r="H2" t="s">
        <v>84</v>
      </c>
      <c r="I2" t="s">
        <v>1698</v>
      </c>
      <c r="J2" t="s">
        <v>1707</v>
      </c>
      <c r="K2" t="s">
        <v>1595</v>
      </c>
      <c r="L2" t="s">
        <v>1697</v>
      </c>
      <c r="M2" t="s">
        <v>1699</v>
      </c>
      <c r="N2" t="s">
        <v>1657</v>
      </c>
      <c r="O2" t="s">
        <v>1700</v>
      </c>
      <c r="P2" t="s">
        <v>1701</v>
      </c>
      <c r="Q2" t="s">
        <v>1702</v>
      </c>
      <c r="R2" t="s">
        <v>1708</v>
      </c>
      <c r="S2" t="s">
        <v>1709</v>
      </c>
      <c r="T2" t="s">
        <v>1696</v>
      </c>
      <c r="U2" t="s">
        <v>1703</v>
      </c>
      <c r="V2" t="s">
        <v>170</v>
      </c>
      <c r="W2" t="s">
        <v>1704</v>
      </c>
      <c r="X2" t="s">
        <v>1705</v>
      </c>
      <c r="Y2" t="s">
        <v>1647</v>
      </c>
      <c r="Z2" t="s">
        <v>1653</v>
      </c>
      <c r="AA2" t="s">
        <v>1710</v>
      </c>
    </row>
    <row r="3" spans="1:27" x14ac:dyDescent="0.2"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</row>
    <row r="4" spans="1:27" x14ac:dyDescent="0.2">
      <c r="B4" t="s">
        <v>1658</v>
      </c>
      <c r="C4" t="s">
        <v>1658</v>
      </c>
      <c r="D4" t="s">
        <v>1658</v>
      </c>
      <c r="E4" t="s">
        <v>1658</v>
      </c>
      <c r="F4" t="s">
        <v>1658</v>
      </c>
      <c r="G4" t="s">
        <v>1658</v>
      </c>
      <c r="H4" t="s">
        <v>1658</v>
      </c>
      <c r="I4" t="s">
        <v>1658</v>
      </c>
      <c r="J4" t="s">
        <v>1658</v>
      </c>
      <c r="K4" t="s">
        <v>1658</v>
      </c>
      <c r="L4" t="s">
        <v>1658</v>
      </c>
      <c r="M4" t="s">
        <v>1658</v>
      </c>
      <c r="N4" t="s">
        <v>1658</v>
      </c>
      <c r="O4" t="s">
        <v>1658</v>
      </c>
      <c r="P4" t="s">
        <v>1658</v>
      </c>
      <c r="Q4" t="s">
        <v>1658</v>
      </c>
      <c r="R4" t="s">
        <v>1658</v>
      </c>
      <c r="S4" t="s">
        <v>1658</v>
      </c>
      <c r="T4" t="s">
        <v>1658</v>
      </c>
      <c r="U4" t="s">
        <v>1658</v>
      </c>
      <c r="V4" t="s">
        <v>1658</v>
      </c>
      <c r="W4" t="s">
        <v>1658</v>
      </c>
      <c r="X4" t="s">
        <v>1658</v>
      </c>
      <c r="Y4" t="s">
        <v>1658</v>
      </c>
      <c r="Z4" t="s">
        <v>1658</v>
      </c>
      <c r="AA4" t="s">
        <v>1658</v>
      </c>
    </row>
    <row r="5" spans="1:27" x14ac:dyDescent="0.2">
      <c r="C5" t="s">
        <v>1809</v>
      </c>
      <c r="D5" t="s">
        <v>1810</v>
      </c>
      <c r="E5" t="s">
        <v>1659</v>
      </c>
      <c r="F5" t="s">
        <v>1811</v>
      </c>
      <c r="G5" t="s">
        <v>1812</v>
      </c>
      <c r="H5" t="s">
        <v>1660</v>
      </c>
      <c r="I5" t="s">
        <v>1813</v>
      </c>
      <c r="J5" t="s">
        <v>1814</v>
      </c>
      <c r="K5" t="s">
        <v>1815</v>
      </c>
      <c r="L5" t="s">
        <v>1816</v>
      </c>
      <c r="M5" t="s">
        <v>1817</v>
      </c>
      <c r="N5" t="s">
        <v>1661</v>
      </c>
      <c r="O5" t="s">
        <v>1818</v>
      </c>
      <c r="P5" t="s">
        <v>1819</v>
      </c>
      <c r="Q5" t="s">
        <v>1820</v>
      </c>
      <c r="R5" t="s">
        <v>1821</v>
      </c>
      <c r="S5" t="s">
        <v>1822</v>
      </c>
      <c r="T5" t="s">
        <v>1823</v>
      </c>
      <c r="U5" t="s">
        <v>1824</v>
      </c>
      <c r="V5" t="s">
        <v>1825</v>
      </c>
      <c r="W5" t="s">
        <v>1826</v>
      </c>
      <c r="X5" t="s">
        <v>1827</v>
      </c>
      <c r="Y5" t="s">
        <v>1828</v>
      </c>
      <c r="Z5" t="s">
        <v>1829</v>
      </c>
      <c r="AA5" t="s">
        <v>1814</v>
      </c>
    </row>
    <row r="6" spans="1:27" x14ac:dyDescent="0.2">
      <c r="C6" t="s">
        <v>1830</v>
      </c>
      <c r="D6" t="s">
        <v>1831</v>
      </c>
      <c r="E6" t="s">
        <v>1662</v>
      </c>
      <c r="G6" t="s">
        <v>1832</v>
      </c>
      <c r="H6" t="s">
        <v>1663</v>
      </c>
      <c r="I6" t="s">
        <v>1833</v>
      </c>
      <c r="K6" t="s">
        <v>1834</v>
      </c>
      <c r="L6" t="s">
        <v>1835</v>
      </c>
      <c r="M6" t="s">
        <v>1836</v>
      </c>
      <c r="N6" t="s">
        <v>1664</v>
      </c>
      <c r="O6" t="s">
        <v>1837</v>
      </c>
      <c r="P6" t="s">
        <v>1838</v>
      </c>
      <c r="T6" t="s">
        <v>1839</v>
      </c>
      <c r="U6" t="s">
        <v>1840</v>
      </c>
      <c r="W6" t="s">
        <v>1841</v>
      </c>
      <c r="Y6" t="s">
        <v>1842</v>
      </c>
      <c r="Z6" t="s">
        <v>1843</v>
      </c>
    </row>
    <row r="7" spans="1:27" x14ac:dyDescent="0.2">
      <c r="C7" t="s">
        <v>1844</v>
      </c>
      <c r="D7" t="s">
        <v>1845</v>
      </c>
      <c r="G7" t="s">
        <v>1846</v>
      </c>
      <c r="H7" t="s">
        <v>1665</v>
      </c>
      <c r="K7" t="s">
        <v>1847</v>
      </c>
      <c r="L7" t="s">
        <v>1848</v>
      </c>
      <c r="M7" t="s">
        <v>1849</v>
      </c>
      <c r="O7" t="s">
        <v>1850</v>
      </c>
      <c r="T7" t="s">
        <v>1851</v>
      </c>
      <c r="U7" t="s">
        <v>1852</v>
      </c>
      <c r="W7" t="s">
        <v>1853</v>
      </c>
      <c r="Y7" t="s">
        <v>1854</v>
      </c>
    </row>
    <row r="8" spans="1:27" x14ac:dyDescent="0.2">
      <c r="C8" t="s">
        <v>1855</v>
      </c>
      <c r="D8" t="s">
        <v>1856</v>
      </c>
      <c r="G8" t="s">
        <v>1857</v>
      </c>
      <c r="K8" t="s">
        <v>1858</v>
      </c>
      <c r="M8" t="s">
        <v>1859</v>
      </c>
      <c r="T8" t="s">
        <v>1860</v>
      </c>
      <c r="U8" t="s">
        <v>1861</v>
      </c>
    </row>
    <row r="9" spans="1:27" x14ac:dyDescent="0.2">
      <c r="K9" t="s">
        <v>1862</v>
      </c>
      <c r="T9" t="s">
        <v>1863</v>
      </c>
      <c r="U9" t="s">
        <v>1864</v>
      </c>
    </row>
    <row r="10" spans="1:27" x14ac:dyDescent="0.2">
      <c r="K10" t="s">
        <v>1865</v>
      </c>
      <c r="T10" t="s">
        <v>1866</v>
      </c>
    </row>
    <row r="11" spans="1:27" x14ac:dyDescent="0.2">
      <c r="K11" t="s">
        <v>1867</v>
      </c>
      <c r="T11" t="s">
        <v>1868</v>
      </c>
    </row>
    <row r="12" spans="1:27" x14ac:dyDescent="0.2">
      <c r="K12" t="s">
        <v>1869</v>
      </c>
      <c r="T12" t="s">
        <v>1870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3:Z66"/>
  <sheetViews>
    <sheetView workbookViewId="0">
      <selection activeCell="E4" sqref="E4:E6"/>
    </sheetView>
  </sheetViews>
  <sheetFormatPr baseColWidth="10" defaultColWidth="8.83203125" defaultRowHeight="13" x14ac:dyDescent="0.15"/>
  <cols>
    <col min="1" max="1" width="15.33203125" style="270" customWidth="1"/>
    <col min="2" max="2" width="21.6640625" style="270" bestFit="1" customWidth="1"/>
    <col min="3" max="3" width="26.1640625" style="270" bestFit="1" customWidth="1"/>
    <col min="4" max="4" width="21.6640625" style="270" bestFit="1" customWidth="1"/>
    <col min="5" max="5" width="14.33203125" style="270" bestFit="1" customWidth="1"/>
    <col min="6" max="7" width="17.5" style="270" bestFit="1" customWidth="1"/>
    <col min="8" max="8" width="14.83203125" style="270" bestFit="1" customWidth="1"/>
    <col min="9" max="10" width="14.33203125" style="270" bestFit="1" customWidth="1"/>
    <col min="11" max="11" width="26.1640625" style="270" bestFit="1" customWidth="1"/>
    <col min="12" max="12" width="26" style="270" bestFit="1" customWidth="1"/>
    <col min="13" max="13" width="14.33203125" style="270" bestFit="1" customWidth="1"/>
    <col min="14" max="14" width="15" style="270" bestFit="1" customWidth="1"/>
    <col min="15" max="15" width="18.5" style="270" bestFit="1" customWidth="1"/>
    <col min="16" max="16" width="17.6640625" style="270" bestFit="1" customWidth="1"/>
    <col min="17" max="19" width="14.33203125" style="270" bestFit="1" customWidth="1"/>
    <col min="20" max="20" width="14.83203125" style="270" bestFit="1" customWidth="1"/>
    <col min="21" max="26" width="14.33203125" style="270" bestFit="1" customWidth="1"/>
    <col min="27" max="27" width="9.5" style="270" bestFit="1" customWidth="1"/>
    <col min="28" max="28" width="12.83203125" style="270" bestFit="1" customWidth="1"/>
    <col min="29" max="29" width="5.5" style="270" bestFit="1" customWidth="1"/>
    <col min="30" max="16384" width="8.83203125" style="270"/>
  </cols>
  <sheetData>
    <row r="3" spans="1:26" x14ac:dyDescent="0.15">
      <c r="A3" s="270" t="s">
        <v>50</v>
      </c>
      <c r="B3" s="310" t="s">
        <v>1656</v>
      </c>
      <c r="C3" s="310" t="s">
        <v>84</v>
      </c>
      <c r="D3" s="310" t="s">
        <v>1657</v>
      </c>
      <c r="H3" s="311"/>
      <c r="I3" s="299"/>
      <c r="J3" s="299"/>
      <c r="K3" s="299"/>
      <c r="L3" s="311"/>
      <c r="M3" s="299"/>
      <c r="N3" s="311"/>
      <c r="O3" s="311"/>
      <c r="P3" s="299"/>
      <c r="Q3" s="299"/>
      <c r="R3" s="311"/>
      <c r="S3" s="299"/>
      <c r="T3" s="311"/>
      <c r="U3" s="311"/>
      <c r="V3" s="311"/>
      <c r="W3" s="311"/>
      <c r="X3" s="299"/>
      <c r="Y3" s="299"/>
      <c r="Z3" s="311"/>
    </row>
    <row r="4" spans="1:26" x14ac:dyDescent="0.15">
      <c r="B4" s="270" t="s">
        <v>50</v>
      </c>
      <c r="C4" s="270" t="s">
        <v>50</v>
      </c>
      <c r="D4" s="270" t="s">
        <v>50</v>
      </c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</row>
    <row r="5" spans="1:26" x14ac:dyDescent="0.15">
      <c r="B5" s="310" t="s">
        <v>1658</v>
      </c>
      <c r="C5" s="310" t="s">
        <v>1658</v>
      </c>
      <c r="D5" s="310" t="s">
        <v>1658</v>
      </c>
      <c r="E5" s="311"/>
      <c r="F5" s="311"/>
      <c r="G5" s="299"/>
      <c r="H5" s="311"/>
      <c r="I5" s="311"/>
      <c r="J5" s="311"/>
      <c r="K5" s="311"/>
      <c r="L5" s="311"/>
      <c r="M5" s="299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</row>
    <row r="6" spans="1:26" ht="14" x14ac:dyDescent="0.2">
      <c r="B6" s="310" t="s">
        <v>1659</v>
      </c>
      <c r="C6" s="310" t="s">
        <v>1660</v>
      </c>
      <c r="D6" s="310" t="s">
        <v>1661</v>
      </c>
      <c r="E6" s="312"/>
      <c r="F6" s="313"/>
      <c r="G6" s="299"/>
      <c r="H6" s="313"/>
      <c r="I6" s="313"/>
      <c r="J6" s="313"/>
      <c r="K6" s="313"/>
      <c r="L6" s="313"/>
      <c r="M6" s="299"/>
      <c r="N6" s="313"/>
      <c r="O6" s="312"/>
      <c r="P6" s="313"/>
      <c r="Q6" s="313"/>
      <c r="R6" s="312"/>
      <c r="S6" s="313"/>
      <c r="T6" s="313"/>
      <c r="U6" s="312"/>
      <c r="V6" s="313"/>
      <c r="W6" s="313"/>
      <c r="X6" s="313"/>
      <c r="Y6" s="313"/>
      <c r="Z6" s="312"/>
    </row>
    <row r="7" spans="1:26" ht="14" x14ac:dyDescent="0.2">
      <c r="B7" s="310" t="s">
        <v>1662</v>
      </c>
      <c r="C7" s="310" t="s">
        <v>1663</v>
      </c>
      <c r="D7" s="310" t="s">
        <v>1664</v>
      </c>
      <c r="E7" s="299"/>
      <c r="F7" s="313"/>
      <c r="G7" s="299"/>
      <c r="H7" s="313"/>
      <c r="I7" s="299"/>
      <c r="J7" s="313"/>
      <c r="K7" s="313"/>
      <c r="L7" s="313"/>
      <c r="M7" s="299"/>
      <c r="N7" s="313"/>
      <c r="O7" s="312"/>
      <c r="P7" s="299"/>
      <c r="Q7" s="299"/>
      <c r="R7" s="299"/>
      <c r="S7" s="313"/>
      <c r="T7" s="313"/>
      <c r="U7" s="299"/>
      <c r="V7" s="314"/>
      <c r="W7" s="299"/>
      <c r="X7" s="313"/>
      <c r="Y7" s="313"/>
      <c r="Z7" s="299"/>
    </row>
    <row r="8" spans="1:26" ht="14" x14ac:dyDescent="0.2">
      <c r="B8" s="310"/>
      <c r="C8" s="310" t="s">
        <v>1665</v>
      </c>
      <c r="D8" s="310"/>
      <c r="E8" s="299"/>
      <c r="F8" s="313"/>
      <c r="G8" s="299"/>
      <c r="H8" s="299"/>
      <c r="I8" s="299"/>
      <c r="J8" s="313"/>
      <c r="K8" s="313"/>
      <c r="L8" s="313"/>
      <c r="M8" s="299"/>
      <c r="N8" s="313"/>
      <c r="O8" s="299"/>
      <c r="P8" s="299"/>
      <c r="Q8" s="299"/>
      <c r="R8" s="299"/>
      <c r="S8" s="313"/>
      <c r="T8" s="313"/>
      <c r="U8" s="299"/>
      <c r="V8" s="313"/>
      <c r="W8" s="299"/>
      <c r="X8" s="313"/>
      <c r="Y8" s="299"/>
      <c r="Z8" s="299"/>
    </row>
    <row r="9" spans="1:26" ht="14" x14ac:dyDescent="0.2">
      <c r="B9" s="313"/>
      <c r="C9" s="313"/>
      <c r="D9" s="299"/>
      <c r="E9" s="299"/>
      <c r="F9" s="299"/>
      <c r="G9" s="299"/>
      <c r="H9" s="299"/>
      <c r="I9" s="299"/>
      <c r="J9" s="313"/>
      <c r="K9" s="299"/>
      <c r="L9" s="313"/>
      <c r="M9" s="299"/>
      <c r="N9" s="299"/>
      <c r="O9" s="299"/>
      <c r="P9" s="299"/>
      <c r="Q9" s="299"/>
      <c r="R9" s="299"/>
      <c r="S9" s="313"/>
      <c r="T9" s="313"/>
      <c r="U9" s="299"/>
      <c r="V9" s="299"/>
      <c r="W9" s="299"/>
      <c r="X9" s="313"/>
      <c r="Y9" s="299"/>
      <c r="Z9" s="299"/>
    </row>
    <row r="10" spans="1:26" ht="14" x14ac:dyDescent="0.2">
      <c r="B10" s="299"/>
      <c r="C10" s="299"/>
      <c r="D10" s="299"/>
      <c r="E10" s="299"/>
      <c r="F10" s="299"/>
      <c r="G10" s="299"/>
      <c r="H10" s="299"/>
      <c r="I10" s="299"/>
      <c r="J10" s="313"/>
      <c r="K10" s="299"/>
      <c r="L10" s="299"/>
      <c r="M10" s="299"/>
      <c r="N10" s="299"/>
      <c r="O10" s="299"/>
      <c r="P10" s="299"/>
      <c r="Q10" s="299"/>
      <c r="R10" s="299"/>
      <c r="S10" s="313"/>
      <c r="T10" s="313"/>
      <c r="U10" s="299"/>
      <c r="V10" s="299"/>
      <c r="W10" s="299"/>
      <c r="X10" s="299"/>
      <c r="Y10" s="299"/>
      <c r="Z10" s="299"/>
    </row>
    <row r="11" spans="1:26" ht="14" x14ac:dyDescent="0.2">
      <c r="B11" s="299"/>
      <c r="C11" s="299"/>
      <c r="D11" s="299"/>
      <c r="E11" s="299"/>
      <c r="F11" s="299"/>
      <c r="G11" s="299"/>
      <c r="H11" s="299"/>
      <c r="I11" s="299"/>
      <c r="J11" s="313"/>
      <c r="K11" s="299"/>
      <c r="L11" s="299"/>
      <c r="M11" s="299"/>
      <c r="N11" s="299"/>
      <c r="O11" s="299"/>
      <c r="P11" s="299"/>
      <c r="Q11" s="299"/>
      <c r="R11" s="299"/>
      <c r="S11" s="313"/>
      <c r="T11" s="299"/>
      <c r="U11" s="299"/>
      <c r="V11" s="299"/>
      <c r="W11" s="299"/>
      <c r="X11" s="299"/>
      <c r="Y11" s="299"/>
      <c r="Z11" s="299"/>
    </row>
    <row r="12" spans="1:26" ht="14" x14ac:dyDescent="0.2">
      <c r="A12" s="270" t="s">
        <v>50</v>
      </c>
      <c r="B12" s="310" t="s">
        <v>1666</v>
      </c>
      <c r="C12" s="270" t="s">
        <v>1667</v>
      </c>
      <c r="H12" s="299"/>
      <c r="I12" s="299"/>
      <c r="J12" s="313"/>
      <c r="K12" s="299"/>
      <c r="L12" s="299"/>
      <c r="M12" s="299"/>
      <c r="N12" s="299"/>
      <c r="O12" s="299"/>
      <c r="P12" s="299"/>
      <c r="Q12" s="299"/>
      <c r="R12" s="299"/>
      <c r="S12" s="313"/>
      <c r="T12" s="299"/>
      <c r="U12" s="299"/>
      <c r="V12" s="299"/>
      <c r="W12" s="299"/>
      <c r="X12" s="299"/>
      <c r="Y12" s="299"/>
      <c r="Z12" s="299"/>
    </row>
    <row r="13" spans="1:26" ht="14" x14ac:dyDescent="0.2">
      <c r="B13" s="270" t="s">
        <v>50</v>
      </c>
      <c r="C13" s="270" t="s">
        <v>50</v>
      </c>
      <c r="H13" s="299"/>
      <c r="I13" s="299"/>
      <c r="J13" s="313"/>
      <c r="K13" s="299"/>
      <c r="L13" s="299"/>
      <c r="M13" s="299"/>
      <c r="N13" s="299"/>
      <c r="O13" s="299"/>
      <c r="P13" s="299"/>
      <c r="Q13" s="299"/>
      <c r="R13" s="299"/>
      <c r="S13" s="313"/>
      <c r="T13" s="299"/>
      <c r="U13" s="299"/>
      <c r="V13" s="299"/>
      <c r="W13" s="299"/>
      <c r="X13" s="299"/>
      <c r="Y13" s="299"/>
      <c r="Z13" s="299"/>
    </row>
    <row r="14" spans="1:26" ht="14" x14ac:dyDescent="0.2">
      <c r="B14" s="270" t="s">
        <v>1668</v>
      </c>
      <c r="C14" s="270" t="s">
        <v>1669</v>
      </c>
      <c r="H14" s="299"/>
      <c r="I14" s="299"/>
      <c r="J14" s="313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</row>
    <row r="15" spans="1:26" ht="14" x14ac:dyDescent="0.2">
      <c r="B15" s="270" t="s">
        <v>1670</v>
      </c>
      <c r="C15" s="270" t="s">
        <v>1671</v>
      </c>
      <c r="H15" s="299"/>
      <c r="I15" s="299"/>
      <c r="J15" s="313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</row>
    <row r="16" spans="1:26" x14ac:dyDescent="0.15">
      <c r="B16" s="270" t="s">
        <v>1672</v>
      </c>
      <c r="C16" s="270" t="s">
        <v>1673</v>
      </c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</row>
    <row r="17" spans="3:5" x14ac:dyDescent="0.15">
      <c r="C17" s="270" t="s">
        <v>1674</v>
      </c>
      <c r="E17" s="270" t="s">
        <v>1675</v>
      </c>
    </row>
    <row r="18" spans="3:5" x14ac:dyDescent="0.15">
      <c r="C18" s="270" t="s">
        <v>1676</v>
      </c>
    </row>
    <row r="19" spans="3:5" ht="16" x14ac:dyDescent="0.2">
      <c r="C19" s="270" t="s">
        <v>1677</v>
      </c>
      <c r="E19" s="150" t="s">
        <v>1678</v>
      </c>
    </row>
    <row r="20" spans="3:5" x14ac:dyDescent="0.15">
      <c r="C20" s="270" t="s">
        <v>1679</v>
      </c>
    </row>
    <row r="21" spans="3:5" x14ac:dyDescent="0.15">
      <c r="C21" s="270" t="s">
        <v>1680</v>
      </c>
    </row>
    <row r="22" spans="3:5" x14ac:dyDescent="0.15">
      <c r="C22" s="270" t="s">
        <v>1681</v>
      </c>
    </row>
    <row r="23" spans="3:5" x14ac:dyDescent="0.15">
      <c r="C23" s="270" t="s">
        <v>1682</v>
      </c>
    </row>
    <row r="24" spans="3:5" x14ac:dyDescent="0.15">
      <c r="C24" s="270" t="s">
        <v>1683</v>
      </c>
    </row>
    <row r="25" spans="3:5" x14ac:dyDescent="0.15">
      <c r="C25" s="270" t="s">
        <v>1684</v>
      </c>
    </row>
    <row r="26" spans="3:5" x14ac:dyDescent="0.15">
      <c r="C26" s="270" t="s">
        <v>1685</v>
      </c>
    </row>
    <row r="27" spans="3:5" x14ac:dyDescent="0.15">
      <c r="C27" s="270" t="s">
        <v>1686</v>
      </c>
    </row>
    <row r="28" spans="3:5" x14ac:dyDescent="0.15">
      <c r="C28" s="270" t="s">
        <v>1687</v>
      </c>
    </row>
    <row r="29" spans="3:5" x14ac:dyDescent="0.15">
      <c r="C29" s="270" t="s">
        <v>1688</v>
      </c>
    </row>
    <row r="30" spans="3:5" x14ac:dyDescent="0.15">
      <c r="C30" s="270" t="s">
        <v>1689</v>
      </c>
    </row>
    <row r="31" spans="3:5" x14ac:dyDescent="0.15">
      <c r="C31" s="270" t="s">
        <v>1690</v>
      </c>
    </row>
    <row r="32" spans="3:5" x14ac:dyDescent="0.15">
      <c r="C32" s="270" t="s">
        <v>1691</v>
      </c>
    </row>
    <row r="33" spans="1:26" x14ac:dyDescent="0.15">
      <c r="C33" s="270" t="s">
        <v>1692</v>
      </c>
    </row>
    <row r="34" spans="1:26" x14ac:dyDescent="0.15">
      <c r="C34" s="270" t="s">
        <v>1693</v>
      </c>
    </row>
    <row r="41" spans="1:26" x14ac:dyDescent="0.15">
      <c r="A41" s="310" t="s">
        <v>1694</v>
      </c>
      <c r="C41" s="270" t="s">
        <v>1668</v>
      </c>
      <c r="D41" s="270" t="s">
        <v>1670</v>
      </c>
      <c r="E41" s="270" t="s">
        <v>1672</v>
      </c>
      <c r="F41" s="270" t="s">
        <v>1669</v>
      </c>
      <c r="G41" s="270" t="s">
        <v>1671</v>
      </c>
      <c r="H41" s="270" t="s">
        <v>1673</v>
      </c>
      <c r="I41" s="270" t="s">
        <v>1674</v>
      </c>
      <c r="J41" s="270" t="s">
        <v>1676</v>
      </c>
      <c r="K41" s="270" t="s">
        <v>1677</v>
      </c>
      <c r="L41" s="270" t="s">
        <v>1679</v>
      </c>
      <c r="M41" s="270" t="s">
        <v>1680</v>
      </c>
      <c r="N41" s="270" t="s">
        <v>1681</v>
      </c>
      <c r="O41" s="270" t="s">
        <v>1682</v>
      </c>
      <c r="P41" s="270" t="s">
        <v>1683</v>
      </c>
      <c r="Q41" s="270" t="s">
        <v>1684</v>
      </c>
      <c r="R41" s="270" t="s">
        <v>1685</v>
      </c>
      <c r="S41" s="270" t="s">
        <v>1686</v>
      </c>
      <c r="T41" s="270" t="s">
        <v>1687</v>
      </c>
      <c r="U41" s="270" t="s">
        <v>1688</v>
      </c>
      <c r="V41" s="270" t="s">
        <v>1689</v>
      </c>
      <c r="W41" s="270" t="s">
        <v>1690</v>
      </c>
      <c r="X41" s="270" t="s">
        <v>1691</v>
      </c>
      <c r="Y41" s="270" t="s">
        <v>1692</v>
      </c>
      <c r="Z41" s="270" t="s">
        <v>1693</v>
      </c>
    </row>
    <row r="42" spans="1:26" x14ac:dyDescent="0.15">
      <c r="A42" s="270" t="s">
        <v>126</v>
      </c>
      <c r="C42" s="270" t="s">
        <v>50</v>
      </c>
      <c r="D42" s="270" t="s">
        <v>50</v>
      </c>
      <c r="E42" s="270" t="s">
        <v>50</v>
      </c>
      <c r="F42" s="270" t="s">
        <v>50</v>
      </c>
      <c r="G42" s="270" t="s">
        <v>50</v>
      </c>
      <c r="H42" s="270" t="s">
        <v>50</v>
      </c>
      <c r="I42" s="270" t="s">
        <v>50</v>
      </c>
      <c r="J42" s="270" t="s">
        <v>50</v>
      </c>
      <c r="K42" s="270" t="s">
        <v>50</v>
      </c>
      <c r="L42" s="270" t="s">
        <v>50</v>
      </c>
      <c r="M42" s="270" t="s">
        <v>50</v>
      </c>
      <c r="N42" s="270" t="s">
        <v>50</v>
      </c>
      <c r="O42" s="270" t="s">
        <v>50</v>
      </c>
      <c r="P42" s="270" t="s">
        <v>50</v>
      </c>
      <c r="Q42" s="270" t="s">
        <v>50</v>
      </c>
      <c r="R42" s="270" t="s">
        <v>50</v>
      </c>
      <c r="S42" s="270" t="s">
        <v>50</v>
      </c>
      <c r="T42" s="270" t="s">
        <v>50</v>
      </c>
      <c r="U42" s="270" t="s">
        <v>50</v>
      </c>
      <c r="V42" s="270" t="s">
        <v>50</v>
      </c>
      <c r="W42" s="270" t="s">
        <v>50</v>
      </c>
      <c r="X42" s="270" t="s">
        <v>50</v>
      </c>
      <c r="Y42" s="270" t="s">
        <v>50</v>
      </c>
      <c r="Z42" s="270" t="s">
        <v>50</v>
      </c>
    </row>
    <row r="43" spans="1:26" x14ac:dyDescent="0.15">
      <c r="A43" s="270" t="s">
        <v>1695</v>
      </c>
      <c r="C43" s="270" t="s">
        <v>1696</v>
      </c>
      <c r="D43" s="270" t="s">
        <v>1695</v>
      </c>
      <c r="E43" s="270" t="s">
        <v>1595</v>
      </c>
      <c r="F43" s="270" t="s">
        <v>1696</v>
      </c>
      <c r="G43" s="270" t="s">
        <v>1647</v>
      </c>
      <c r="H43" s="270" t="s">
        <v>126</v>
      </c>
      <c r="I43" s="270" t="s">
        <v>1656</v>
      </c>
      <c r="J43" s="270" t="s">
        <v>131</v>
      </c>
      <c r="K43" s="270" t="s">
        <v>1695</v>
      </c>
      <c r="L43" s="270" t="s">
        <v>1697</v>
      </c>
      <c r="M43" s="270" t="s">
        <v>84</v>
      </c>
      <c r="N43" s="270" t="s">
        <v>1698</v>
      </c>
      <c r="O43" s="270" t="s">
        <v>1595</v>
      </c>
      <c r="P43" s="270" t="s">
        <v>1595</v>
      </c>
      <c r="Q43" s="270" t="s">
        <v>1699</v>
      </c>
      <c r="R43" s="270" t="s">
        <v>1657</v>
      </c>
      <c r="S43" s="270" t="s">
        <v>1700</v>
      </c>
      <c r="T43" s="270" t="s">
        <v>1701</v>
      </c>
      <c r="U43" s="270" t="s">
        <v>1702</v>
      </c>
      <c r="V43" s="270" t="s">
        <v>159</v>
      </c>
      <c r="W43" s="270" t="s">
        <v>1703</v>
      </c>
      <c r="X43" s="270" t="s">
        <v>1704</v>
      </c>
      <c r="Y43" s="270" t="s">
        <v>1705</v>
      </c>
      <c r="Z43" s="270" t="s">
        <v>178</v>
      </c>
    </row>
    <row r="44" spans="1:26" x14ac:dyDescent="0.15">
      <c r="A44" s="270" t="s">
        <v>1656</v>
      </c>
      <c r="C44" s="270" t="s">
        <v>1647</v>
      </c>
      <c r="D44" s="270" t="s">
        <v>1697</v>
      </c>
      <c r="E44" s="270" t="s">
        <v>126</v>
      </c>
    </row>
    <row r="45" spans="1:26" x14ac:dyDescent="0.15">
      <c r="A45" s="270" t="s">
        <v>1706</v>
      </c>
      <c r="D45" s="270" t="s">
        <v>1700</v>
      </c>
    </row>
    <row r="46" spans="1:26" x14ac:dyDescent="0.15">
      <c r="A46" s="270" t="s">
        <v>131</v>
      </c>
    </row>
    <row r="47" spans="1:26" x14ac:dyDescent="0.15">
      <c r="A47" s="270" t="s">
        <v>84</v>
      </c>
    </row>
    <row r="48" spans="1:26" x14ac:dyDescent="0.15">
      <c r="A48" s="270" t="s">
        <v>1698</v>
      </c>
    </row>
    <row r="49" spans="1:1" x14ac:dyDescent="0.15">
      <c r="A49" s="270" t="s">
        <v>1707</v>
      </c>
    </row>
    <row r="50" spans="1:1" x14ac:dyDescent="0.15">
      <c r="A50" s="270" t="s">
        <v>1595</v>
      </c>
    </row>
    <row r="51" spans="1:1" x14ac:dyDescent="0.15">
      <c r="A51" s="270" t="s">
        <v>1697</v>
      </c>
    </row>
    <row r="52" spans="1:1" x14ac:dyDescent="0.15">
      <c r="A52" s="270" t="s">
        <v>1699</v>
      </c>
    </row>
    <row r="53" spans="1:1" x14ac:dyDescent="0.15">
      <c r="A53" s="270" t="s">
        <v>1657</v>
      </c>
    </row>
    <row r="54" spans="1:1" x14ac:dyDescent="0.15">
      <c r="A54" s="270" t="s">
        <v>1700</v>
      </c>
    </row>
    <row r="55" spans="1:1" x14ac:dyDescent="0.15">
      <c r="A55" s="270" t="s">
        <v>1701</v>
      </c>
    </row>
    <row r="56" spans="1:1" x14ac:dyDescent="0.15">
      <c r="A56" s="270" t="s">
        <v>1702</v>
      </c>
    </row>
    <row r="57" spans="1:1" x14ac:dyDescent="0.15">
      <c r="A57" s="270" t="s">
        <v>1708</v>
      </c>
    </row>
    <row r="58" spans="1:1" x14ac:dyDescent="0.15">
      <c r="A58" s="270" t="s">
        <v>1709</v>
      </c>
    </row>
    <row r="59" spans="1:1" x14ac:dyDescent="0.15">
      <c r="A59" s="270" t="s">
        <v>1696</v>
      </c>
    </row>
    <row r="60" spans="1:1" x14ac:dyDescent="0.15">
      <c r="A60" s="270" t="s">
        <v>1703</v>
      </c>
    </row>
    <row r="61" spans="1:1" x14ac:dyDescent="0.15">
      <c r="A61" s="270" t="s">
        <v>170</v>
      </c>
    </row>
    <row r="62" spans="1:1" x14ac:dyDescent="0.15">
      <c r="A62" s="270" t="s">
        <v>1704</v>
      </c>
    </row>
    <row r="63" spans="1:1" x14ac:dyDescent="0.15">
      <c r="A63" s="270" t="s">
        <v>1705</v>
      </c>
    </row>
    <row r="64" spans="1:1" x14ac:dyDescent="0.15">
      <c r="A64" s="270" t="s">
        <v>1647</v>
      </c>
    </row>
    <row r="65" spans="1:1" x14ac:dyDescent="0.15">
      <c r="A65" s="270" t="s">
        <v>1653</v>
      </c>
    </row>
    <row r="66" spans="1:1" x14ac:dyDescent="0.15">
      <c r="A66" s="270" t="s">
        <v>1710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C4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1.6640625" customWidth="1"/>
  </cols>
  <sheetData>
    <row r="1" spans="1:3" x14ac:dyDescent="0.2">
      <c r="B1" t="s">
        <v>1938</v>
      </c>
      <c r="C1" t="s">
        <v>1939</v>
      </c>
    </row>
    <row r="2" spans="1:3" x14ac:dyDescent="0.2">
      <c r="A2" t="s">
        <v>1925</v>
      </c>
      <c r="B2" s="577">
        <v>0.5</v>
      </c>
      <c r="C2" s="577">
        <v>0.4</v>
      </c>
    </row>
    <row r="3" spans="1:3" x14ac:dyDescent="0.2">
      <c r="A3" t="s">
        <v>1921</v>
      </c>
      <c r="B3" s="577">
        <v>0.31</v>
      </c>
      <c r="C3" s="577">
        <v>0.49</v>
      </c>
    </row>
    <row r="4" spans="1:3" x14ac:dyDescent="0.2">
      <c r="A4" t="s">
        <v>1922</v>
      </c>
      <c r="B4" s="577">
        <v>0.19</v>
      </c>
      <c r="C4" s="577">
        <v>0.11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A5" sqref="A5:A15"/>
    </sheetView>
  </sheetViews>
  <sheetFormatPr baseColWidth="10" defaultColWidth="8.83203125" defaultRowHeight="15" x14ac:dyDescent="0.2"/>
  <cols>
    <col min="1" max="1" width="18" customWidth="1"/>
  </cols>
  <sheetData>
    <row r="4" spans="1:1" x14ac:dyDescent="0.2">
      <c r="A4" t="s">
        <v>3477</v>
      </c>
    </row>
    <row r="5" spans="1:1" x14ac:dyDescent="0.2">
      <c r="A5" s="635" t="s">
        <v>3478</v>
      </c>
    </row>
    <row r="6" spans="1:1" x14ac:dyDescent="0.2">
      <c r="A6" s="635" t="s">
        <v>3479</v>
      </c>
    </row>
    <row r="7" spans="1:1" x14ac:dyDescent="0.2">
      <c r="A7" s="635" t="s">
        <v>3480</v>
      </c>
    </row>
    <row r="8" spans="1:1" x14ac:dyDescent="0.2">
      <c r="A8" s="635" t="s">
        <v>3481</v>
      </c>
    </row>
    <row r="9" spans="1:1" x14ac:dyDescent="0.2">
      <c r="A9" s="635" t="s">
        <v>3482</v>
      </c>
    </row>
    <row r="10" spans="1:1" x14ac:dyDescent="0.2">
      <c r="A10" s="635" t="s">
        <v>3483</v>
      </c>
    </row>
    <row r="11" spans="1:1" x14ac:dyDescent="0.2">
      <c r="A11" s="635" t="s">
        <v>3484</v>
      </c>
    </row>
    <row r="12" spans="1:1" x14ac:dyDescent="0.2">
      <c r="A12" s="635" t="s">
        <v>3482</v>
      </c>
    </row>
    <row r="13" spans="1:1" x14ac:dyDescent="0.2">
      <c r="A13" s="635" t="s">
        <v>3485</v>
      </c>
    </row>
    <row r="14" spans="1:1" x14ac:dyDescent="0.2">
      <c r="A14" s="635" t="s">
        <v>3486</v>
      </c>
    </row>
    <row r="15" spans="1:1" x14ac:dyDescent="0.2">
      <c r="A15" s="635" t="s">
        <v>3487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1" sqref="B31"/>
    </sheetView>
  </sheetViews>
  <sheetFormatPr baseColWidth="10" defaultColWidth="8.83203125" defaultRowHeight="15" x14ac:dyDescent="0.2"/>
  <cols>
    <col min="1" max="1" width="36.83203125" customWidth="1"/>
    <col min="2" max="2" width="33.33203125" customWidth="1"/>
  </cols>
  <sheetData>
    <row r="1" spans="1:2" x14ac:dyDescent="0.2">
      <c r="A1" s="635" t="s">
        <v>3499</v>
      </c>
      <c r="B1" s="635" t="s">
        <v>3496</v>
      </c>
    </row>
    <row r="2" spans="1:2" x14ac:dyDescent="0.2">
      <c r="A2" s="635" t="s">
        <v>3500</v>
      </c>
      <c r="B2" s="635" t="s">
        <v>93</v>
      </c>
    </row>
    <row r="3" spans="1:2" x14ac:dyDescent="0.2">
      <c r="A3" s="635" t="s">
        <v>3501</v>
      </c>
      <c r="B3" s="635" t="s">
        <v>97</v>
      </c>
    </row>
    <row r="4" spans="1:2" x14ac:dyDescent="0.2">
      <c r="A4" s="635" t="s">
        <v>3502</v>
      </c>
      <c r="B4" s="635" t="s">
        <v>102</v>
      </c>
    </row>
    <row r="5" spans="1:2" x14ac:dyDescent="0.2">
      <c r="A5" s="635" t="s">
        <v>3503</v>
      </c>
      <c r="B5" s="635" t="s">
        <v>105</v>
      </c>
    </row>
    <row r="6" spans="1:2" x14ac:dyDescent="0.2">
      <c r="A6" s="635" t="s">
        <v>3504</v>
      </c>
      <c r="B6" s="635" t="s">
        <v>3497</v>
      </c>
    </row>
    <row r="7" spans="1:2" x14ac:dyDescent="0.2">
      <c r="A7" s="635" t="s">
        <v>3505</v>
      </c>
      <c r="B7" s="635" t="s">
        <v>3521</v>
      </c>
    </row>
    <row r="8" spans="1:2" x14ac:dyDescent="0.2">
      <c r="A8" s="635" t="s">
        <v>3506</v>
      </c>
      <c r="B8" s="635" t="s">
        <v>3522</v>
      </c>
    </row>
    <row r="9" spans="1:2" x14ac:dyDescent="0.2">
      <c r="A9" s="635" t="s">
        <v>3507</v>
      </c>
      <c r="B9" s="635" t="s">
        <v>3523</v>
      </c>
    </row>
    <row r="10" spans="1:2" x14ac:dyDescent="0.2">
      <c r="A10" s="635" t="s">
        <v>3508</v>
      </c>
      <c r="B10" s="635" t="s">
        <v>3524</v>
      </c>
    </row>
    <row r="11" spans="1:2" x14ac:dyDescent="0.2">
      <c r="A11" s="635" t="s">
        <v>3509</v>
      </c>
      <c r="B11" s="635" t="s">
        <v>3525</v>
      </c>
    </row>
    <row r="12" spans="1:2" x14ac:dyDescent="0.2">
      <c r="A12" s="635" t="s">
        <v>3510</v>
      </c>
      <c r="B12" s="635" t="s">
        <v>3526</v>
      </c>
    </row>
    <row r="13" spans="1:2" x14ac:dyDescent="0.2">
      <c r="A13" s="635" t="s">
        <v>3511</v>
      </c>
      <c r="B13" s="635" t="s">
        <v>3527</v>
      </c>
    </row>
    <row r="14" spans="1:2" x14ac:dyDescent="0.2">
      <c r="A14" s="635" t="s">
        <v>3512</v>
      </c>
      <c r="B14" s="635" t="s">
        <v>3528</v>
      </c>
    </row>
    <row r="15" spans="1:2" x14ac:dyDescent="0.2">
      <c r="A15" s="635" t="s">
        <v>3513</v>
      </c>
      <c r="B15" s="635" t="s">
        <v>3529</v>
      </c>
    </row>
    <row r="16" spans="1:2" x14ac:dyDescent="0.2">
      <c r="A16" s="635" t="s">
        <v>3514</v>
      </c>
      <c r="B16" s="635" t="s">
        <v>3530</v>
      </c>
    </row>
    <row r="17" spans="1:2" x14ac:dyDescent="0.2">
      <c r="A17" s="635" t="s">
        <v>3515</v>
      </c>
      <c r="B17" s="635" t="s">
        <v>3531</v>
      </c>
    </row>
    <row r="18" spans="1:2" x14ac:dyDescent="0.2">
      <c r="A18" s="635" t="s">
        <v>3516</v>
      </c>
      <c r="B18" s="635" t="s">
        <v>3532</v>
      </c>
    </row>
    <row r="19" spans="1:2" x14ac:dyDescent="0.2">
      <c r="A19" s="635" t="s">
        <v>3517</v>
      </c>
      <c r="B19" s="635" t="s">
        <v>99</v>
      </c>
    </row>
    <row r="20" spans="1:2" x14ac:dyDescent="0.2">
      <c r="A20" s="635" t="s">
        <v>3518</v>
      </c>
      <c r="B20" s="635" t="s">
        <v>104</v>
      </c>
    </row>
    <row r="21" spans="1:2" x14ac:dyDescent="0.2">
      <c r="A21" s="635" t="s">
        <v>3519</v>
      </c>
      <c r="B21" s="635" t="s">
        <v>3533</v>
      </c>
    </row>
    <row r="22" spans="1:2" x14ac:dyDescent="0.2">
      <c r="A22" s="635" t="s">
        <v>3520</v>
      </c>
      <c r="B22" s="635" t="s">
        <v>3534</v>
      </c>
    </row>
    <row r="23" spans="1:2" x14ac:dyDescent="0.2">
      <c r="B23" s="635" t="s">
        <v>100</v>
      </c>
    </row>
    <row r="24" spans="1:2" x14ac:dyDescent="0.2">
      <c r="B24" s="635" t="s">
        <v>101</v>
      </c>
    </row>
    <row r="25" spans="1:2" x14ac:dyDescent="0.2">
      <c r="B25" s="635" t="s">
        <v>92</v>
      </c>
    </row>
    <row r="26" spans="1:2" x14ac:dyDescent="0.2">
      <c r="B26" s="635" t="s">
        <v>3535</v>
      </c>
    </row>
    <row r="27" spans="1:2" x14ac:dyDescent="0.2">
      <c r="B27" s="635" t="s">
        <v>3536</v>
      </c>
    </row>
    <row r="28" spans="1:2" x14ac:dyDescent="0.2">
      <c r="B28" s="635" t="s">
        <v>3537</v>
      </c>
    </row>
    <row r="29" spans="1:2" x14ac:dyDescent="0.2">
      <c r="B29" s="635" t="s">
        <v>3538</v>
      </c>
    </row>
    <row r="30" spans="1:2" x14ac:dyDescent="0.2">
      <c r="B30" s="635" t="s">
        <v>3539</v>
      </c>
    </row>
    <row r="31" spans="1:2" x14ac:dyDescent="0.2">
      <c r="B31" s="635" t="s">
        <v>3540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B3:N107"/>
  <sheetViews>
    <sheetView showGridLines="0" topLeftCell="A25" zoomScale="70" zoomScaleNormal="70" zoomScalePageLayoutView="70" workbookViewId="0">
      <selection activeCell="I48" sqref="I48"/>
    </sheetView>
  </sheetViews>
  <sheetFormatPr baseColWidth="10" defaultColWidth="8.83203125" defaultRowHeight="15" x14ac:dyDescent="0.2"/>
  <cols>
    <col min="2" max="2" width="63.5" customWidth="1"/>
    <col min="3" max="3" width="25.5" bestFit="1" customWidth="1"/>
    <col min="4" max="4" width="18" customWidth="1"/>
    <col min="5" max="5" width="34.1640625" customWidth="1"/>
    <col min="6" max="6" width="27.6640625" customWidth="1"/>
    <col min="7" max="7" width="22.5" customWidth="1"/>
    <col min="8" max="8" width="21.5" customWidth="1"/>
    <col min="9" max="11" width="16.1640625" customWidth="1"/>
    <col min="12" max="12" width="17.5" customWidth="1"/>
    <col min="13" max="13" width="12" bestFit="1" customWidth="1"/>
    <col min="14" max="14" width="20.5" customWidth="1"/>
  </cols>
  <sheetData>
    <row r="3" spans="2:5" ht="18" x14ac:dyDescent="0.2">
      <c r="B3" s="135" t="s">
        <v>1766</v>
      </c>
    </row>
    <row r="4" spans="2:5" ht="16" thickBot="1" x14ac:dyDescent="0.25"/>
    <row r="5" spans="2:5" ht="19" thickBot="1" x14ac:dyDescent="0.25">
      <c r="B5" s="710" t="s">
        <v>1767</v>
      </c>
      <c r="C5" s="711"/>
    </row>
    <row r="6" spans="2:5" ht="21" thickBot="1" x14ac:dyDescent="0.25">
      <c r="B6" s="502">
        <v>250000</v>
      </c>
      <c r="C6" s="503">
        <v>0.1</v>
      </c>
    </row>
    <row r="7" spans="2:5" ht="21" thickBot="1" x14ac:dyDescent="0.25">
      <c r="B7" s="502">
        <v>500000</v>
      </c>
      <c r="C7" s="503">
        <v>0.15</v>
      </c>
    </row>
    <row r="8" spans="2:5" ht="21" thickBot="1" x14ac:dyDescent="0.25">
      <c r="B8" s="502">
        <v>1000000</v>
      </c>
      <c r="C8" s="503">
        <v>0.25</v>
      </c>
    </row>
    <row r="9" spans="2:5" ht="16" thickBot="1" x14ac:dyDescent="0.25"/>
    <row r="10" spans="2:5" ht="19" thickBot="1" x14ac:dyDescent="0.25">
      <c r="B10" s="710" t="s">
        <v>1768</v>
      </c>
      <c r="C10" s="711"/>
    </row>
    <row r="11" spans="2:5" ht="19" thickBot="1" x14ac:dyDescent="0.25">
      <c r="B11" s="504">
        <v>3</v>
      </c>
      <c r="C11" s="505">
        <v>0</v>
      </c>
    </row>
    <row r="12" spans="2:5" ht="19" thickBot="1" x14ac:dyDescent="0.25">
      <c r="B12" s="504">
        <v>6</v>
      </c>
      <c r="C12" s="506">
        <v>0.05</v>
      </c>
    </row>
    <row r="13" spans="2:5" ht="19" thickBot="1" x14ac:dyDescent="0.25">
      <c r="B13" s="504">
        <v>12</v>
      </c>
      <c r="C13" s="506">
        <v>0.1</v>
      </c>
    </row>
    <row r="15" spans="2:5" ht="16" thickBot="1" x14ac:dyDescent="0.25"/>
    <row r="16" spans="2:5" ht="18" x14ac:dyDescent="0.2">
      <c r="B16" s="509" t="s">
        <v>9</v>
      </c>
      <c r="E16" s="509" t="s">
        <v>1889</v>
      </c>
    </row>
    <row r="17" spans="2:6" x14ac:dyDescent="0.2">
      <c r="B17" s="508">
        <v>1</v>
      </c>
      <c r="E17" s="549" t="s">
        <v>2</v>
      </c>
    </row>
    <row r="18" spans="2:6" ht="16" thickBot="1" x14ac:dyDescent="0.25">
      <c r="B18" s="508">
        <v>2</v>
      </c>
      <c r="E18" s="513" t="s">
        <v>8</v>
      </c>
    </row>
    <row r="19" spans="2:6" ht="16" thickBot="1" x14ac:dyDescent="0.25">
      <c r="B19" s="508">
        <v>3</v>
      </c>
      <c r="E19" s="510">
        <v>2</v>
      </c>
    </row>
    <row r="20" spans="2:6" ht="16" thickBot="1" x14ac:dyDescent="0.25">
      <c r="B20" s="508">
        <v>4</v>
      </c>
    </row>
    <row r="21" spans="2:6" ht="18" x14ac:dyDescent="0.2">
      <c r="B21" s="508">
        <v>5</v>
      </c>
      <c r="E21" s="509" t="s">
        <v>1894</v>
      </c>
    </row>
    <row r="22" spans="2:6" x14ac:dyDescent="0.2">
      <c r="B22" s="508">
        <v>6</v>
      </c>
      <c r="E22" s="511" t="s">
        <v>2</v>
      </c>
    </row>
    <row r="23" spans="2:6" ht="16" thickBot="1" x14ac:dyDescent="0.25">
      <c r="B23" s="508">
        <v>7</v>
      </c>
      <c r="E23" s="511" t="s">
        <v>8</v>
      </c>
    </row>
    <row r="24" spans="2:6" ht="16" thickBot="1" x14ac:dyDescent="0.25">
      <c r="B24" s="508">
        <v>8</v>
      </c>
      <c r="E24" s="510">
        <v>1</v>
      </c>
      <c r="F24" s="516">
        <v>3</v>
      </c>
    </row>
    <row r="25" spans="2:6" x14ac:dyDescent="0.2">
      <c r="B25" s="508">
        <v>9</v>
      </c>
    </row>
    <row r="26" spans="2:6" x14ac:dyDescent="0.2">
      <c r="B26" s="508">
        <v>10</v>
      </c>
    </row>
    <row r="27" spans="2:6" x14ac:dyDescent="0.2">
      <c r="B27" s="508">
        <v>11</v>
      </c>
    </row>
    <row r="28" spans="2:6" ht="16" thickBot="1" x14ac:dyDescent="0.25">
      <c r="B28" s="508">
        <v>12</v>
      </c>
    </row>
    <row r="29" spans="2:6" ht="16" thickBot="1" x14ac:dyDescent="0.25">
      <c r="B29" s="510">
        <v>1</v>
      </c>
    </row>
    <row r="30" spans="2:6" ht="16" thickBot="1" x14ac:dyDescent="0.25"/>
    <row r="31" spans="2:6" ht="18" x14ac:dyDescent="0.2">
      <c r="B31" s="509" t="s">
        <v>1771</v>
      </c>
      <c r="C31" s="507" t="s">
        <v>1769</v>
      </c>
    </row>
    <row r="32" spans="2:6" x14ac:dyDescent="0.2">
      <c r="B32" s="511" t="s">
        <v>2</v>
      </c>
      <c r="C32" s="512">
        <f>'Required Inputs'!D36</f>
        <v>0.15</v>
      </c>
    </row>
    <row r="33" spans="2:7" ht="16" thickBot="1" x14ac:dyDescent="0.25">
      <c r="B33" s="511" t="s">
        <v>8</v>
      </c>
      <c r="C33" s="512">
        <v>0</v>
      </c>
    </row>
    <row r="34" spans="2:7" ht="16" thickBot="1" x14ac:dyDescent="0.25">
      <c r="B34" s="510">
        <v>1</v>
      </c>
      <c r="C34" s="513"/>
    </row>
    <row r="35" spans="2:7" ht="16" thickBot="1" x14ac:dyDescent="0.25"/>
    <row r="36" spans="2:7" ht="19" thickBot="1" x14ac:dyDescent="0.25">
      <c r="B36" s="509" t="s">
        <v>1770</v>
      </c>
      <c r="E36" s="509" t="s">
        <v>1772</v>
      </c>
      <c r="F36" s="706" t="s">
        <v>1759</v>
      </c>
      <c r="G36" s="707"/>
    </row>
    <row r="37" spans="2:7" ht="19" thickBot="1" x14ac:dyDescent="0.25">
      <c r="B37" s="511" t="s">
        <v>2</v>
      </c>
      <c r="E37" s="511" t="s">
        <v>2</v>
      </c>
      <c r="F37" s="514" t="s">
        <v>4</v>
      </c>
      <c r="G37" s="492">
        <f>'Required Inputs'!E20</f>
        <v>12</v>
      </c>
    </row>
    <row r="38" spans="2:7" ht="19" thickBot="1" x14ac:dyDescent="0.25">
      <c r="B38" s="511" t="s">
        <v>8</v>
      </c>
      <c r="E38" s="511" t="s">
        <v>8</v>
      </c>
      <c r="F38" s="514" t="s">
        <v>5</v>
      </c>
      <c r="G38" s="492">
        <f>'Required Inputs'!E21</f>
        <v>14</v>
      </c>
    </row>
    <row r="39" spans="2:7" ht="19" thickBot="1" x14ac:dyDescent="0.25">
      <c r="B39" s="510">
        <v>1</v>
      </c>
      <c r="C39" s="492">
        <v>4</v>
      </c>
      <c r="E39" s="510">
        <v>1</v>
      </c>
      <c r="F39" s="515" t="s">
        <v>1773</v>
      </c>
      <c r="G39" s="492">
        <f>'Required Inputs'!E22</f>
        <v>10</v>
      </c>
    </row>
    <row r="40" spans="2:7" ht="16" thickBot="1" x14ac:dyDescent="0.25"/>
    <row r="41" spans="2:7" ht="19" thickBot="1" x14ac:dyDescent="0.25">
      <c r="B41" s="509" t="s">
        <v>1774</v>
      </c>
      <c r="E41" s="509" t="s">
        <v>1775</v>
      </c>
      <c r="F41" s="706" t="s">
        <v>1759</v>
      </c>
      <c r="G41" s="707"/>
    </row>
    <row r="42" spans="2:7" ht="19" thickBot="1" x14ac:dyDescent="0.25">
      <c r="B42" s="511" t="s">
        <v>2</v>
      </c>
      <c r="E42" s="511" t="s">
        <v>2</v>
      </c>
      <c r="F42" s="514" t="s">
        <v>4</v>
      </c>
      <c r="G42" s="492">
        <v>10</v>
      </c>
    </row>
    <row r="43" spans="2:7" ht="19" thickBot="1" x14ac:dyDescent="0.25">
      <c r="B43" s="511" t="s">
        <v>8</v>
      </c>
      <c r="E43" s="511" t="s">
        <v>8</v>
      </c>
      <c r="F43" s="514" t="s">
        <v>5</v>
      </c>
      <c r="G43" s="492">
        <v>10</v>
      </c>
    </row>
    <row r="44" spans="2:7" ht="19" thickBot="1" x14ac:dyDescent="0.25">
      <c r="B44" s="510">
        <v>2</v>
      </c>
      <c r="C44" s="492">
        <v>5</v>
      </c>
      <c r="E44" s="510">
        <v>1</v>
      </c>
    </row>
    <row r="45" spans="2:7" ht="25" thickBot="1" x14ac:dyDescent="0.25">
      <c r="E45" s="704" t="s">
        <v>16</v>
      </c>
      <c r="F45" s="705"/>
      <c r="G45" s="705"/>
    </row>
    <row r="46" spans="2:7" ht="19" thickBot="1" x14ac:dyDescent="0.25">
      <c r="B46" s="509" t="s">
        <v>1776</v>
      </c>
      <c r="E46" s="6" t="s">
        <v>1</v>
      </c>
      <c r="G46" s="54">
        <f>'Required Inputs'!D14</f>
        <v>1</v>
      </c>
    </row>
    <row r="47" spans="2:7" ht="19" thickBot="1" x14ac:dyDescent="0.25">
      <c r="B47" s="511" t="s">
        <v>2</v>
      </c>
      <c r="E47" s="7" t="s">
        <v>1755</v>
      </c>
      <c r="G47" s="54">
        <f>'Required Inputs'!D15</f>
        <v>0</v>
      </c>
    </row>
    <row r="48" spans="2:7" ht="16" thickBot="1" x14ac:dyDescent="0.25">
      <c r="B48" s="511" t="s">
        <v>8</v>
      </c>
    </row>
    <row r="49" spans="2:11" ht="24" thickBot="1" x14ac:dyDescent="0.3">
      <c r="B49" s="510">
        <v>2</v>
      </c>
      <c r="E49" s="701" t="s">
        <v>1762</v>
      </c>
      <c r="F49" s="702"/>
      <c r="G49" s="702"/>
    </row>
    <row r="50" spans="2:11" ht="19" thickBot="1" x14ac:dyDescent="0.25">
      <c r="E50" s="495" t="s">
        <v>1761</v>
      </c>
      <c r="F50" s="122"/>
      <c r="G50" s="491" t="s">
        <v>1760</v>
      </c>
    </row>
    <row r="51" spans="2:11" ht="19" thickBot="1" x14ac:dyDescent="0.25">
      <c r="B51" s="509" t="s">
        <v>1777</v>
      </c>
      <c r="E51" s="496" t="s">
        <v>4</v>
      </c>
      <c r="F51" s="122"/>
      <c r="G51" s="493">
        <v>7</v>
      </c>
    </row>
    <row r="52" spans="2:11" ht="19" thickBot="1" x14ac:dyDescent="0.25">
      <c r="B52" s="511" t="s">
        <v>2</v>
      </c>
      <c r="E52" s="496" t="s">
        <v>5</v>
      </c>
      <c r="F52" s="29"/>
      <c r="G52" s="493">
        <v>5</v>
      </c>
    </row>
    <row r="53" spans="2:11" ht="19" thickBot="1" x14ac:dyDescent="0.25">
      <c r="B53" s="511" t="s">
        <v>8</v>
      </c>
      <c r="E53" s="495" t="s">
        <v>1756</v>
      </c>
      <c r="F53" s="29"/>
      <c r="G53" s="493">
        <v>4</v>
      </c>
    </row>
    <row r="54" spans="2:11" ht="19" thickBot="1" x14ac:dyDescent="0.25">
      <c r="B54" s="510">
        <v>1</v>
      </c>
      <c r="C54" s="492">
        <v>1</v>
      </c>
      <c r="E54" s="494"/>
      <c r="F54" s="29"/>
      <c r="G54" s="29"/>
    </row>
    <row r="55" spans="2:11" ht="19" thickBot="1" x14ac:dyDescent="0.25">
      <c r="H55" s="29"/>
      <c r="I55" s="497"/>
      <c r="J55" s="20"/>
      <c r="K55" s="20"/>
    </row>
    <row r="56" spans="2:11" ht="24" thickBot="1" x14ac:dyDescent="0.3">
      <c r="B56" s="509" t="s">
        <v>1778</v>
      </c>
      <c r="E56" s="701" t="s">
        <v>1763</v>
      </c>
      <c r="F56" s="702"/>
      <c r="G56" s="702"/>
      <c r="I56" s="5"/>
      <c r="J56" s="5"/>
      <c r="K56" s="5"/>
    </row>
    <row r="57" spans="2:11" ht="19" thickBot="1" x14ac:dyDescent="0.25">
      <c r="B57" s="511" t="s">
        <v>2</v>
      </c>
      <c r="E57" s="495" t="s">
        <v>1761</v>
      </c>
      <c r="F57" s="122"/>
      <c r="G57" s="491" t="s">
        <v>1760</v>
      </c>
    </row>
    <row r="58" spans="2:11" ht="19" thickBot="1" x14ac:dyDescent="0.25">
      <c r="B58" s="511" t="s">
        <v>8</v>
      </c>
      <c r="E58" s="496" t="s">
        <v>1764</v>
      </c>
      <c r="F58" s="122"/>
      <c r="G58" s="493">
        <v>8</v>
      </c>
    </row>
    <row r="59" spans="2:11" ht="19" thickBot="1" x14ac:dyDescent="0.25">
      <c r="B59" s="510">
        <v>1</v>
      </c>
      <c r="C59" s="492">
        <v>1</v>
      </c>
    </row>
    <row r="60" spans="2:11" ht="16" thickBot="1" x14ac:dyDescent="0.25"/>
    <row r="61" spans="2:11" ht="18" x14ac:dyDescent="0.2">
      <c r="B61" s="509" t="s">
        <v>1779</v>
      </c>
    </row>
    <row r="62" spans="2:11" x14ac:dyDescent="0.2">
      <c r="B62" s="511" t="s">
        <v>2</v>
      </c>
    </row>
    <row r="63" spans="2:11" ht="16" thickBot="1" x14ac:dyDescent="0.25">
      <c r="B63" s="511" t="s">
        <v>8</v>
      </c>
    </row>
    <row r="64" spans="2:11" ht="19" thickBot="1" x14ac:dyDescent="0.25">
      <c r="B64" s="510">
        <v>1</v>
      </c>
      <c r="C64" s="492">
        <v>1</v>
      </c>
    </row>
    <row r="65" spans="2:6" ht="16" thickBot="1" x14ac:dyDescent="0.25"/>
    <row r="66" spans="2:6" ht="19" thickBot="1" x14ac:dyDescent="0.25">
      <c r="B66" s="509" t="s">
        <v>1780</v>
      </c>
      <c r="C66" s="706" t="s">
        <v>1759</v>
      </c>
      <c r="D66" s="707"/>
    </row>
    <row r="67" spans="2:6" ht="19" thickBot="1" x14ac:dyDescent="0.25">
      <c r="B67" s="511" t="s">
        <v>2</v>
      </c>
      <c r="C67" s="514"/>
      <c r="D67" s="492"/>
    </row>
    <row r="68" spans="2:6" ht="19" thickBot="1" x14ac:dyDescent="0.25">
      <c r="B68" s="511" t="s">
        <v>1897</v>
      </c>
      <c r="C68" s="514"/>
      <c r="D68" s="492"/>
    </row>
    <row r="69" spans="2:6" ht="19" thickBot="1" x14ac:dyDescent="0.25">
      <c r="B69" s="511" t="s">
        <v>1898</v>
      </c>
      <c r="C69" s="514"/>
      <c r="D69" s="492"/>
    </row>
    <row r="70" spans="2:6" ht="19" thickBot="1" x14ac:dyDescent="0.25">
      <c r="B70" s="510">
        <v>1</v>
      </c>
      <c r="C70" s="515"/>
      <c r="D70" s="492"/>
    </row>
    <row r="71" spans="2:6" ht="19" thickBot="1" x14ac:dyDescent="0.25">
      <c r="B71" s="122"/>
      <c r="C71" s="78"/>
      <c r="D71" s="525"/>
      <c r="E71" s="712" t="s">
        <v>1914</v>
      </c>
      <c r="F71" s="713"/>
    </row>
    <row r="72" spans="2:6" ht="18" x14ac:dyDescent="0.2">
      <c r="B72" s="509" t="s">
        <v>1804</v>
      </c>
      <c r="D72" s="525"/>
      <c r="E72" s="511" t="s">
        <v>2</v>
      </c>
    </row>
    <row r="73" spans="2:6" ht="19" thickBot="1" x14ac:dyDescent="0.25">
      <c r="B73" s="511" t="s">
        <v>2</v>
      </c>
      <c r="D73" s="525"/>
      <c r="E73" s="511" t="s">
        <v>8</v>
      </c>
    </row>
    <row r="74" spans="2:6" ht="19" thickBot="1" x14ac:dyDescent="0.25">
      <c r="B74" s="511" t="s">
        <v>8</v>
      </c>
      <c r="D74" s="525"/>
      <c r="E74" s="510">
        <v>1</v>
      </c>
      <c r="F74" s="492">
        <v>3</v>
      </c>
    </row>
    <row r="75" spans="2:6" ht="19" thickBot="1" x14ac:dyDescent="0.25">
      <c r="B75" s="510">
        <v>1</v>
      </c>
      <c r="C75" s="492">
        <v>2</v>
      </c>
      <c r="D75" s="525"/>
    </row>
    <row r="76" spans="2:6" ht="19" thickBot="1" x14ac:dyDescent="0.25">
      <c r="E76" s="712" t="s">
        <v>1915</v>
      </c>
      <c r="F76" s="713"/>
    </row>
    <row r="77" spans="2:6" ht="18" x14ac:dyDescent="0.2">
      <c r="B77" s="509" t="s">
        <v>1927</v>
      </c>
      <c r="E77" s="511" t="s">
        <v>2</v>
      </c>
    </row>
    <row r="78" spans="2:6" ht="16" thickBot="1" x14ac:dyDescent="0.25">
      <c r="B78" s="511" t="s">
        <v>2</v>
      </c>
      <c r="E78" s="511" t="s">
        <v>8</v>
      </c>
    </row>
    <row r="79" spans="2:6" ht="19" thickBot="1" x14ac:dyDescent="0.25">
      <c r="B79" s="511" t="s">
        <v>8</v>
      </c>
      <c r="E79" s="510">
        <v>1</v>
      </c>
      <c r="F79" s="492">
        <v>4</v>
      </c>
    </row>
    <row r="80" spans="2:6" ht="16" thickBot="1" x14ac:dyDescent="0.25">
      <c r="B80" s="510">
        <v>1</v>
      </c>
    </row>
    <row r="81" spans="2:13" ht="22" thickBot="1" x14ac:dyDescent="0.3">
      <c r="E81" s="524" t="s">
        <v>1920</v>
      </c>
      <c r="F81" s="524" t="s">
        <v>1807</v>
      </c>
    </row>
    <row r="82" spans="2:13" ht="22" thickBot="1" x14ac:dyDescent="0.3">
      <c r="B82" s="517" t="s">
        <v>1794</v>
      </c>
      <c r="D82" s="524" t="s">
        <v>1</v>
      </c>
      <c r="E82" s="518">
        <f>IF(CDANOnlySelected=2,B83,IF(CDANSelected=1,0,B83*G47))</f>
        <v>0</v>
      </c>
      <c r="F82" s="518" t="e">
        <f>'Proposal Page'!#REF!</f>
        <v>#REF!</v>
      </c>
    </row>
    <row r="83" spans="2:13" ht="20" thickBot="1" x14ac:dyDescent="0.3">
      <c r="B83" s="518">
        <f>'Proposal Page'!D6/MonthSelected</f>
        <v>1385</v>
      </c>
      <c r="D83" s="518">
        <f>IF(CDANOnlySelected=2,0,IF(CDANSelected=1,B83,B83*G46))</f>
        <v>1385</v>
      </c>
    </row>
    <row r="84" spans="2:13" ht="19" x14ac:dyDescent="0.25">
      <c r="B84" s="523"/>
    </row>
    <row r="85" spans="2:13" ht="19" x14ac:dyDescent="0.25">
      <c r="B85" s="523"/>
    </row>
    <row r="86" spans="2:13" ht="16" thickBot="1" x14ac:dyDescent="0.25"/>
    <row r="87" spans="2:13" ht="16" thickBot="1" x14ac:dyDescent="0.25">
      <c r="B87" s="708" t="s">
        <v>1782</v>
      </c>
      <c r="C87" s="709"/>
      <c r="E87" t="s">
        <v>1788</v>
      </c>
      <c r="F87" s="519">
        <f>IF(E19=1,0,IF((D97+D102)&gt;B8,C8,IF((D97+D102)&gt;B7,C7,IF((D97+D102)&gt;B6,C6,0))))</f>
        <v>0</v>
      </c>
    </row>
    <row r="88" spans="2:13" x14ac:dyDescent="0.2">
      <c r="B88" s="494" t="s">
        <v>4</v>
      </c>
      <c r="C88" s="520">
        <f>'Required Inputs'!D10</f>
        <v>0.49</v>
      </c>
      <c r="E88" t="s">
        <v>1789</v>
      </c>
      <c r="F88" s="519">
        <f>IF(E19=1,0,IF(MonthSelected=B13,C13,IF(MonthSelected&gt;5,C12,0)))</f>
        <v>0</v>
      </c>
    </row>
    <row r="89" spans="2:13" x14ac:dyDescent="0.2">
      <c r="B89" s="494" t="s">
        <v>5</v>
      </c>
      <c r="C89" s="520">
        <f>'Required Inputs'!D11</f>
        <v>0.11</v>
      </c>
    </row>
    <row r="90" spans="2:13" ht="16" thickBot="1" x14ac:dyDescent="0.25">
      <c r="B90" s="521" t="s">
        <v>1773</v>
      </c>
      <c r="C90" s="522">
        <f>'Required Inputs'!D9</f>
        <v>0.4</v>
      </c>
    </row>
    <row r="92" spans="2:13" x14ac:dyDescent="0.2">
      <c r="E92" t="s">
        <v>1790</v>
      </c>
      <c r="F92" t="s">
        <v>1791</v>
      </c>
      <c r="G92" t="s">
        <v>1784</v>
      </c>
    </row>
    <row r="93" spans="2:13" x14ac:dyDescent="0.2">
      <c r="B93" t="s">
        <v>1783</v>
      </c>
      <c r="C93" t="s">
        <v>1786</v>
      </c>
      <c r="D93" t="s">
        <v>29</v>
      </c>
      <c r="E93" s="516">
        <f>C94*(1-($F$87+$F$88))</f>
        <v>10</v>
      </c>
      <c r="F93" s="516">
        <f>IF(E93&gt;G51,E93,G51)</f>
        <v>10</v>
      </c>
      <c r="G93" s="34">
        <f>IF(TakeoverSelected=1,0,TakeoverPremium)</f>
        <v>0</v>
      </c>
      <c r="H93" t="s">
        <v>1785</v>
      </c>
      <c r="I93" t="s">
        <v>1803</v>
      </c>
      <c r="L93" t="s">
        <v>1792</v>
      </c>
      <c r="M93" t="s">
        <v>1793</v>
      </c>
    </row>
    <row r="94" spans="2:13" x14ac:dyDescent="0.2">
      <c r="B94" t="s">
        <v>4</v>
      </c>
      <c r="C94" s="34">
        <f>IF(ZoningSelected=1,'Required Inputs'!D20,'Required Inputs'!E20)</f>
        <v>10</v>
      </c>
      <c r="D94" s="91">
        <f>(($D$83*C88)/C94)*1000</f>
        <v>67865</v>
      </c>
      <c r="E94" s="516">
        <f>C95*(1-($F$87+$F$88))</f>
        <v>10</v>
      </c>
      <c r="F94" s="516">
        <f>IF(E94&gt;G52,E94,G52)</f>
        <v>10</v>
      </c>
      <c r="G94" s="34">
        <f>IF(TakeoverSelected=1,0,TakeoverPremium)</f>
        <v>0</v>
      </c>
      <c r="H94" s="34">
        <f>IF(RichMediaSelected=1,0,$C$44)</f>
        <v>5</v>
      </c>
      <c r="I94" s="34">
        <f>IF(IBVSelected=1,0,IBVPrem)</f>
        <v>0</v>
      </c>
      <c r="J94" s="34"/>
      <c r="K94" s="34"/>
      <c r="L94" s="34">
        <f>F93+G93+H94+I94</f>
        <v>15</v>
      </c>
      <c r="M94" s="91">
        <f>((($D$83*C88)/L94)*1000)*MonthSelected</f>
        <v>45243.333333333336</v>
      </c>
    </row>
    <row r="95" spans="2:13" x14ac:dyDescent="0.2">
      <c r="B95" t="s">
        <v>5</v>
      </c>
      <c r="C95" s="34">
        <f>IF(ZoningSelected=1,'Required Inputs'!D21,'Required Inputs'!E21)</f>
        <v>10</v>
      </c>
      <c r="D95" s="91">
        <f>(($D$83*C89)/C95)*1000</f>
        <v>15235</v>
      </c>
      <c r="E95" s="516">
        <f>C96*(1-($F$87+$F$88))</f>
        <v>10</v>
      </c>
      <c r="F95" s="516">
        <f>IF(E95&gt;G53,E95,G53)</f>
        <v>10</v>
      </c>
      <c r="G95" s="34">
        <f>IF(TakeoverSelected=1,0,TakeoverPremium)</f>
        <v>0</v>
      </c>
      <c r="H95" s="34">
        <f>IF(RichMediaSelected=1,0,$C$44)</f>
        <v>5</v>
      </c>
      <c r="I95" s="34">
        <f>IF(IBVSelected=1,0,IF(IBVSelected=3,0,IBVPrem))</f>
        <v>0</v>
      </c>
      <c r="J95" s="34"/>
      <c r="K95" s="34"/>
      <c r="L95" s="34">
        <f>F94+G94+H95+I95</f>
        <v>15</v>
      </c>
      <c r="M95" s="91">
        <f>((($D$83*C89)/L95)*1000)*MonthSelected</f>
        <v>10156.666666666666</v>
      </c>
    </row>
    <row r="96" spans="2:13" x14ac:dyDescent="0.2">
      <c r="B96" t="s">
        <v>1773</v>
      </c>
      <c r="C96" s="34">
        <f>IF(ZoningSelected=1,'Required Inputs'!D22,'Required Inputs'!E22)</f>
        <v>10</v>
      </c>
      <c r="D96" s="91">
        <f>(($D$83*C90)/C96)*1000</f>
        <v>55400</v>
      </c>
      <c r="H96" s="34">
        <f>IF(RichMediaSelected=1,0,$C$44)</f>
        <v>5</v>
      </c>
      <c r="I96" s="34">
        <f>IF(IBVSelected=1,0,IF(IBVSelected=3,0,IBVPrem))</f>
        <v>0</v>
      </c>
      <c r="J96" s="34"/>
      <c r="K96" s="34"/>
      <c r="L96" s="34">
        <f>F95+G95+H96+I96</f>
        <v>15</v>
      </c>
      <c r="M96" s="91">
        <f>((($D$83*C90)/L96)*1000)*MonthSelected</f>
        <v>36933.333333333328</v>
      </c>
    </row>
    <row r="97" spans="2:14" x14ac:dyDescent="0.2">
      <c r="B97" t="s">
        <v>1787</v>
      </c>
      <c r="D97" s="94">
        <f>SUM(D94:D96)</f>
        <v>138500</v>
      </c>
    </row>
    <row r="98" spans="2:14" x14ac:dyDescent="0.2">
      <c r="E98" t="s">
        <v>1790</v>
      </c>
      <c r="F98" t="s">
        <v>1791</v>
      </c>
      <c r="G98" t="s">
        <v>1800</v>
      </c>
    </row>
    <row r="99" spans="2:14" x14ac:dyDescent="0.2">
      <c r="B99" t="s">
        <v>1798</v>
      </c>
      <c r="C99" t="s">
        <v>1786</v>
      </c>
      <c r="D99" t="s">
        <v>29</v>
      </c>
      <c r="E99" s="516">
        <f>C100*(1-($F$87+$F$88))</f>
        <v>16</v>
      </c>
      <c r="F99" s="516">
        <f>IF(E99&gt;G58,E99,G58)</f>
        <v>16</v>
      </c>
      <c r="G99" s="34">
        <f>IF(GeoSelected=1,0,GeoPremium)</f>
        <v>0</v>
      </c>
      <c r="H99" t="s">
        <v>1801</v>
      </c>
      <c r="I99" t="s">
        <v>1802</v>
      </c>
      <c r="J99" t="s">
        <v>1916</v>
      </c>
      <c r="K99" t="s">
        <v>1917</v>
      </c>
      <c r="L99" t="s">
        <v>1803</v>
      </c>
      <c r="M99" t="s">
        <v>1792</v>
      </c>
      <c r="N99" t="s">
        <v>1793</v>
      </c>
    </row>
    <row r="100" spans="2:14" x14ac:dyDescent="0.2">
      <c r="B100" t="s">
        <v>1799</v>
      </c>
      <c r="C100" s="34">
        <f>'Required Inputs'!D27</f>
        <v>16</v>
      </c>
      <c r="D100" s="91">
        <f>(($E$82)/C100)*1000</f>
        <v>0</v>
      </c>
      <c r="E100" s="516"/>
      <c r="F100" s="516"/>
      <c r="G100" s="34"/>
      <c r="H100" s="34">
        <f>IF(ContentSelected=1,0,ContentPrem)</f>
        <v>0</v>
      </c>
      <c r="I100" s="34">
        <f>IF(DemoSelected=1,0,DemoPrem)</f>
        <v>0</v>
      </c>
      <c r="J100" s="34">
        <f>IF(BTSelected=1,0,BTPrem)</f>
        <v>0</v>
      </c>
      <c r="K100" s="34">
        <f>IF(PTSelected=1,0,PTPrem)</f>
        <v>0</v>
      </c>
      <c r="L100" s="34">
        <f>IF(CDANIBVSelected=1,0,IF(CDANIBVSelected=2,IBVPrem,IF(CDANIBVSelected=3,6)))</f>
        <v>0</v>
      </c>
      <c r="M100" s="34">
        <f>F99+G99+H100+I100+L100+J100+K100</f>
        <v>16</v>
      </c>
      <c r="N100" s="91">
        <f>((($E$82)/M100)*1000)*MonthSelected</f>
        <v>0</v>
      </c>
    </row>
    <row r="101" spans="2:14" x14ac:dyDescent="0.2">
      <c r="B101" t="s">
        <v>1787</v>
      </c>
      <c r="C101" s="34"/>
      <c r="D101" s="91"/>
      <c r="H101" s="34"/>
      <c r="L101" s="34"/>
      <c r="M101" s="91"/>
    </row>
    <row r="102" spans="2:14" x14ac:dyDescent="0.2">
      <c r="D102" s="94">
        <f>SUM(D100:D101)</f>
        <v>0</v>
      </c>
    </row>
    <row r="103" spans="2:14" x14ac:dyDescent="0.2">
      <c r="E103" t="s">
        <v>1790</v>
      </c>
      <c r="F103" t="s">
        <v>1791</v>
      </c>
      <c r="G103" t="s">
        <v>1800</v>
      </c>
    </row>
    <row r="104" spans="2:14" x14ac:dyDescent="0.2">
      <c r="B104" t="s">
        <v>1806</v>
      </c>
      <c r="C104" t="s">
        <v>1786</v>
      </c>
      <c r="D104" t="s">
        <v>29</v>
      </c>
      <c r="E104" s="516" t="e">
        <f>C105</f>
        <v>#REF!</v>
      </c>
      <c r="F104" s="516" t="e">
        <f>IF(E104&gt;'Required Inputs'!F32,E104,'Required Inputs'!F32)</f>
        <v>#REF!</v>
      </c>
      <c r="G104" s="34">
        <f>IF(GeoSelected=1,0,GeoPremium)</f>
        <v>0</v>
      </c>
      <c r="H104" t="s">
        <v>1801</v>
      </c>
      <c r="I104" t="s">
        <v>1802</v>
      </c>
      <c r="L104" t="s">
        <v>1803</v>
      </c>
      <c r="M104" t="s">
        <v>1792</v>
      </c>
      <c r="N104" t="s">
        <v>1793</v>
      </c>
    </row>
    <row r="105" spans="2:14" x14ac:dyDescent="0.2">
      <c r="B105" t="s">
        <v>1799</v>
      </c>
      <c r="C105" s="34" t="e">
        <f>IF(F82&gt;0,'Required Inputs'!D32,0)</f>
        <v>#REF!</v>
      </c>
      <c r="D105" s="91" t="e">
        <f>(($F$82)/C105)*1000</f>
        <v>#REF!</v>
      </c>
      <c r="E105" s="516"/>
      <c r="F105" s="516"/>
      <c r="G105" s="34"/>
      <c r="H105" s="34"/>
      <c r="I105" s="34">
        <f>IF(DemoSelected=1,0,DemoPrem)</f>
        <v>0</v>
      </c>
      <c r="J105" s="34"/>
      <c r="K105" s="34"/>
      <c r="L105" s="34">
        <f>IF(InteractiveSelected=1,0,InteractivePrem)</f>
        <v>0</v>
      </c>
      <c r="M105" s="34" t="e">
        <f>F104+G104+H105+I105+L105</f>
        <v>#REF!</v>
      </c>
      <c r="N105" s="91">
        <f>(IFERROR(($F$82/M105)*1000,0))</f>
        <v>0</v>
      </c>
    </row>
    <row r="106" spans="2:14" x14ac:dyDescent="0.2">
      <c r="B106" t="s">
        <v>1787</v>
      </c>
      <c r="C106" s="34"/>
      <c r="D106" s="91"/>
      <c r="H106" s="34"/>
      <c r="L106" s="34"/>
      <c r="M106" s="91"/>
    </row>
    <row r="107" spans="2:14" x14ac:dyDescent="0.2">
      <c r="D107" s="94" t="e">
        <f>SUM(D104:D106)</f>
        <v>#REF!</v>
      </c>
    </row>
  </sheetData>
  <mergeCells count="11">
    <mergeCell ref="F41:G41"/>
    <mergeCell ref="C66:D66"/>
    <mergeCell ref="B87:C87"/>
    <mergeCell ref="B5:C5"/>
    <mergeCell ref="B10:C10"/>
    <mergeCell ref="F36:G36"/>
    <mergeCell ref="E45:G45"/>
    <mergeCell ref="E49:G49"/>
    <mergeCell ref="E56:G56"/>
    <mergeCell ref="E71:F71"/>
    <mergeCell ref="E76:F7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WTE54"/>
  <sheetViews>
    <sheetView showGridLines="0" zoomScaleSheetLayoutView="100" workbookViewId="0">
      <selection activeCell="D24" sqref="D24"/>
    </sheetView>
  </sheetViews>
  <sheetFormatPr baseColWidth="10" defaultColWidth="0" defaultRowHeight="16" x14ac:dyDescent="0.2"/>
  <cols>
    <col min="1" max="1" width="13" style="9" customWidth="1"/>
    <col min="2" max="2" width="20.6640625" style="10" customWidth="1"/>
    <col min="3" max="3" width="27.1640625" style="10" customWidth="1"/>
    <col min="4" max="4" width="16" style="10" customWidth="1"/>
    <col min="5" max="5" width="20.5" style="10" customWidth="1"/>
    <col min="6" max="6" width="24.1640625" style="10" customWidth="1"/>
    <col min="7" max="7" width="17.5" style="10" customWidth="1"/>
    <col min="8" max="8" width="24.1640625" style="10" customWidth="1"/>
    <col min="9" max="9" width="21.1640625" style="10" bestFit="1" customWidth="1"/>
    <col min="10" max="10" width="20.83203125" style="9" customWidth="1"/>
    <col min="11" max="11" width="5.6640625" style="9" customWidth="1"/>
    <col min="12" max="12" width="1.6640625" style="9" customWidth="1"/>
    <col min="13" max="13" width="18.33203125" style="9" hidden="1"/>
    <col min="14" max="14" width="16.6640625" style="9" hidden="1"/>
    <col min="15" max="15" width="14.5" style="9" hidden="1"/>
    <col min="16" max="70" width="9.1640625" style="9" hidden="1"/>
    <col min="71" max="191" width="9.1640625" style="10" hidden="1"/>
    <col min="192" max="192" width="20.33203125" style="10" hidden="1"/>
    <col min="193" max="193" width="25.5" style="10" hidden="1"/>
    <col min="194" max="194" width="20.6640625" style="10" hidden="1"/>
    <col min="195" max="195" width="15.33203125" style="10" hidden="1"/>
    <col min="196" max="196" width="2.5" style="10" hidden="1"/>
    <col min="197" max="198" width="8.5" style="10" hidden="1"/>
    <col min="199" max="199" width="8" style="10" hidden="1"/>
    <col min="200" max="200" width="11.83203125" style="10" hidden="1"/>
    <col min="201" max="201" width="13.5" style="10" hidden="1"/>
    <col min="202" max="447" width="9.1640625" style="10" hidden="1"/>
    <col min="448" max="448" width="20.33203125" style="10" hidden="1"/>
    <col min="449" max="449" width="25.5" style="10" hidden="1"/>
    <col min="450" max="450" width="20.6640625" style="10" hidden="1"/>
    <col min="451" max="451" width="15.33203125" style="10" hidden="1"/>
    <col min="452" max="452" width="2.5" style="10" hidden="1"/>
    <col min="453" max="454" width="8.5" style="10" hidden="1"/>
    <col min="455" max="455" width="8" style="10" hidden="1"/>
    <col min="456" max="456" width="11.83203125" style="10" hidden="1"/>
    <col min="457" max="457" width="13.5" style="10" hidden="1"/>
    <col min="458" max="703" width="9.1640625" style="10" hidden="1"/>
    <col min="704" max="704" width="20.33203125" style="10" hidden="1"/>
    <col min="705" max="705" width="25.5" style="10" hidden="1"/>
    <col min="706" max="706" width="20.6640625" style="10" hidden="1"/>
    <col min="707" max="707" width="15.33203125" style="10" hidden="1"/>
    <col min="708" max="708" width="2.5" style="10" hidden="1"/>
    <col min="709" max="710" width="8.5" style="10" hidden="1"/>
    <col min="711" max="711" width="8" style="10" hidden="1"/>
    <col min="712" max="712" width="11.83203125" style="10" hidden="1"/>
    <col min="713" max="713" width="13.5" style="10" hidden="1"/>
    <col min="714" max="959" width="9.1640625" style="10" hidden="1"/>
    <col min="960" max="960" width="20.33203125" style="10" hidden="1"/>
    <col min="961" max="961" width="25.5" style="10" hidden="1"/>
    <col min="962" max="962" width="20.6640625" style="10" hidden="1"/>
    <col min="963" max="963" width="15.33203125" style="10" hidden="1"/>
    <col min="964" max="964" width="2.5" style="10" hidden="1"/>
    <col min="965" max="966" width="8.5" style="10" hidden="1"/>
    <col min="967" max="967" width="8" style="10" hidden="1"/>
    <col min="968" max="968" width="11.83203125" style="10" hidden="1"/>
    <col min="969" max="969" width="13.5" style="10" hidden="1"/>
    <col min="970" max="1215" width="9.1640625" style="10" hidden="1"/>
    <col min="1216" max="1216" width="20.33203125" style="10" hidden="1"/>
    <col min="1217" max="1217" width="25.5" style="10" hidden="1"/>
    <col min="1218" max="1218" width="20.6640625" style="10" hidden="1"/>
    <col min="1219" max="1219" width="15.33203125" style="10" hidden="1"/>
    <col min="1220" max="1220" width="2.5" style="10" hidden="1"/>
    <col min="1221" max="1222" width="8.5" style="10" hidden="1"/>
    <col min="1223" max="1223" width="8" style="10" hidden="1"/>
    <col min="1224" max="1224" width="11.83203125" style="10" hidden="1"/>
    <col min="1225" max="1225" width="13.5" style="10" hidden="1"/>
    <col min="1226" max="1471" width="9.1640625" style="10" hidden="1"/>
    <col min="1472" max="1472" width="20.33203125" style="10" hidden="1"/>
    <col min="1473" max="1473" width="25.5" style="10" hidden="1"/>
    <col min="1474" max="1474" width="20.6640625" style="10" hidden="1"/>
    <col min="1475" max="1475" width="15.33203125" style="10" hidden="1"/>
    <col min="1476" max="1476" width="2.5" style="10" hidden="1"/>
    <col min="1477" max="1478" width="8.5" style="10" hidden="1"/>
    <col min="1479" max="1479" width="8" style="10" hidden="1"/>
    <col min="1480" max="1480" width="11.83203125" style="10" hidden="1"/>
    <col min="1481" max="1481" width="13.5" style="10" hidden="1"/>
    <col min="1482" max="1727" width="9.1640625" style="10" hidden="1"/>
    <col min="1728" max="1728" width="20.33203125" style="10" hidden="1"/>
    <col min="1729" max="1729" width="25.5" style="10" hidden="1"/>
    <col min="1730" max="1730" width="20.6640625" style="10" hidden="1"/>
    <col min="1731" max="1731" width="15.33203125" style="10" hidden="1"/>
    <col min="1732" max="1732" width="2.5" style="10" hidden="1"/>
    <col min="1733" max="1734" width="8.5" style="10" hidden="1"/>
    <col min="1735" max="1735" width="8" style="10" hidden="1"/>
    <col min="1736" max="1736" width="11.83203125" style="10" hidden="1"/>
    <col min="1737" max="1737" width="13.5" style="10" hidden="1"/>
    <col min="1738" max="1983" width="9.1640625" style="10" hidden="1"/>
    <col min="1984" max="1984" width="20.33203125" style="10" hidden="1"/>
    <col min="1985" max="1985" width="25.5" style="10" hidden="1"/>
    <col min="1986" max="1986" width="20.6640625" style="10" hidden="1"/>
    <col min="1987" max="1987" width="15.33203125" style="10" hidden="1"/>
    <col min="1988" max="1988" width="2.5" style="10" hidden="1"/>
    <col min="1989" max="1990" width="8.5" style="10" hidden="1"/>
    <col min="1991" max="1991" width="8" style="10" hidden="1"/>
    <col min="1992" max="1992" width="11.83203125" style="10" hidden="1"/>
    <col min="1993" max="1993" width="13.5" style="10" hidden="1"/>
    <col min="1994" max="2239" width="9.1640625" style="10" hidden="1"/>
    <col min="2240" max="2240" width="20.33203125" style="10" hidden="1"/>
    <col min="2241" max="2241" width="25.5" style="10" hidden="1"/>
    <col min="2242" max="2242" width="20.6640625" style="10" hidden="1"/>
    <col min="2243" max="2243" width="15.33203125" style="10" hidden="1"/>
    <col min="2244" max="2244" width="2.5" style="10" hidden="1"/>
    <col min="2245" max="2246" width="8.5" style="10" hidden="1"/>
    <col min="2247" max="2247" width="8" style="10" hidden="1"/>
    <col min="2248" max="2248" width="11.83203125" style="10" hidden="1"/>
    <col min="2249" max="2249" width="13.5" style="10" hidden="1"/>
    <col min="2250" max="2495" width="9.1640625" style="10" hidden="1"/>
    <col min="2496" max="2496" width="20.33203125" style="10" hidden="1"/>
    <col min="2497" max="2497" width="25.5" style="10" hidden="1"/>
    <col min="2498" max="2498" width="20.6640625" style="10" hidden="1"/>
    <col min="2499" max="2499" width="15.33203125" style="10" hidden="1"/>
    <col min="2500" max="2500" width="2.5" style="10" hidden="1"/>
    <col min="2501" max="2502" width="8.5" style="10" hidden="1"/>
    <col min="2503" max="2503" width="8" style="10" hidden="1"/>
    <col min="2504" max="2504" width="11.83203125" style="10" hidden="1"/>
    <col min="2505" max="2505" width="13.5" style="10" hidden="1"/>
    <col min="2506" max="2751" width="9.1640625" style="10" hidden="1"/>
    <col min="2752" max="2752" width="20.33203125" style="10" hidden="1"/>
    <col min="2753" max="2753" width="25.5" style="10" hidden="1"/>
    <col min="2754" max="2754" width="20.6640625" style="10" hidden="1"/>
    <col min="2755" max="2755" width="15.33203125" style="10" hidden="1"/>
    <col min="2756" max="2756" width="2.5" style="10" hidden="1"/>
    <col min="2757" max="2758" width="8.5" style="10" hidden="1"/>
    <col min="2759" max="2759" width="8" style="10" hidden="1"/>
    <col min="2760" max="2760" width="11.83203125" style="10" hidden="1"/>
    <col min="2761" max="2761" width="13.5" style="10" hidden="1"/>
    <col min="2762" max="3007" width="9.1640625" style="10" hidden="1"/>
    <col min="3008" max="3008" width="20.33203125" style="10" hidden="1"/>
    <col min="3009" max="3009" width="25.5" style="10" hidden="1"/>
    <col min="3010" max="3010" width="20.6640625" style="10" hidden="1"/>
    <col min="3011" max="3011" width="15.33203125" style="10" hidden="1"/>
    <col min="3012" max="3012" width="2.5" style="10" hidden="1"/>
    <col min="3013" max="3014" width="8.5" style="10" hidden="1"/>
    <col min="3015" max="3015" width="8" style="10" hidden="1"/>
    <col min="3016" max="3016" width="11.83203125" style="10" hidden="1"/>
    <col min="3017" max="3017" width="13.5" style="10" hidden="1"/>
    <col min="3018" max="3263" width="9.1640625" style="10" hidden="1"/>
    <col min="3264" max="3264" width="20.33203125" style="10" hidden="1"/>
    <col min="3265" max="3265" width="25.5" style="10" hidden="1"/>
    <col min="3266" max="3266" width="20.6640625" style="10" hidden="1"/>
    <col min="3267" max="3267" width="15.33203125" style="10" hidden="1"/>
    <col min="3268" max="3268" width="2.5" style="10" hidden="1"/>
    <col min="3269" max="3270" width="8.5" style="10" hidden="1"/>
    <col min="3271" max="3271" width="8" style="10" hidden="1"/>
    <col min="3272" max="3272" width="11.83203125" style="10" hidden="1"/>
    <col min="3273" max="3273" width="13.5" style="10" hidden="1"/>
    <col min="3274" max="3519" width="9.1640625" style="10" hidden="1"/>
    <col min="3520" max="3520" width="20.33203125" style="10" hidden="1"/>
    <col min="3521" max="3521" width="25.5" style="10" hidden="1"/>
    <col min="3522" max="3522" width="20.6640625" style="10" hidden="1"/>
    <col min="3523" max="3523" width="15.33203125" style="10" hidden="1"/>
    <col min="3524" max="3524" width="2.5" style="10" hidden="1"/>
    <col min="3525" max="3526" width="8.5" style="10" hidden="1"/>
    <col min="3527" max="3527" width="8" style="10" hidden="1"/>
    <col min="3528" max="3528" width="11.83203125" style="10" hidden="1"/>
    <col min="3529" max="3529" width="13.5" style="10" hidden="1"/>
    <col min="3530" max="3775" width="9.1640625" style="10" hidden="1"/>
    <col min="3776" max="3776" width="20.33203125" style="10" hidden="1"/>
    <col min="3777" max="3777" width="25.5" style="10" hidden="1"/>
    <col min="3778" max="3778" width="20.6640625" style="10" hidden="1"/>
    <col min="3779" max="3779" width="15.33203125" style="10" hidden="1"/>
    <col min="3780" max="3780" width="2.5" style="10" hidden="1"/>
    <col min="3781" max="3782" width="8.5" style="10" hidden="1"/>
    <col min="3783" max="3783" width="8" style="10" hidden="1"/>
    <col min="3784" max="3784" width="11.83203125" style="10" hidden="1"/>
    <col min="3785" max="3785" width="13.5" style="10" hidden="1"/>
    <col min="3786" max="4031" width="9.1640625" style="10" hidden="1"/>
    <col min="4032" max="4032" width="20.33203125" style="10" hidden="1"/>
    <col min="4033" max="4033" width="25.5" style="10" hidden="1"/>
    <col min="4034" max="4034" width="20.6640625" style="10" hidden="1"/>
    <col min="4035" max="4035" width="15.33203125" style="10" hidden="1"/>
    <col min="4036" max="4036" width="2.5" style="10" hidden="1"/>
    <col min="4037" max="4038" width="8.5" style="10" hidden="1"/>
    <col min="4039" max="4039" width="8" style="10" hidden="1"/>
    <col min="4040" max="4040" width="11.83203125" style="10" hidden="1"/>
    <col min="4041" max="4041" width="13.5" style="10" hidden="1"/>
    <col min="4042" max="4287" width="9.1640625" style="10" hidden="1"/>
    <col min="4288" max="4288" width="20.33203125" style="10" hidden="1"/>
    <col min="4289" max="4289" width="25.5" style="10" hidden="1"/>
    <col min="4290" max="4290" width="20.6640625" style="10" hidden="1"/>
    <col min="4291" max="4291" width="15.33203125" style="10" hidden="1"/>
    <col min="4292" max="4292" width="2.5" style="10" hidden="1"/>
    <col min="4293" max="4294" width="8.5" style="10" hidden="1"/>
    <col min="4295" max="4295" width="8" style="10" hidden="1"/>
    <col min="4296" max="4296" width="11.83203125" style="10" hidden="1"/>
    <col min="4297" max="4297" width="13.5" style="10" hidden="1"/>
    <col min="4298" max="4543" width="9.1640625" style="10" hidden="1"/>
    <col min="4544" max="4544" width="20.33203125" style="10" hidden="1"/>
    <col min="4545" max="4545" width="25.5" style="10" hidden="1"/>
    <col min="4546" max="4546" width="20.6640625" style="10" hidden="1"/>
    <col min="4547" max="4547" width="15.33203125" style="10" hidden="1"/>
    <col min="4548" max="4548" width="2.5" style="10" hidden="1"/>
    <col min="4549" max="4550" width="8.5" style="10" hidden="1"/>
    <col min="4551" max="4551" width="8" style="10" hidden="1"/>
    <col min="4552" max="4552" width="11.83203125" style="10" hidden="1"/>
    <col min="4553" max="4553" width="13.5" style="10" hidden="1"/>
    <col min="4554" max="4799" width="9.1640625" style="10" hidden="1"/>
    <col min="4800" max="4800" width="20.33203125" style="10" hidden="1"/>
    <col min="4801" max="4801" width="25.5" style="10" hidden="1"/>
    <col min="4802" max="4802" width="20.6640625" style="10" hidden="1"/>
    <col min="4803" max="4803" width="15.33203125" style="10" hidden="1"/>
    <col min="4804" max="4804" width="2.5" style="10" hidden="1"/>
    <col min="4805" max="4806" width="8.5" style="10" hidden="1"/>
    <col min="4807" max="4807" width="8" style="10" hidden="1"/>
    <col min="4808" max="4808" width="11.83203125" style="10" hidden="1"/>
    <col min="4809" max="4809" width="13.5" style="10" hidden="1"/>
    <col min="4810" max="5055" width="9.1640625" style="10" hidden="1"/>
    <col min="5056" max="5056" width="20.33203125" style="10" hidden="1"/>
    <col min="5057" max="5057" width="25.5" style="10" hidden="1"/>
    <col min="5058" max="5058" width="20.6640625" style="10" hidden="1"/>
    <col min="5059" max="5059" width="15.33203125" style="10" hidden="1"/>
    <col min="5060" max="5060" width="2.5" style="10" hidden="1"/>
    <col min="5061" max="5062" width="8.5" style="10" hidden="1"/>
    <col min="5063" max="5063" width="8" style="10" hidden="1"/>
    <col min="5064" max="5064" width="11.83203125" style="10" hidden="1"/>
    <col min="5065" max="5065" width="13.5" style="10" hidden="1"/>
    <col min="5066" max="5311" width="9.1640625" style="10" hidden="1"/>
    <col min="5312" max="5312" width="20.33203125" style="10" hidden="1"/>
    <col min="5313" max="5313" width="25.5" style="10" hidden="1"/>
    <col min="5314" max="5314" width="20.6640625" style="10" hidden="1"/>
    <col min="5315" max="5315" width="15.33203125" style="10" hidden="1"/>
    <col min="5316" max="5316" width="2.5" style="10" hidden="1"/>
    <col min="5317" max="5318" width="8.5" style="10" hidden="1"/>
    <col min="5319" max="5319" width="8" style="10" hidden="1"/>
    <col min="5320" max="5320" width="11.83203125" style="10" hidden="1"/>
    <col min="5321" max="5321" width="13.5" style="10" hidden="1"/>
    <col min="5322" max="5567" width="9.1640625" style="10" hidden="1"/>
    <col min="5568" max="5568" width="20.33203125" style="10" hidden="1"/>
    <col min="5569" max="5569" width="25.5" style="10" hidden="1"/>
    <col min="5570" max="5570" width="20.6640625" style="10" hidden="1"/>
    <col min="5571" max="5571" width="15.33203125" style="10" hidden="1"/>
    <col min="5572" max="5572" width="2.5" style="10" hidden="1"/>
    <col min="5573" max="5574" width="8.5" style="10" hidden="1"/>
    <col min="5575" max="5575" width="8" style="10" hidden="1"/>
    <col min="5576" max="5576" width="11.83203125" style="10" hidden="1"/>
    <col min="5577" max="5577" width="13.5" style="10" hidden="1"/>
    <col min="5578" max="5823" width="9.1640625" style="10" hidden="1"/>
    <col min="5824" max="5824" width="20.33203125" style="10" hidden="1"/>
    <col min="5825" max="5825" width="25.5" style="10" hidden="1"/>
    <col min="5826" max="5826" width="20.6640625" style="10" hidden="1"/>
    <col min="5827" max="5827" width="15.33203125" style="10" hidden="1"/>
    <col min="5828" max="5828" width="2.5" style="10" hidden="1"/>
    <col min="5829" max="5830" width="8.5" style="10" hidden="1"/>
    <col min="5831" max="5831" width="8" style="10" hidden="1"/>
    <col min="5832" max="5832" width="11.83203125" style="10" hidden="1"/>
    <col min="5833" max="5833" width="13.5" style="10" hidden="1"/>
    <col min="5834" max="6079" width="9.1640625" style="10" hidden="1"/>
    <col min="6080" max="6080" width="20.33203125" style="10" hidden="1"/>
    <col min="6081" max="6081" width="25.5" style="10" hidden="1"/>
    <col min="6082" max="6082" width="20.6640625" style="10" hidden="1"/>
    <col min="6083" max="6083" width="15.33203125" style="10" hidden="1"/>
    <col min="6084" max="6084" width="2.5" style="10" hidden="1"/>
    <col min="6085" max="6086" width="8.5" style="10" hidden="1"/>
    <col min="6087" max="6087" width="8" style="10" hidden="1"/>
    <col min="6088" max="6088" width="11.83203125" style="10" hidden="1"/>
    <col min="6089" max="6089" width="13.5" style="10" hidden="1"/>
    <col min="6090" max="6335" width="9.1640625" style="10" hidden="1"/>
    <col min="6336" max="6336" width="20.33203125" style="10" hidden="1"/>
    <col min="6337" max="6337" width="25.5" style="10" hidden="1"/>
    <col min="6338" max="6338" width="20.6640625" style="10" hidden="1"/>
    <col min="6339" max="6339" width="15.33203125" style="10" hidden="1"/>
    <col min="6340" max="6340" width="2.5" style="10" hidden="1"/>
    <col min="6341" max="6342" width="8.5" style="10" hidden="1"/>
    <col min="6343" max="6343" width="8" style="10" hidden="1"/>
    <col min="6344" max="6344" width="11.83203125" style="10" hidden="1"/>
    <col min="6345" max="6345" width="13.5" style="10" hidden="1"/>
    <col min="6346" max="6591" width="9.1640625" style="10" hidden="1"/>
    <col min="6592" max="6592" width="20.33203125" style="10" hidden="1"/>
    <col min="6593" max="6593" width="25.5" style="10" hidden="1"/>
    <col min="6594" max="6594" width="20.6640625" style="10" hidden="1"/>
    <col min="6595" max="6595" width="15.33203125" style="10" hidden="1"/>
    <col min="6596" max="6596" width="2.5" style="10" hidden="1"/>
    <col min="6597" max="6598" width="8.5" style="10" hidden="1"/>
    <col min="6599" max="6599" width="8" style="10" hidden="1"/>
    <col min="6600" max="6600" width="11.83203125" style="10" hidden="1"/>
    <col min="6601" max="6601" width="13.5" style="10" hidden="1"/>
    <col min="6602" max="6847" width="9.1640625" style="10" hidden="1"/>
    <col min="6848" max="6848" width="20.33203125" style="10" hidden="1"/>
    <col min="6849" max="6849" width="25.5" style="10" hidden="1"/>
    <col min="6850" max="6850" width="20.6640625" style="10" hidden="1"/>
    <col min="6851" max="6851" width="15.33203125" style="10" hidden="1"/>
    <col min="6852" max="6852" width="2.5" style="10" hidden="1"/>
    <col min="6853" max="6854" width="8.5" style="10" hidden="1"/>
    <col min="6855" max="6855" width="8" style="10" hidden="1"/>
    <col min="6856" max="6856" width="11.83203125" style="10" hidden="1"/>
    <col min="6857" max="6857" width="13.5" style="10" hidden="1"/>
    <col min="6858" max="7103" width="9.1640625" style="10" hidden="1"/>
    <col min="7104" max="7104" width="20.33203125" style="10" hidden="1"/>
    <col min="7105" max="7105" width="25.5" style="10" hidden="1"/>
    <col min="7106" max="7106" width="20.6640625" style="10" hidden="1"/>
    <col min="7107" max="7107" width="15.33203125" style="10" hidden="1"/>
    <col min="7108" max="7108" width="2.5" style="10" hidden="1"/>
    <col min="7109" max="7110" width="8.5" style="10" hidden="1"/>
    <col min="7111" max="7111" width="8" style="10" hidden="1"/>
    <col min="7112" max="7112" width="11.83203125" style="10" hidden="1"/>
    <col min="7113" max="7113" width="13.5" style="10" hidden="1"/>
    <col min="7114" max="7359" width="9.1640625" style="10" hidden="1"/>
    <col min="7360" max="7360" width="20.33203125" style="10" hidden="1"/>
    <col min="7361" max="7361" width="25.5" style="10" hidden="1"/>
    <col min="7362" max="7362" width="20.6640625" style="10" hidden="1"/>
    <col min="7363" max="7363" width="15.33203125" style="10" hidden="1"/>
    <col min="7364" max="7364" width="2.5" style="10" hidden="1"/>
    <col min="7365" max="7366" width="8.5" style="10" hidden="1"/>
    <col min="7367" max="7367" width="8" style="10" hidden="1"/>
    <col min="7368" max="7368" width="11.83203125" style="10" hidden="1"/>
    <col min="7369" max="7369" width="13.5" style="10" hidden="1"/>
    <col min="7370" max="7615" width="9.1640625" style="10" hidden="1"/>
    <col min="7616" max="7616" width="20.33203125" style="10" hidden="1"/>
    <col min="7617" max="7617" width="25.5" style="10" hidden="1"/>
    <col min="7618" max="7618" width="20.6640625" style="10" hidden="1"/>
    <col min="7619" max="7619" width="15.33203125" style="10" hidden="1"/>
    <col min="7620" max="7620" width="2.5" style="10" hidden="1"/>
    <col min="7621" max="7622" width="8.5" style="10" hidden="1"/>
    <col min="7623" max="7623" width="8" style="10" hidden="1"/>
    <col min="7624" max="7624" width="11.83203125" style="10" hidden="1"/>
    <col min="7625" max="7625" width="13.5" style="10" hidden="1"/>
    <col min="7626" max="7871" width="9.1640625" style="10" hidden="1"/>
    <col min="7872" max="7872" width="20.33203125" style="10" hidden="1"/>
    <col min="7873" max="7873" width="25.5" style="10" hidden="1"/>
    <col min="7874" max="7874" width="20.6640625" style="10" hidden="1"/>
    <col min="7875" max="7875" width="15.33203125" style="10" hidden="1"/>
    <col min="7876" max="7876" width="2.5" style="10" hidden="1"/>
    <col min="7877" max="7878" width="8.5" style="10" hidden="1"/>
    <col min="7879" max="7879" width="8" style="10" hidden="1"/>
    <col min="7880" max="7880" width="11.83203125" style="10" hidden="1"/>
    <col min="7881" max="7881" width="13.5" style="10" hidden="1"/>
    <col min="7882" max="8127" width="9.1640625" style="10" hidden="1"/>
    <col min="8128" max="8128" width="20.33203125" style="10" hidden="1"/>
    <col min="8129" max="8129" width="25.5" style="10" hidden="1"/>
    <col min="8130" max="8130" width="20.6640625" style="10" hidden="1"/>
    <col min="8131" max="8131" width="15.33203125" style="10" hidden="1"/>
    <col min="8132" max="8132" width="2.5" style="10" hidden="1"/>
    <col min="8133" max="8134" width="8.5" style="10" hidden="1"/>
    <col min="8135" max="8135" width="8" style="10" hidden="1"/>
    <col min="8136" max="8136" width="11.83203125" style="10" hidden="1"/>
    <col min="8137" max="8137" width="13.5" style="10" hidden="1"/>
    <col min="8138" max="8383" width="9.1640625" style="10" hidden="1"/>
    <col min="8384" max="8384" width="20.33203125" style="10" hidden="1"/>
    <col min="8385" max="8385" width="25.5" style="10" hidden="1"/>
    <col min="8386" max="8386" width="20.6640625" style="10" hidden="1"/>
    <col min="8387" max="8387" width="15.33203125" style="10" hidden="1"/>
    <col min="8388" max="8388" width="2.5" style="10" hidden="1"/>
    <col min="8389" max="8390" width="8.5" style="10" hidden="1"/>
    <col min="8391" max="8391" width="8" style="10" hidden="1"/>
    <col min="8392" max="8392" width="11.83203125" style="10" hidden="1"/>
    <col min="8393" max="8393" width="13.5" style="10" hidden="1"/>
    <col min="8394" max="8639" width="9.1640625" style="10" hidden="1"/>
    <col min="8640" max="8640" width="20.33203125" style="10" hidden="1"/>
    <col min="8641" max="8641" width="25.5" style="10" hidden="1"/>
    <col min="8642" max="8642" width="20.6640625" style="10" hidden="1"/>
    <col min="8643" max="8643" width="15.33203125" style="10" hidden="1"/>
    <col min="8644" max="8644" width="2.5" style="10" hidden="1"/>
    <col min="8645" max="8646" width="8.5" style="10" hidden="1"/>
    <col min="8647" max="8647" width="8" style="10" hidden="1"/>
    <col min="8648" max="8648" width="11.83203125" style="10" hidden="1"/>
    <col min="8649" max="8649" width="13.5" style="10" hidden="1"/>
    <col min="8650" max="8895" width="9.1640625" style="10" hidden="1"/>
    <col min="8896" max="8896" width="20.33203125" style="10" hidden="1"/>
    <col min="8897" max="8897" width="25.5" style="10" hidden="1"/>
    <col min="8898" max="8898" width="20.6640625" style="10" hidden="1"/>
    <col min="8899" max="8899" width="15.33203125" style="10" hidden="1"/>
    <col min="8900" max="8900" width="2.5" style="10" hidden="1"/>
    <col min="8901" max="8902" width="8.5" style="10" hidden="1"/>
    <col min="8903" max="8903" width="8" style="10" hidden="1"/>
    <col min="8904" max="8904" width="11.83203125" style="10" hidden="1"/>
    <col min="8905" max="8905" width="13.5" style="10" hidden="1"/>
    <col min="8906" max="9151" width="9.1640625" style="10" hidden="1"/>
    <col min="9152" max="9152" width="20.33203125" style="10" hidden="1"/>
    <col min="9153" max="9153" width="25.5" style="10" hidden="1"/>
    <col min="9154" max="9154" width="20.6640625" style="10" hidden="1"/>
    <col min="9155" max="9155" width="15.33203125" style="10" hidden="1"/>
    <col min="9156" max="9156" width="2.5" style="10" hidden="1"/>
    <col min="9157" max="9158" width="8.5" style="10" hidden="1"/>
    <col min="9159" max="9159" width="8" style="10" hidden="1"/>
    <col min="9160" max="9160" width="11.83203125" style="10" hidden="1"/>
    <col min="9161" max="9161" width="13.5" style="10" hidden="1"/>
    <col min="9162" max="9407" width="9.1640625" style="10" hidden="1"/>
    <col min="9408" max="9408" width="20.33203125" style="10" hidden="1"/>
    <col min="9409" max="9409" width="25.5" style="10" hidden="1"/>
    <col min="9410" max="9410" width="20.6640625" style="10" hidden="1"/>
    <col min="9411" max="9411" width="15.33203125" style="10" hidden="1"/>
    <col min="9412" max="9412" width="2.5" style="10" hidden="1"/>
    <col min="9413" max="9414" width="8.5" style="10" hidden="1"/>
    <col min="9415" max="9415" width="8" style="10" hidden="1"/>
    <col min="9416" max="9416" width="11.83203125" style="10" hidden="1"/>
    <col min="9417" max="9417" width="13.5" style="10" hidden="1"/>
    <col min="9418" max="9663" width="9.1640625" style="10" hidden="1"/>
    <col min="9664" max="9664" width="20.33203125" style="10" hidden="1"/>
    <col min="9665" max="9665" width="25.5" style="10" hidden="1"/>
    <col min="9666" max="9666" width="20.6640625" style="10" hidden="1"/>
    <col min="9667" max="9667" width="15.33203125" style="10" hidden="1"/>
    <col min="9668" max="9668" width="2.5" style="10" hidden="1"/>
    <col min="9669" max="9670" width="8.5" style="10" hidden="1"/>
    <col min="9671" max="9671" width="8" style="10" hidden="1"/>
    <col min="9672" max="9672" width="11.83203125" style="10" hidden="1"/>
    <col min="9673" max="9673" width="13.5" style="10" hidden="1"/>
    <col min="9674" max="9919" width="9.1640625" style="10" hidden="1"/>
    <col min="9920" max="9920" width="20.33203125" style="10" hidden="1"/>
    <col min="9921" max="9921" width="25.5" style="10" hidden="1"/>
    <col min="9922" max="9922" width="20.6640625" style="10" hidden="1"/>
    <col min="9923" max="9923" width="15.33203125" style="10" hidden="1"/>
    <col min="9924" max="9924" width="2.5" style="10" hidden="1"/>
    <col min="9925" max="9926" width="8.5" style="10" hidden="1"/>
    <col min="9927" max="9927" width="8" style="10" hidden="1"/>
    <col min="9928" max="9928" width="11.83203125" style="10" hidden="1"/>
    <col min="9929" max="9929" width="13.5" style="10" hidden="1"/>
    <col min="9930" max="10175" width="9.1640625" style="10" hidden="1"/>
    <col min="10176" max="10176" width="20.33203125" style="10" hidden="1"/>
    <col min="10177" max="10177" width="25.5" style="10" hidden="1"/>
    <col min="10178" max="10178" width="20.6640625" style="10" hidden="1"/>
    <col min="10179" max="10179" width="15.33203125" style="10" hidden="1"/>
    <col min="10180" max="10180" width="2.5" style="10" hidden="1"/>
    <col min="10181" max="10182" width="8.5" style="10" hidden="1"/>
    <col min="10183" max="10183" width="8" style="10" hidden="1"/>
    <col min="10184" max="10184" width="11.83203125" style="10" hidden="1"/>
    <col min="10185" max="10185" width="13.5" style="10" hidden="1"/>
    <col min="10186" max="10431" width="9.1640625" style="10" hidden="1"/>
    <col min="10432" max="10432" width="20.33203125" style="10" hidden="1"/>
    <col min="10433" max="10433" width="25.5" style="10" hidden="1"/>
    <col min="10434" max="10434" width="20.6640625" style="10" hidden="1"/>
    <col min="10435" max="10435" width="15.33203125" style="10" hidden="1"/>
    <col min="10436" max="10436" width="2.5" style="10" hidden="1"/>
    <col min="10437" max="10438" width="8.5" style="10" hidden="1"/>
    <col min="10439" max="10439" width="8" style="10" hidden="1"/>
    <col min="10440" max="10440" width="11.83203125" style="10" hidden="1"/>
    <col min="10441" max="10441" width="13.5" style="10" hidden="1"/>
    <col min="10442" max="10687" width="9.1640625" style="10" hidden="1"/>
    <col min="10688" max="10688" width="20.33203125" style="10" hidden="1"/>
    <col min="10689" max="10689" width="25.5" style="10" hidden="1"/>
    <col min="10690" max="10690" width="20.6640625" style="10" hidden="1"/>
    <col min="10691" max="10691" width="15.33203125" style="10" hidden="1"/>
    <col min="10692" max="10692" width="2.5" style="10" hidden="1"/>
    <col min="10693" max="10694" width="8.5" style="10" hidden="1"/>
    <col min="10695" max="10695" width="8" style="10" hidden="1"/>
    <col min="10696" max="10696" width="11.83203125" style="10" hidden="1"/>
    <col min="10697" max="10697" width="13.5" style="10" hidden="1"/>
    <col min="10698" max="10943" width="9.1640625" style="10" hidden="1"/>
    <col min="10944" max="10944" width="20.33203125" style="10" hidden="1"/>
    <col min="10945" max="10945" width="25.5" style="10" hidden="1"/>
    <col min="10946" max="10946" width="20.6640625" style="10" hidden="1"/>
    <col min="10947" max="10947" width="15.33203125" style="10" hidden="1"/>
    <col min="10948" max="10948" width="2.5" style="10" hidden="1"/>
    <col min="10949" max="10950" width="8.5" style="10" hidden="1"/>
    <col min="10951" max="10951" width="8" style="10" hidden="1"/>
    <col min="10952" max="10952" width="11.83203125" style="10" hidden="1"/>
    <col min="10953" max="10953" width="13.5" style="10" hidden="1"/>
    <col min="10954" max="11199" width="9.1640625" style="10" hidden="1"/>
    <col min="11200" max="11200" width="20.33203125" style="10" hidden="1"/>
    <col min="11201" max="11201" width="25.5" style="10" hidden="1"/>
    <col min="11202" max="11202" width="20.6640625" style="10" hidden="1"/>
    <col min="11203" max="11203" width="15.33203125" style="10" hidden="1"/>
    <col min="11204" max="11204" width="2.5" style="10" hidden="1"/>
    <col min="11205" max="11206" width="8.5" style="10" hidden="1"/>
    <col min="11207" max="11207" width="8" style="10" hidden="1"/>
    <col min="11208" max="11208" width="11.83203125" style="10" hidden="1"/>
    <col min="11209" max="11209" width="13.5" style="10" hidden="1"/>
    <col min="11210" max="11455" width="9.1640625" style="10" hidden="1"/>
    <col min="11456" max="11456" width="20.33203125" style="10" hidden="1"/>
    <col min="11457" max="11457" width="25.5" style="10" hidden="1"/>
    <col min="11458" max="11458" width="20.6640625" style="10" hidden="1"/>
    <col min="11459" max="11459" width="15.33203125" style="10" hidden="1"/>
    <col min="11460" max="11460" width="2.5" style="10" hidden="1"/>
    <col min="11461" max="11462" width="8.5" style="10" hidden="1"/>
    <col min="11463" max="11463" width="8" style="10" hidden="1"/>
    <col min="11464" max="11464" width="11.83203125" style="10" hidden="1"/>
    <col min="11465" max="11465" width="13.5" style="10" hidden="1"/>
    <col min="11466" max="11711" width="9.1640625" style="10" hidden="1"/>
    <col min="11712" max="11712" width="20.33203125" style="10" hidden="1"/>
    <col min="11713" max="11713" width="25.5" style="10" hidden="1"/>
    <col min="11714" max="11714" width="20.6640625" style="10" hidden="1"/>
    <col min="11715" max="11715" width="15.33203125" style="10" hidden="1"/>
    <col min="11716" max="11716" width="2.5" style="10" hidden="1"/>
    <col min="11717" max="11718" width="8.5" style="10" hidden="1"/>
    <col min="11719" max="11719" width="8" style="10" hidden="1"/>
    <col min="11720" max="11720" width="11.83203125" style="10" hidden="1"/>
    <col min="11721" max="11721" width="13.5" style="10" hidden="1"/>
    <col min="11722" max="11967" width="9.1640625" style="10" hidden="1"/>
    <col min="11968" max="11968" width="20.33203125" style="10" hidden="1"/>
    <col min="11969" max="11969" width="25.5" style="10" hidden="1"/>
    <col min="11970" max="11970" width="20.6640625" style="10" hidden="1"/>
    <col min="11971" max="11971" width="15.33203125" style="10" hidden="1"/>
    <col min="11972" max="11972" width="2.5" style="10" hidden="1"/>
    <col min="11973" max="11974" width="8.5" style="10" hidden="1"/>
    <col min="11975" max="11975" width="8" style="10" hidden="1"/>
    <col min="11976" max="11976" width="11.83203125" style="10" hidden="1"/>
    <col min="11977" max="11977" width="13.5" style="10" hidden="1"/>
    <col min="11978" max="12223" width="9.1640625" style="10" hidden="1"/>
    <col min="12224" max="12224" width="20.33203125" style="10" hidden="1"/>
    <col min="12225" max="12225" width="25.5" style="10" hidden="1"/>
    <col min="12226" max="12226" width="20.6640625" style="10" hidden="1"/>
    <col min="12227" max="12227" width="15.33203125" style="10" hidden="1"/>
    <col min="12228" max="12228" width="2.5" style="10" hidden="1"/>
    <col min="12229" max="12230" width="8.5" style="10" hidden="1"/>
    <col min="12231" max="12231" width="8" style="10" hidden="1"/>
    <col min="12232" max="12232" width="11.83203125" style="10" hidden="1"/>
    <col min="12233" max="12233" width="13.5" style="10" hidden="1"/>
    <col min="12234" max="12479" width="9.1640625" style="10" hidden="1"/>
    <col min="12480" max="12480" width="20.33203125" style="10" hidden="1"/>
    <col min="12481" max="12481" width="25.5" style="10" hidden="1"/>
    <col min="12482" max="12482" width="20.6640625" style="10" hidden="1"/>
    <col min="12483" max="12483" width="15.33203125" style="10" hidden="1"/>
    <col min="12484" max="12484" width="2.5" style="10" hidden="1"/>
    <col min="12485" max="12486" width="8.5" style="10" hidden="1"/>
    <col min="12487" max="12487" width="8" style="10" hidden="1"/>
    <col min="12488" max="12488" width="11.83203125" style="10" hidden="1"/>
    <col min="12489" max="12489" width="13.5" style="10" hidden="1"/>
    <col min="12490" max="12735" width="9.1640625" style="10" hidden="1"/>
    <col min="12736" max="12736" width="20.33203125" style="10" hidden="1"/>
    <col min="12737" max="12737" width="25.5" style="10" hidden="1"/>
    <col min="12738" max="12738" width="20.6640625" style="10" hidden="1"/>
    <col min="12739" max="12739" width="15.33203125" style="10" hidden="1"/>
    <col min="12740" max="12740" width="2.5" style="10" hidden="1"/>
    <col min="12741" max="12742" width="8.5" style="10" hidden="1"/>
    <col min="12743" max="12743" width="8" style="10" hidden="1"/>
    <col min="12744" max="12744" width="11.83203125" style="10" hidden="1"/>
    <col min="12745" max="12745" width="13.5" style="10" hidden="1"/>
    <col min="12746" max="12991" width="9.1640625" style="10" hidden="1"/>
    <col min="12992" max="12992" width="20.33203125" style="10" hidden="1"/>
    <col min="12993" max="12993" width="25.5" style="10" hidden="1"/>
    <col min="12994" max="12994" width="20.6640625" style="10" hidden="1"/>
    <col min="12995" max="12995" width="15.33203125" style="10" hidden="1"/>
    <col min="12996" max="12996" width="2.5" style="10" hidden="1"/>
    <col min="12997" max="12998" width="8.5" style="10" hidden="1"/>
    <col min="12999" max="12999" width="8" style="10" hidden="1"/>
    <col min="13000" max="13000" width="11.83203125" style="10" hidden="1"/>
    <col min="13001" max="13001" width="13.5" style="10" hidden="1"/>
    <col min="13002" max="13247" width="9.1640625" style="10" hidden="1"/>
    <col min="13248" max="13248" width="20.33203125" style="10" hidden="1"/>
    <col min="13249" max="13249" width="25.5" style="10" hidden="1"/>
    <col min="13250" max="13250" width="20.6640625" style="10" hidden="1"/>
    <col min="13251" max="13251" width="15.33203125" style="10" hidden="1"/>
    <col min="13252" max="13252" width="2.5" style="10" hidden="1"/>
    <col min="13253" max="13254" width="8.5" style="10" hidden="1"/>
    <col min="13255" max="13255" width="8" style="10" hidden="1"/>
    <col min="13256" max="13256" width="11.83203125" style="10" hidden="1"/>
    <col min="13257" max="13257" width="13.5" style="10" hidden="1"/>
    <col min="13258" max="13503" width="9.1640625" style="10" hidden="1"/>
    <col min="13504" max="13504" width="20.33203125" style="10" hidden="1"/>
    <col min="13505" max="13505" width="25.5" style="10" hidden="1"/>
    <col min="13506" max="13506" width="20.6640625" style="10" hidden="1"/>
    <col min="13507" max="13507" width="15.33203125" style="10" hidden="1"/>
    <col min="13508" max="13508" width="2.5" style="10" hidden="1"/>
    <col min="13509" max="13510" width="8.5" style="10" hidden="1"/>
    <col min="13511" max="13511" width="8" style="10" hidden="1"/>
    <col min="13512" max="13512" width="11.83203125" style="10" hidden="1"/>
    <col min="13513" max="13513" width="13.5" style="10" hidden="1"/>
    <col min="13514" max="13759" width="9.1640625" style="10" hidden="1"/>
    <col min="13760" max="13760" width="20.33203125" style="10" hidden="1"/>
    <col min="13761" max="13761" width="25.5" style="10" hidden="1"/>
    <col min="13762" max="13762" width="20.6640625" style="10" hidden="1"/>
    <col min="13763" max="13763" width="15.33203125" style="10" hidden="1"/>
    <col min="13764" max="13764" width="2.5" style="10" hidden="1"/>
    <col min="13765" max="13766" width="8.5" style="10" hidden="1"/>
    <col min="13767" max="13767" width="8" style="10" hidden="1"/>
    <col min="13768" max="13768" width="11.83203125" style="10" hidden="1"/>
    <col min="13769" max="13769" width="13.5" style="10" hidden="1"/>
    <col min="13770" max="14015" width="9.1640625" style="10" hidden="1"/>
    <col min="14016" max="14016" width="20.33203125" style="10" hidden="1"/>
    <col min="14017" max="14017" width="25.5" style="10" hidden="1"/>
    <col min="14018" max="14018" width="20.6640625" style="10" hidden="1"/>
    <col min="14019" max="14019" width="15.33203125" style="10" hidden="1"/>
    <col min="14020" max="14020" width="2.5" style="10" hidden="1"/>
    <col min="14021" max="14022" width="8.5" style="10" hidden="1"/>
    <col min="14023" max="14023" width="8" style="10" hidden="1"/>
    <col min="14024" max="14024" width="11.83203125" style="10" hidden="1"/>
    <col min="14025" max="14025" width="13.5" style="10" hidden="1"/>
    <col min="14026" max="14271" width="9.1640625" style="10" hidden="1"/>
    <col min="14272" max="14272" width="20.33203125" style="10" hidden="1"/>
    <col min="14273" max="14273" width="25.5" style="10" hidden="1"/>
    <col min="14274" max="14274" width="20.6640625" style="10" hidden="1"/>
    <col min="14275" max="14275" width="15.33203125" style="10" hidden="1"/>
    <col min="14276" max="14276" width="2.5" style="10" hidden="1"/>
    <col min="14277" max="14278" width="8.5" style="10" hidden="1"/>
    <col min="14279" max="14279" width="8" style="10" hidden="1"/>
    <col min="14280" max="14280" width="11.83203125" style="10" hidden="1"/>
    <col min="14281" max="14281" width="13.5" style="10" hidden="1"/>
    <col min="14282" max="14527" width="9.1640625" style="10" hidden="1"/>
    <col min="14528" max="14528" width="20.33203125" style="10" hidden="1"/>
    <col min="14529" max="14529" width="25.5" style="10" hidden="1"/>
    <col min="14530" max="14530" width="20.6640625" style="10" hidden="1"/>
    <col min="14531" max="14531" width="15.33203125" style="10" hidden="1"/>
    <col min="14532" max="14532" width="2.5" style="10" hidden="1"/>
    <col min="14533" max="14534" width="8.5" style="10" hidden="1"/>
    <col min="14535" max="14535" width="8" style="10" hidden="1"/>
    <col min="14536" max="14536" width="11.83203125" style="10" hidden="1"/>
    <col min="14537" max="14537" width="13.5" style="10" hidden="1"/>
    <col min="14538" max="14783" width="9.1640625" style="10" hidden="1"/>
    <col min="14784" max="14784" width="20.33203125" style="10" hidden="1"/>
    <col min="14785" max="14785" width="25.5" style="10" hidden="1"/>
    <col min="14786" max="14786" width="20.6640625" style="10" hidden="1"/>
    <col min="14787" max="14787" width="15.33203125" style="10" hidden="1"/>
    <col min="14788" max="14788" width="2.5" style="10" hidden="1"/>
    <col min="14789" max="14790" width="8.5" style="10" hidden="1"/>
    <col min="14791" max="14791" width="8" style="10" hidden="1"/>
    <col min="14792" max="14792" width="11.83203125" style="10" hidden="1"/>
    <col min="14793" max="14793" width="13.5" style="10" hidden="1"/>
    <col min="14794" max="15039" width="9.1640625" style="10" hidden="1"/>
    <col min="15040" max="15040" width="20.33203125" style="10" hidden="1"/>
    <col min="15041" max="15041" width="25.5" style="10" hidden="1"/>
    <col min="15042" max="15042" width="20.6640625" style="10" hidden="1"/>
    <col min="15043" max="15043" width="15.33203125" style="10" hidden="1"/>
    <col min="15044" max="15044" width="2.5" style="10" hidden="1"/>
    <col min="15045" max="15046" width="8.5" style="10" hidden="1"/>
    <col min="15047" max="15047" width="8" style="10" hidden="1"/>
    <col min="15048" max="15048" width="11.83203125" style="10" hidden="1"/>
    <col min="15049" max="15049" width="13.5" style="10" hidden="1"/>
    <col min="15050" max="15295" width="9.1640625" style="10" hidden="1"/>
    <col min="15296" max="15296" width="20.33203125" style="10" hidden="1"/>
    <col min="15297" max="15297" width="25.5" style="10" hidden="1"/>
    <col min="15298" max="15298" width="20.6640625" style="10" hidden="1"/>
    <col min="15299" max="15299" width="15.33203125" style="10" hidden="1"/>
    <col min="15300" max="15300" width="2.5" style="10" hidden="1"/>
    <col min="15301" max="15302" width="8.5" style="10" hidden="1"/>
    <col min="15303" max="15303" width="8" style="10" hidden="1"/>
    <col min="15304" max="15304" width="11.83203125" style="10" hidden="1"/>
    <col min="15305" max="15305" width="13.5" style="10" hidden="1"/>
    <col min="15306" max="15551" width="9.1640625" style="10" hidden="1"/>
    <col min="15552" max="15552" width="20.33203125" style="10" hidden="1"/>
    <col min="15553" max="15553" width="25.5" style="10" hidden="1"/>
    <col min="15554" max="15554" width="20.6640625" style="10" hidden="1"/>
    <col min="15555" max="15555" width="15.33203125" style="10" hidden="1"/>
    <col min="15556" max="15556" width="2.5" style="10" hidden="1"/>
    <col min="15557" max="15558" width="8.5" style="10" hidden="1"/>
    <col min="15559" max="15559" width="8" style="10" hidden="1"/>
    <col min="15560" max="15560" width="11.83203125" style="10" hidden="1"/>
    <col min="15561" max="15561" width="13.5" style="10" hidden="1"/>
    <col min="15562" max="15807" width="9.1640625" style="10" hidden="1"/>
    <col min="15808" max="15808" width="20.33203125" style="10" hidden="1"/>
    <col min="15809" max="15809" width="25.5" style="10" hidden="1"/>
    <col min="15810" max="15810" width="20.6640625" style="10" hidden="1"/>
    <col min="15811" max="15811" width="15.33203125" style="10" hidden="1"/>
    <col min="15812" max="15812" width="2.5" style="10" hidden="1"/>
    <col min="15813" max="15814" width="8.5" style="10" hidden="1"/>
    <col min="15815" max="15815" width="8" style="10" hidden="1"/>
    <col min="15816" max="15816" width="11.83203125" style="10" hidden="1"/>
    <col min="15817" max="15817" width="13.5" style="10" hidden="1"/>
    <col min="15818" max="16063" width="9.1640625" style="10" hidden="1"/>
    <col min="16064" max="16064" width="20.33203125" style="10" hidden="1"/>
    <col min="16065" max="16065" width="25.5" style="10" hidden="1"/>
    <col min="16066" max="16066" width="20.6640625" style="10" hidden="1"/>
    <col min="16067" max="16067" width="15.33203125" style="10" hidden="1"/>
    <col min="16068" max="16068" width="2.5" style="10" hidden="1"/>
    <col min="16069" max="16070" width="8.5" style="10" hidden="1"/>
    <col min="16071" max="16071" width="8" style="10" hidden="1"/>
    <col min="16072" max="16072" width="11.83203125" style="10" hidden="1"/>
    <col min="16073" max="16073" width="13.5" style="10" hidden="1"/>
    <col min="16074" max="16384" width="9.1640625" style="10" hidden="1"/>
  </cols>
  <sheetData>
    <row r="1" spans="1:70" ht="35" x14ac:dyDescent="0.35">
      <c r="A1" s="104"/>
      <c r="B1" s="42"/>
      <c r="C1" s="717" t="s">
        <v>1969</v>
      </c>
      <c r="D1" s="717"/>
      <c r="E1" s="717"/>
      <c r="F1" s="717"/>
      <c r="G1" s="717"/>
      <c r="H1" s="717"/>
      <c r="I1" s="108"/>
      <c r="J1" s="121"/>
      <c r="K1" s="107"/>
      <c r="L1" s="104"/>
    </row>
    <row r="2" spans="1:70" ht="45" x14ac:dyDescent="0.2">
      <c r="A2" s="104"/>
      <c r="B2" s="18"/>
      <c r="C2" s="18"/>
      <c r="D2" s="18"/>
      <c r="E2" s="18"/>
      <c r="F2" s="18"/>
      <c r="G2" s="18"/>
      <c r="H2" s="18"/>
      <c r="I2" s="18"/>
      <c r="J2" s="568">
        <f>'Required Inputs'!B6</f>
        <v>42207</v>
      </c>
      <c r="K2" s="99"/>
      <c r="L2" s="104"/>
    </row>
    <row r="3" spans="1:70" ht="46" thickBot="1" x14ac:dyDescent="0.4">
      <c r="A3" s="104"/>
      <c r="B3" s="718" t="s">
        <v>30</v>
      </c>
      <c r="C3" s="718"/>
      <c r="D3" s="718"/>
      <c r="E3" s="1"/>
      <c r="F3" s="719">
        <f>IF(AgencySelected=2,G8,G8)</f>
        <v>1385</v>
      </c>
      <c r="G3" s="720"/>
      <c r="H3" s="100"/>
      <c r="I3" s="100"/>
      <c r="J3" s="104"/>
      <c r="BQ3" s="10"/>
      <c r="BR3" s="10"/>
    </row>
    <row r="4" spans="1:70" ht="46.5" customHeight="1" thickTop="1" thickBot="1" x14ac:dyDescent="0.4">
      <c r="A4" s="104"/>
      <c r="B4" s="723" t="s">
        <v>3547</v>
      </c>
      <c r="C4" s="724"/>
      <c r="D4" s="725"/>
      <c r="E4" s="18"/>
      <c r="F4" s="721" t="s">
        <v>1794</v>
      </c>
      <c r="G4" s="722"/>
      <c r="H4" s="100"/>
      <c r="I4" s="100"/>
      <c r="J4" s="104"/>
      <c r="BQ4" s="10"/>
      <c r="BR4" s="10"/>
    </row>
    <row r="5" spans="1:70" ht="11.25" customHeight="1" thickTop="1" thickBot="1" x14ac:dyDescent="0.4">
      <c r="A5" s="104"/>
      <c r="B5" s="18"/>
      <c r="C5" s="18"/>
      <c r="D5" s="18"/>
      <c r="E5" s="18"/>
      <c r="F5" s="4"/>
      <c r="G5" s="4"/>
      <c r="H5" s="133"/>
      <c r="I5" s="100"/>
      <c r="J5" s="104"/>
      <c r="BQ5" s="10"/>
      <c r="BR5" s="10"/>
    </row>
    <row r="6" spans="1:70" ht="24.75" customHeight="1" thickBot="1" x14ac:dyDescent="0.4">
      <c r="A6" s="104"/>
      <c r="B6" s="96" t="s">
        <v>1781</v>
      </c>
      <c r="C6" s="11"/>
      <c r="D6" s="40">
        <v>1385</v>
      </c>
      <c r="E6" s="26"/>
      <c r="F6" s="38" t="s">
        <v>35</v>
      </c>
      <c r="G6" s="131" t="s">
        <v>33</v>
      </c>
      <c r="H6" s="132" t="s">
        <v>34</v>
      </c>
      <c r="I6" s="100"/>
      <c r="J6" s="104"/>
      <c r="BQ6" s="10"/>
      <c r="BR6" s="10"/>
    </row>
    <row r="7" spans="1:70" ht="24.75" customHeight="1" x14ac:dyDescent="0.35">
      <c r="A7" s="104"/>
      <c r="B7" s="96" t="s">
        <v>9</v>
      </c>
      <c r="C7" s="11"/>
      <c r="D7" s="42"/>
      <c r="E7" s="26"/>
      <c r="F7" s="50" t="s">
        <v>1975</v>
      </c>
      <c r="G7" s="130">
        <f>J34/MonthSelected</f>
        <v>1385</v>
      </c>
      <c r="H7" s="79">
        <f>J34</f>
        <v>1385</v>
      </c>
      <c r="I7" s="100"/>
      <c r="J7" s="104"/>
      <c r="BQ7" s="10"/>
      <c r="BR7" s="10"/>
    </row>
    <row r="8" spans="1:70" ht="27" customHeight="1" thickBot="1" x14ac:dyDescent="0.4">
      <c r="A8" s="104"/>
      <c r="B8" s="96" t="s">
        <v>1805</v>
      </c>
      <c r="C8" s="11"/>
      <c r="D8" s="12"/>
      <c r="E8" s="90"/>
      <c r="F8" s="48" t="str">
        <f>IF(AgencySelected=1,"Total (Gross)","Total (Net)")</f>
        <v>Total (Gross)</v>
      </c>
      <c r="G8" s="561">
        <f>(J35+J41)/MonthSelected</f>
        <v>1385</v>
      </c>
      <c r="H8" s="49">
        <f>J35+J41</f>
        <v>1385</v>
      </c>
      <c r="I8" s="100"/>
      <c r="J8" s="104"/>
      <c r="BQ8" s="10"/>
      <c r="BR8" s="10"/>
    </row>
    <row r="9" spans="1:70" ht="24.75" hidden="1" customHeight="1" thickBot="1" x14ac:dyDescent="0.4">
      <c r="A9" s="104"/>
      <c r="B9" s="96" t="s">
        <v>38</v>
      </c>
      <c r="C9" s="11"/>
      <c r="E9" s="90"/>
      <c r="F9" s="136" t="s">
        <v>39</v>
      </c>
      <c r="G9" s="130" t="e">
        <f>'Required Inputs'!#REF!/Calculations!#REF!</f>
        <v>#REF!</v>
      </c>
      <c r="H9" s="79" t="e">
        <f>G9*Calculations!#REF!</f>
        <v>#REF!</v>
      </c>
      <c r="I9" s="100"/>
      <c r="J9" s="104"/>
      <c r="BQ9" s="10"/>
      <c r="BR9" s="10"/>
    </row>
    <row r="10" spans="1:70" ht="24.75" hidden="1" customHeight="1" thickBot="1" x14ac:dyDescent="0.4">
      <c r="A10" s="104"/>
      <c r="B10" s="96" t="s">
        <v>40</v>
      </c>
      <c r="C10" s="11"/>
      <c r="D10" s="470">
        <v>0</v>
      </c>
      <c r="E10" s="90"/>
      <c r="F10" s="46" t="s">
        <v>10</v>
      </c>
      <c r="G10" s="560" t="e">
        <f>SUM(G7:G9)</f>
        <v>#REF!</v>
      </c>
      <c r="H10" s="47" t="e">
        <f>SUM(H7:H9)</f>
        <v>#REF!</v>
      </c>
      <c r="I10" s="100"/>
      <c r="J10" s="104"/>
      <c r="BQ10" s="10"/>
      <c r="BR10" s="10"/>
    </row>
    <row r="11" spans="1:70" ht="24.75" customHeight="1" thickBot="1" x14ac:dyDescent="0.4">
      <c r="A11" s="104"/>
      <c r="B11" s="96" t="s">
        <v>1893</v>
      </c>
      <c r="C11" s="11"/>
      <c r="D11" s="554"/>
      <c r="E11" s="90"/>
      <c r="I11" s="100"/>
      <c r="J11" s="104"/>
      <c r="BQ11" s="10"/>
      <c r="BR11" s="10"/>
    </row>
    <row r="12" spans="1:70" ht="24.75" customHeight="1" thickTop="1" x14ac:dyDescent="0.35">
      <c r="A12" s="104"/>
      <c r="B12" s="96" t="s">
        <v>1941</v>
      </c>
      <c r="C12" s="42"/>
      <c r="D12" s="9"/>
      <c r="E12" s="26"/>
      <c r="F12" s="587" t="s">
        <v>1943</v>
      </c>
      <c r="G12" s="588"/>
      <c r="I12" s="100"/>
      <c r="J12" s="104"/>
      <c r="BQ12" s="10"/>
      <c r="BR12" s="10"/>
    </row>
    <row r="13" spans="1:70" ht="24.75" customHeight="1" x14ac:dyDescent="0.35">
      <c r="A13" s="104"/>
      <c r="B13" s="714" t="s">
        <v>1973</v>
      </c>
      <c r="C13" s="715"/>
      <c r="D13" s="42"/>
      <c r="E13" s="26"/>
      <c r="F13" s="589" t="s">
        <v>1942</v>
      </c>
      <c r="G13" s="590">
        <f>I34/MonthSelected</f>
        <v>92333.333333333328</v>
      </c>
      <c r="I13" s="100"/>
      <c r="J13" s="104"/>
      <c r="BQ13" s="10"/>
      <c r="BR13" s="10"/>
    </row>
    <row r="14" spans="1:70" ht="24.75" customHeight="1" thickBot="1" x14ac:dyDescent="0.4">
      <c r="A14" s="104"/>
      <c r="B14" s="716" t="s">
        <v>1972</v>
      </c>
      <c r="C14" s="716"/>
      <c r="D14" s="42"/>
      <c r="E14" s="95"/>
      <c r="F14" s="591" t="s">
        <v>15</v>
      </c>
      <c r="G14" s="592">
        <f>G13*MonthSelected</f>
        <v>92333.333333333328</v>
      </c>
      <c r="H14" s="100"/>
      <c r="I14" s="100"/>
      <c r="J14" s="104"/>
      <c r="BQ14" s="10"/>
      <c r="BR14" s="10"/>
    </row>
    <row r="15" spans="1:70" ht="24.75" customHeight="1" thickTop="1" thickBot="1" x14ac:dyDescent="0.25">
      <c r="A15" s="104"/>
      <c r="B15" s="134"/>
      <c r="C15" s="11"/>
      <c r="D15" s="42"/>
      <c r="E15" s="26"/>
      <c r="H15" s="101"/>
      <c r="I15" s="101"/>
      <c r="J15" s="104"/>
      <c r="BQ15" s="10"/>
      <c r="BR15" s="10"/>
    </row>
    <row r="16" spans="1:70" ht="24.75" customHeight="1" x14ac:dyDescent="0.2">
      <c r="A16" s="104"/>
      <c r="B16" s="44" t="s">
        <v>36</v>
      </c>
      <c r="C16" s="44"/>
      <c r="D16" s="80">
        <f>Calculations!F87</f>
        <v>0</v>
      </c>
      <c r="E16" s="26"/>
      <c r="F16" s="38" t="s">
        <v>0</v>
      </c>
      <c r="G16" s="127" t="s">
        <v>31</v>
      </c>
      <c r="H16" s="128" t="s">
        <v>32</v>
      </c>
      <c r="I16" s="102"/>
      <c r="J16" s="104"/>
      <c r="BQ16" s="10"/>
      <c r="BR16" s="10"/>
    </row>
    <row r="17" spans="1:70" ht="29.25" customHeight="1" thickBot="1" x14ac:dyDescent="0.25">
      <c r="A17" s="104"/>
      <c r="B17" s="44" t="s">
        <v>37</v>
      </c>
      <c r="C17" s="44"/>
      <c r="D17" s="80">
        <f>Calculations!F88</f>
        <v>0</v>
      </c>
      <c r="E17" s="26"/>
      <c r="F17" s="50" t="s">
        <v>1942</v>
      </c>
      <c r="G17" s="126">
        <f>H35</f>
        <v>15</v>
      </c>
      <c r="H17" s="51">
        <f>H34</f>
        <v>15</v>
      </c>
      <c r="I17" s="102"/>
      <c r="J17" s="104"/>
      <c r="BQ17" s="10"/>
      <c r="BR17" s="10"/>
    </row>
    <row r="18" spans="1:70" ht="24.75" customHeight="1" thickBot="1" x14ac:dyDescent="0.25">
      <c r="A18" s="104"/>
      <c r="B18" s="98" t="s">
        <v>27</v>
      </c>
      <c r="C18" s="97"/>
      <c r="D18" s="97"/>
      <c r="E18" s="26"/>
      <c r="F18" s="46"/>
      <c r="G18" s="129"/>
      <c r="H18" s="47"/>
      <c r="I18" s="102"/>
      <c r="J18" s="104"/>
      <c r="BQ18" s="10"/>
      <c r="BR18" s="10"/>
    </row>
    <row r="19" spans="1:70" ht="25.5" customHeight="1" x14ac:dyDescent="0.2">
      <c r="A19" s="104"/>
      <c r="E19" s="26"/>
      <c r="I19" s="102"/>
      <c r="J19" s="104"/>
      <c r="BQ19" s="10"/>
      <c r="BR19" s="10"/>
    </row>
    <row r="20" spans="1:70" ht="24.75" customHeight="1" x14ac:dyDescent="0.2">
      <c r="A20" s="104"/>
      <c r="E20" s="26"/>
      <c r="H20" s="102"/>
      <c r="I20" s="102"/>
      <c r="J20" s="104"/>
      <c r="BQ20" s="10"/>
      <c r="BR20" s="10"/>
    </row>
    <row r="21" spans="1:70" ht="24.75" customHeight="1" x14ac:dyDescent="0.35">
      <c r="A21" s="104"/>
      <c r="E21" s="26"/>
      <c r="F21" s="27"/>
      <c r="G21" s="39"/>
      <c r="H21" s="100"/>
      <c r="I21" s="100"/>
      <c r="J21" s="104"/>
      <c r="BQ21" s="10"/>
      <c r="BR21" s="10"/>
    </row>
    <row r="22" spans="1:70" ht="24.75" customHeight="1" x14ac:dyDescent="0.35">
      <c r="A22" s="104"/>
      <c r="C22" s="42"/>
      <c r="D22" s="43"/>
      <c r="E22" s="26"/>
      <c r="I22" s="100"/>
      <c r="J22" s="104"/>
      <c r="BQ22" s="10"/>
      <c r="BR22" s="10"/>
    </row>
    <row r="23" spans="1:70" ht="24.75" customHeight="1" x14ac:dyDescent="0.35">
      <c r="A23" s="104"/>
      <c r="E23" s="26"/>
      <c r="I23" s="100"/>
      <c r="J23" s="104"/>
      <c r="BQ23" s="10"/>
      <c r="BR23" s="10"/>
    </row>
    <row r="24" spans="1:70" ht="24.75" customHeight="1" x14ac:dyDescent="0.35">
      <c r="A24" s="104"/>
      <c r="B24" s="573"/>
      <c r="D24" s="555"/>
      <c r="E24" s="42"/>
      <c r="I24" s="100"/>
      <c r="J24" s="104"/>
      <c r="BQ24" s="10"/>
      <c r="BR24" s="10"/>
    </row>
    <row r="25" spans="1:70" ht="24.75" customHeight="1" x14ac:dyDescent="0.35">
      <c r="A25" s="104"/>
      <c r="B25" s="573"/>
      <c r="D25" s="555"/>
      <c r="E25" s="42"/>
      <c r="I25" s="100"/>
      <c r="J25" s="104"/>
      <c r="BQ25" s="10"/>
      <c r="BR25" s="10"/>
    </row>
    <row r="26" spans="1:70" ht="24.75" customHeight="1" x14ac:dyDescent="0.35">
      <c r="A26" s="104"/>
      <c r="B26" s="573"/>
      <c r="D26" s="555"/>
      <c r="E26" s="42"/>
      <c r="I26" s="100"/>
      <c r="J26" s="104"/>
      <c r="BQ26" s="10"/>
      <c r="BR26" s="10"/>
    </row>
    <row r="27" spans="1:70" ht="20.25" customHeight="1" x14ac:dyDescent="0.35">
      <c r="A27" s="104"/>
      <c r="B27" s="14"/>
      <c r="C27" s="14"/>
      <c r="D27" s="14"/>
      <c r="E27" s="26"/>
      <c r="F27" s="42"/>
      <c r="G27" s="42"/>
      <c r="H27" s="100"/>
      <c r="I27" s="100"/>
      <c r="J27" s="104"/>
      <c r="BQ27" s="10"/>
      <c r="BR27" s="10"/>
    </row>
    <row r="28" spans="1:70" ht="19.5" customHeight="1" x14ac:dyDescent="0.35">
      <c r="A28" s="45" t="s">
        <v>1929</v>
      </c>
      <c r="C28" s="42"/>
      <c r="D28" s="42"/>
      <c r="E28" s="42"/>
      <c r="F28" s="42"/>
      <c r="G28" s="42"/>
      <c r="H28" s="100"/>
      <c r="I28" s="100"/>
      <c r="J28" s="104"/>
      <c r="BQ28" s="10"/>
      <c r="BR28" s="10"/>
    </row>
    <row r="29" spans="1:70" ht="20.25" customHeight="1" thickBot="1" x14ac:dyDescent="0.25">
      <c r="A29" s="104"/>
      <c r="B29" s="13"/>
      <c r="C29" s="13"/>
      <c r="D29" s="13"/>
      <c r="E29" s="18"/>
      <c r="F29" s="18"/>
      <c r="G29" s="18"/>
      <c r="H29" s="15"/>
      <c r="I29" s="2"/>
      <c r="J29" s="42"/>
      <c r="K29" s="42"/>
      <c r="L29" s="42"/>
    </row>
    <row r="30" spans="1:70" s="25" customFormat="1" ht="36" customHeight="1" x14ac:dyDescent="0.2">
      <c r="A30" s="526" t="s">
        <v>24</v>
      </c>
      <c r="B30" s="140" t="s">
        <v>1795</v>
      </c>
      <c r="C30" s="140" t="s">
        <v>11</v>
      </c>
      <c r="D30" s="140" t="s">
        <v>1796</v>
      </c>
      <c r="E30" s="140" t="s">
        <v>1797</v>
      </c>
      <c r="F30" s="140"/>
      <c r="G30" s="140"/>
      <c r="H30" s="140" t="s">
        <v>1792</v>
      </c>
      <c r="I30" s="140" t="s">
        <v>15</v>
      </c>
      <c r="J30" s="140" t="s">
        <v>26</v>
      </c>
      <c r="K30" s="118"/>
      <c r="L30" s="10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</row>
    <row r="31" spans="1:70" ht="20.25" customHeight="1" x14ac:dyDescent="0.2">
      <c r="A31" s="56" t="s">
        <v>1925</v>
      </c>
      <c r="B31" s="57">
        <f>Calculations!F95</f>
        <v>10</v>
      </c>
      <c r="C31" s="57">
        <f>Calculations!I96</f>
        <v>0</v>
      </c>
      <c r="D31" s="57">
        <f>Calculations!G95</f>
        <v>0</v>
      </c>
      <c r="E31" s="57">
        <f>Calculations!H96</f>
        <v>5</v>
      </c>
      <c r="F31" s="57"/>
      <c r="G31" s="57"/>
      <c r="H31" s="58">
        <f>Calculations!L96</f>
        <v>15</v>
      </c>
      <c r="I31" s="59">
        <f>Calculations!M96</f>
        <v>36933.333333333328</v>
      </c>
      <c r="J31" s="58">
        <f>(I31/1000)*H31</f>
        <v>554</v>
      </c>
      <c r="K31" s="119"/>
      <c r="L31" s="42"/>
    </row>
    <row r="32" spans="1:70" ht="20.25" customHeight="1" x14ac:dyDescent="0.2">
      <c r="A32" s="56" t="s">
        <v>1921</v>
      </c>
      <c r="B32" s="57">
        <f>Calculations!F93</f>
        <v>10</v>
      </c>
      <c r="C32" s="57">
        <f>Calculations!I94</f>
        <v>0</v>
      </c>
      <c r="D32" s="57">
        <f>Calculations!G93</f>
        <v>0</v>
      </c>
      <c r="E32" s="57">
        <f>Calculations!H94</f>
        <v>5</v>
      </c>
      <c r="F32" s="57"/>
      <c r="G32" s="57"/>
      <c r="H32" s="58">
        <f>Calculations!L94</f>
        <v>15</v>
      </c>
      <c r="I32" s="59">
        <f>Calculations!M94</f>
        <v>45243.333333333336</v>
      </c>
      <c r="J32" s="58">
        <f>(I32/1000)*H32</f>
        <v>678.65</v>
      </c>
      <c r="K32" s="119"/>
      <c r="L32" s="42"/>
    </row>
    <row r="33" spans="1:70" ht="20.25" customHeight="1" thickBot="1" x14ac:dyDescent="0.25">
      <c r="A33" s="60" t="s">
        <v>1922</v>
      </c>
      <c r="B33" s="57">
        <f>Calculations!F94</f>
        <v>10</v>
      </c>
      <c r="C33" s="57">
        <f>Calculations!I95</f>
        <v>0</v>
      </c>
      <c r="D33" s="57">
        <f>Calculations!G94</f>
        <v>0</v>
      </c>
      <c r="E33" s="57">
        <f>Calculations!H95</f>
        <v>5</v>
      </c>
      <c r="F33" s="57"/>
      <c r="G33" s="57"/>
      <c r="H33" s="58">
        <f>Calculations!L95</f>
        <v>15</v>
      </c>
      <c r="I33" s="59">
        <f>Calculations!M95</f>
        <v>10156.666666666666</v>
      </c>
      <c r="J33" s="58">
        <f>(I33/1000)*H33</f>
        <v>152.35</v>
      </c>
      <c r="K33" s="119"/>
      <c r="L33" s="42"/>
    </row>
    <row r="34" spans="1:70" ht="20.25" customHeight="1" thickBot="1" x14ac:dyDescent="0.25">
      <c r="A34" s="61" t="s">
        <v>1974</v>
      </c>
      <c r="B34" s="61"/>
      <c r="C34" s="61"/>
      <c r="D34" s="62"/>
      <c r="E34" s="62"/>
      <c r="F34" s="62"/>
      <c r="G34" s="62"/>
      <c r="H34" s="63">
        <f>IFERROR(J34/(I34/1000),0)</f>
        <v>15</v>
      </c>
      <c r="I34" s="64">
        <f>SUM(I31:I33)</f>
        <v>92333.333333333328</v>
      </c>
      <c r="J34" s="63">
        <f>SUM(J31:J33)</f>
        <v>1385</v>
      </c>
      <c r="K34" s="70"/>
      <c r="L34" s="104"/>
    </row>
    <row r="35" spans="1:70" ht="20.25" customHeight="1" x14ac:dyDescent="0.2">
      <c r="A35" s="65" t="str">
        <f>IF(AgencySelected=1,"Total (Gross)","Total (Net)")</f>
        <v>Total (Gross)</v>
      </c>
      <c r="B35" s="65"/>
      <c r="C35" s="65"/>
      <c r="D35" s="65"/>
      <c r="E35" s="65"/>
      <c r="F35" s="65"/>
      <c r="G35" s="65"/>
      <c r="H35" s="66">
        <f>IFERROR(IF(AgencySelected=2,H34*0.85,H34),0)</f>
        <v>15</v>
      </c>
      <c r="I35" s="67">
        <f>I34</f>
        <v>92333.333333333328</v>
      </c>
      <c r="J35" s="66">
        <f>IF(AgencySelected=2,J34*0.85,J34)</f>
        <v>1385</v>
      </c>
      <c r="K35" s="113"/>
      <c r="L35" s="104"/>
    </row>
    <row r="36" spans="1:70" ht="20.25" customHeight="1" x14ac:dyDescent="0.35">
      <c r="A36" s="104"/>
      <c r="B36" s="68"/>
      <c r="C36" s="68"/>
      <c r="D36" s="68"/>
      <c r="E36" s="69"/>
      <c r="F36" s="69"/>
      <c r="G36" s="69"/>
      <c r="H36" s="70"/>
      <c r="I36" s="71"/>
      <c r="J36" s="103"/>
      <c r="K36" s="103"/>
      <c r="L36" s="104"/>
    </row>
    <row r="37" spans="1:70" ht="20.25" customHeight="1" thickBot="1" x14ac:dyDescent="0.5">
      <c r="A37" s="527" t="s">
        <v>1940</v>
      </c>
      <c r="C37" s="73"/>
      <c r="D37" s="73"/>
      <c r="E37" s="74"/>
      <c r="F37" s="74"/>
      <c r="G37" s="74"/>
      <c r="H37" s="75"/>
      <c r="I37" s="75"/>
      <c r="J37" s="100"/>
      <c r="K37" s="103"/>
      <c r="L37" s="104"/>
    </row>
    <row r="38" spans="1:70" ht="49.5" customHeight="1" x14ac:dyDescent="0.2">
      <c r="A38" s="141" t="s">
        <v>14</v>
      </c>
      <c r="B38" s="140"/>
      <c r="C38" s="574"/>
      <c r="D38" s="574"/>
      <c r="E38" s="574"/>
      <c r="F38" s="574"/>
      <c r="G38" s="574"/>
      <c r="H38" s="140" t="s">
        <v>12</v>
      </c>
      <c r="I38" s="140" t="s">
        <v>15</v>
      </c>
      <c r="J38" s="140" t="s">
        <v>26</v>
      </c>
      <c r="K38" s="118"/>
      <c r="L38" s="104"/>
    </row>
    <row r="39" spans="1:70" ht="20.25" customHeight="1" thickBot="1" x14ac:dyDescent="0.25">
      <c r="A39" s="57">
        <f>IF(CDANSelected=2,Calculations!F99,IF(CDANOnlySelected=2,Calculations!F99,0))</f>
        <v>16</v>
      </c>
      <c r="B39" s="57"/>
      <c r="C39" s="57"/>
      <c r="D39" s="57"/>
      <c r="E39" s="57"/>
      <c r="F39" s="57"/>
      <c r="G39" s="57"/>
      <c r="H39" s="57">
        <f>SUM(A39:G39)</f>
        <v>16</v>
      </c>
      <c r="I39" s="59">
        <f>Calculations!N100</f>
        <v>0</v>
      </c>
      <c r="J39" s="58">
        <f>(I39/1000)*H39</f>
        <v>0</v>
      </c>
      <c r="K39" s="119"/>
      <c r="L39" s="104"/>
    </row>
    <row r="40" spans="1:70" ht="20.25" customHeight="1" thickBot="1" x14ac:dyDescent="0.25">
      <c r="A40" s="61" t="s">
        <v>10</v>
      </c>
      <c r="B40" s="61"/>
      <c r="C40" s="61"/>
      <c r="D40" s="62"/>
      <c r="E40" s="62"/>
      <c r="F40" s="62"/>
      <c r="G40" s="62"/>
      <c r="H40" s="63">
        <f>H39</f>
        <v>16</v>
      </c>
      <c r="I40" s="64">
        <f>I39</f>
        <v>0</v>
      </c>
      <c r="J40" s="63">
        <f>J39</f>
        <v>0</v>
      </c>
      <c r="K40" s="70"/>
      <c r="L40" s="104"/>
    </row>
    <row r="41" spans="1:70" ht="20.25" customHeight="1" x14ac:dyDescent="0.2">
      <c r="A41" s="65" t="str">
        <f>IF(AgencySelected=1,"Total (Net)","Total (Gross)")</f>
        <v>Total (Net)</v>
      </c>
      <c r="B41" s="142"/>
      <c r="C41" s="65"/>
      <c r="D41" s="106"/>
      <c r="E41" s="106"/>
      <c r="F41" s="106"/>
      <c r="G41" s="106"/>
      <c r="H41" s="66">
        <f>IF(AgencySelected=2,H40/0.85,H40)</f>
        <v>16</v>
      </c>
      <c r="I41" s="67">
        <f>I40</f>
        <v>0</v>
      </c>
      <c r="J41" s="66">
        <f>IF(AgencySelected=2,J40/0.85,J40)</f>
        <v>0</v>
      </c>
      <c r="K41" s="113"/>
      <c r="L41" s="104"/>
    </row>
    <row r="42" spans="1:70" s="109" customFormat="1" ht="20.25" customHeight="1" x14ac:dyDescent="0.2">
      <c r="A42" s="110"/>
      <c r="B42" s="111"/>
      <c r="C42" s="111"/>
      <c r="D42" s="112"/>
      <c r="E42" s="112"/>
      <c r="F42" s="112"/>
      <c r="G42" s="112"/>
      <c r="H42" s="113"/>
      <c r="I42" s="114"/>
      <c r="J42" s="113"/>
      <c r="K42" s="113"/>
      <c r="L42" s="110"/>
    </row>
    <row r="43" spans="1:70" s="109" customFormat="1" ht="20.25" customHeight="1" thickBot="1" x14ac:dyDescent="0.25">
      <c r="A43" s="72" t="s">
        <v>41</v>
      </c>
      <c r="B43" s="111"/>
      <c r="C43" s="112"/>
      <c r="D43" s="112"/>
      <c r="H43" s="113"/>
      <c r="I43" s="114"/>
      <c r="J43" s="113"/>
      <c r="K43" s="113"/>
      <c r="L43" s="110"/>
    </row>
    <row r="44" spans="1:70" ht="32" x14ac:dyDescent="0.2">
      <c r="A44" s="76" t="s">
        <v>14</v>
      </c>
      <c r="B44" s="575"/>
      <c r="C44" s="575"/>
      <c r="D44" s="575"/>
      <c r="E44" s="575"/>
      <c r="F44" s="55"/>
      <c r="G44" s="55"/>
      <c r="H44" s="55" t="s">
        <v>12</v>
      </c>
      <c r="I44" s="55" t="s">
        <v>15</v>
      </c>
      <c r="J44" s="55" t="s">
        <v>26</v>
      </c>
      <c r="K44" s="110"/>
      <c r="L44" s="104"/>
    </row>
    <row r="45" spans="1:70" s="117" customFormat="1" ht="20.25" customHeight="1" thickBot="1" x14ac:dyDescent="0.2">
      <c r="A45" s="137" t="e">
        <f>Calculations!F104</f>
        <v>#REF!</v>
      </c>
      <c r="B45" s="137"/>
      <c r="C45" s="137"/>
      <c r="D45" s="137"/>
      <c r="E45" s="137"/>
      <c r="F45" s="137"/>
      <c r="G45" s="137"/>
      <c r="H45" s="137" t="e">
        <f>Calculations!M105</f>
        <v>#REF!</v>
      </c>
      <c r="I45" s="138">
        <f>Calculations!N105</f>
        <v>0</v>
      </c>
      <c r="J45" s="139" t="e">
        <f>H45*I45/1000</f>
        <v>#REF!</v>
      </c>
      <c r="K45" s="120"/>
      <c r="L45" s="115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</row>
    <row r="46" spans="1:70" ht="20.25" customHeight="1" thickBot="1" x14ac:dyDescent="0.25">
      <c r="A46" s="61" t="s">
        <v>10</v>
      </c>
      <c r="B46" s="61"/>
      <c r="C46" s="62"/>
      <c r="D46" s="62"/>
      <c r="E46" s="62"/>
      <c r="F46" s="62"/>
      <c r="G46" s="62"/>
      <c r="H46" s="63" t="e">
        <f>H45</f>
        <v>#REF!</v>
      </c>
      <c r="I46" s="64">
        <f>I45</f>
        <v>0</v>
      </c>
      <c r="J46" s="63" t="e">
        <f>H46*I46/1000</f>
        <v>#REF!</v>
      </c>
      <c r="K46" s="70"/>
      <c r="L46" s="104"/>
    </row>
    <row r="47" spans="1:70" ht="20.25" customHeight="1" x14ac:dyDescent="0.2">
      <c r="A47" s="65" t="str">
        <f>IF(AgencySelected=1,"Total (Net)","Total (Gross)")</f>
        <v>Total (Net)</v>
      </c>
      <c r="C47" s="65"/>
      <c r="D47" s="106"/>
      <c r="E47" s="106"/>
      <c r="F47" s="106"/>
      <c r="G47" s="106"/>
      <c r="H47" s="66" t="e">
        <f>IF(AgencySelected=2,H46/0.85,H46)</f>
        <v>#REF!</v>
      </c>
      <c r="I47" s="67">
        <f>I46</f>
        <v>0</v>
      </c>
      <c r="J47" s="66" t="e">
        <f>H47*I47/1000</f>
        <v>#REF!</v>
      </c>
      <c r="K47" s="113"/>
      <c r="L47" s="104"/>
    </row>
    <row r="48" spans="1:70" x14ac:dyDescent="0.2">
      <c r="A48" s="104"/>
      <c r="B48" s="42"/>
      <c r="C48" s="42"/>
      <c r="D48" s="42"/>
      <c r="E48" s="42"/>
      <c r="F48" s="42"/>
      <c r="G48" s="42"/>
      <c r="H48" s="42"/>
      <c r="I48" s="42"/>
      <c r="J48" s="104"/>
      <c r="K48" s="110"/>
      <c r="L48" s="104"/>
    </row>
    <row r="49" spans="1:12" ht="17" thickBot="1" x14ac:dyDescent="0.25">
      <c r="A49" s="104"/>
      <c r="B49" s="72" t="s">
        <v>28</v>
      </c>
      <c r="C49" s="72"/>
      <c r="D49" s="72"/>
      <c r="E49" s="72"/>
      <c r="F49" s="72"/>
      <c r="G49" s="72"/>
      <c r="H49" s="72"/>
      <c r="I49" s="72"/>
      <c r="J49" s="72"/>
      <c r="K49" s="110"/>
      <c r="L49" s="104"/>
    </row>
    <row r="50" spans="1:12" ht="33" thickBot="1" x14ac:dyDescent="0.25">
      <c r="A50" s="104"/>
      <c r="B50" s="76"/>
      <c r="C50" s="76"/>
      <c r="D50" s="76"/>
      <c r="E50" s="76"/>
      <c r="F50" s="76"/>
      <c r="G50" s="76"/>
      <c r="H50" s="55" t="s">
        <v>1808</v>
      </c>
      <c r="I50" s="55" t="s">
        <v>15</v>
      </c>
      <c r="J50" s="55" t="s">
        <v>26</v>
      </c>
      <c r="K50" s="110"/>
    </row>
    <row r="51" spans="1:12" ht="17" thickBot="1" x14ac:dyDescent="0.25">
      <c r="B51" s="61" t="s">
        <v>10</v>
      </c>
      <c r="C51" s="61"/>
      <c r="D51" s="62"/>
      <c r="E51" s="62"/>
      <c r="F51" s="62"/>
      <c r="G51" s="62"/>
      <c r="H51" s="63">
        <f>IFERROR(J51/(I51/1000),0)</f>
        <v>0</v>
      </c>
      <c r="I51" s="64">
        <f>SUM(I34,I40)</f>
        <v>92333.333333333328</v>
      </c>
      <c r="J51" s="63" t="e">
        <f>SUM(J34,J40,J46)</f>
        <v>#REF!</v>
      </c>
    </row>
    <row r="52" spans="1:12" x14ac:dyDescent="0.2">
      <c r="B52" s="65" t="str">
        <f>IF(AgencySelected=1,"Total (Net)","Total (Gross)")</f>
        <v>Total (Net)</v>
      </c>
      <c r="C52" s="65"/>
      <c r="D52" s="106"/>
      <c r="E52" s="106"/>
      <c r="F52" s="106"/>
      <c r="G52" s="106"/>
      <c r="H52" s="66">
        <f>IFERROR(J52/(I52/1000),0)</f>
        <v>0</v>
      </c>
      <c r="I52" s="67">
        <f>SUM(I35,I41,I47)</f>
        <v>92333.333333333328</v>
      </c>
      <c r="J52" s="66" t="e">
        <f>SUM(J35,J41,J47)</f>
        <v>#REF!</v>
      </c>
    </row>
    <row r="53" spans="1:12" x14ac:dyDescent="0.2">
      <c r="B53" s="42"/>
      <c r="C53" s="42"/>
      <c r="D53" s="42"/>
      <c r="E53" s="42"/>
      <c r="F53" s="42"/>
      <c r="G53" s="42"/>
      <c r="H53" s="42"/>
      <c r="I53" s="42"/>
      <c r="J53" s="104"/>
    </row>
    <row r="54" spans="1:12" x14ac:dyDescent="0.2">
      <c r="B54" s="42"/>
      <c r="C54" s="42"/>
      <c r="D54" s="42"/>
      <c r="E54" s="42"/>
      <c r="F54" s="42"/>
      <c r="G54" s="42"/>
      <c r="H54" s="42"/>
      <c r="I54" s="42"/>
      <c r="J54" s="104"/>
    </row>
  </sheetData>
  <sheetProtection sheet="1" objects="1" scenarios="1" selectLockedCells="1"/>
  <mergeCells count="7">
    <mergeCell ref="B13:C13"/>
    <mergeCell ref="B14:C14"/>
    <mergeCell ref="C1:H1"/>
    <mergeCell ref="B3:D3"/>
    <mergeCell ref="F3:G3"/>
    <mergeCell ref="F4:G4"/>
    <mergeCell ref="B4:D4"/>
  </mergeCells>
  <conditionalFormatting sqref="G13">
    <cfRule type="cellIs" dxfId="35" priority="4" operator="between">
      <formula>1</formula>
      <formula>49999</formula>
    </cfRule>
  </conditionalFormatting>
  <conditionalFormatting sqref="D16:D17">
    <cfRule type="cellIs" dxfId="34" priority="2" operator="greaterThan">
      <formula>0</formula>
    </cfRule>
  </conditionalFormatting>
  <pageMargins left="0.7" right="0.7" top="0.75" bottom="0.75" header="0.3" footer="0.3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7" r:id="rId3" name="Drop Down 467">
              <controlPr defaultSize="0" autoLine="0" autoPict="0">
                <anchor moveWithCells="1">
                  <from>
                    <xdr:col>2</xdr:col>
                    <xdr:colOff>1803400</xdr:colOff>
                    <xdr:row>13</xdr:row>
                    <xdr:rowOff>38100</xdr:rowOff>
                  </from>
                  <to>
                    <xdr:col>3</xdr:col>
                    <xdr:colOff>1016000</xdr:colOff>
                    <xdr:row>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08" r:id="rId4" name="Drop Down 46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25400</xdr:rowOff>
                  </from>
                  <to>
                    <xdr:col>3</xdr:col>
                    <xdr:colOff>1028700</xdr:colOff>
                    <xdr:row>13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09" r:id="rId5" name="Drop Down 469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1028700</xdr:colOff>
                    <xdr:row>7</xdr:row>
                    <xdr:rowOff>317500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11" r:id="rId6" name="Drop Down 47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1028700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20" r:id="rId7" name="Drop Down 480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292100</xdr:rowOff>
                  </from>
                  <to>
                    <xdr:col>3</xdr:col>
                    <xdr:colOff>1028700</xdr:colOff>
                    <xdr:row>10</xdr:row>
                    <xdr:rowOff>266700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G3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" style="319" customWidth="1"/>
    <col min="2" max="2" width="22" style="319" bestFit="1" customWidth="1"/>
    <col min="3" max="3" width="100.5" style="319" customWidth="1"/>
    <col min="4" max="4" width="18" style="319" customWidth="1"/>
    <col min="5" max="6" width="8.83203125" style="319"/>
    <col min="7" max="7" width="32" style="319" customWidth="1"/>
    <col min="8" max="8" width="8.83203125" style="319"/>
    <col min="9" max="9" width="16.6640625" style="319" bestFit="1" customWidth="1"/>
    <col min="10" max="16384" width="8.83203125" style="319"/>
  </cols>
  <sheetData>
    <row r="1" spans="2:7" ht="23" x14ac:dyDescent="0.25">
      <c r="B1" s="726"/>
      <c r="C1" s="726"/>
      <c r="D1" s="726"/>
      <c r="G1" s="336"/>
    </row>
    <row r="2" spans="2:7" ht="23" x14ac:dyDescent="0.25">
      <c r="B2" s="316" t="s">
        <v>1715</v>
      </c>
      <c r="C2" s="700" t="s">
        <v>3553</v>
      </c>
      <c r="D2" s="451"/>
      <c r="G2" s="317">
        <f>'Required Inputs'!B6</f>
        <v>42207</v>
      </c>
    </row>
    <row r="3" spans="2:7" ht="21" x14ac:dyDescent="0.25">
      <c r="B3" s="316" t="s">
        <v>1716</v>
      </c>
      <c r="C3" s="456" t="s">
        <v>3548</v>
      </c>
      <c r="D3" s="451"/>
    </row>
    <row r="4" spans="2:7" x14ac:dyDescent="0.2">
      <c r="B4" s="452"/>
      <c r="C4" s="318" t="s">
        <v>1877</v>
      </c>
      <c r="D4" s="451"/>
    </row>
    <row r="5" spans="2:7" x14ac:dyDescent="0.2">
      <c r="B5" s="452"/>
      <c r="C5" s="318" t="s">
        <v>1717</v>
      </c>
      <c r="D5" s="451"/>
    </row>
    <row r="7" spans="2:7" ht="21" x14ac:dyDescent="0.25">
      <c r="B7" s="320" t="s">
        <v>1942</v>
      </c>
      <c r="C7" s="320"/>
      <c r="D7" s="320"/>
    </row>
    <row r="8" spans="2:7" ht="27" customHeight="1" x14ac:dyDescent="0.2">
      <c r="B8" s="321" t="s">
        <v>1945</v>
      </c>
      <c r="C8" s="322" t="str">
        <f>CONCATENATE($C$2,"?utm_source=","COX_MOD","&amp;utm_medium=display_",B8,"&amp;utm_campaign=","COX_",$C$3)</f>
        <v>https://www.facebook.com/kerswinghouse/videos/vb.129353967343/10152931326557344/?type=2&amp;theater?utm_source=COX_MOD&amp;utm_medium=display_320x50&amp;utm_campaign=COX_WinghouseMarchMadness2016</v>
      </c>
      <c r="D8" s="322"/>
    </row>
    <row r="9" spans="2:7" ht="27" hidden="1" customHeight="1" x14ac:dyDescent="0.2">
      <c r="B9" s="321" t="s">
        <v>1921</v>
      </c>
      <c r="C9" s="322" t="str">
        <f>CONCATENATE($C$2,"?utm_source=","att_net","&amp;utm_medium=display_",B9,"&amp;utm_campaign=","COX_",$C$3)</f>
        <v>https://www.facebook.com/kerswinghouse/videos/vb.129353967343/10152931326557344/?type=2&amp;theater?utm_source=att_net&amp;utm_medium=display_Homepage&amp;utm_campaign=COX_WinghouseMarchMadness2016</v>
      </c>
      <c r="D9" s="322"/>
    </row>
    <row r="10" spans="2:7" ht="27" hidden="1" customHeight="1" x14ac:dyDescent="0.2">
      <c r="B10" s="321" t="s">
        <v>1922</v>
      </c>
      <c r="C10" s="322" t="str">
        <f>CONCATENATE($C$2,"?utm_source=","att_net","&amp;utm_medium=display_",B10,"&amp;utm_campaign=","COX_",$C$3)</f>
        <v>https://www.facebook.com/kerswinghouse/videos/vb.129353967343/10152931326557344/?type=2&amp;theater?utm_source=att_net&amp;utm_medium=display_Smartphone&amp;utm_campaign=COX_WinghouseMarchMadness2016</v>
      </c>
      <c r="D10" s="322"/>
    </row>
    <row r="11" spans="2:7" ht="14.25" hidden="1" customHeight="1" x14ac:dyDescent="0.25">
      <c r="B11" s="453"/>
      <c r="C11" s="451"/>
      <c r="D11" s="451"/>
    </row>
    <row r="12" spans="2:7" ht="14.25" hidden="1" customHeight="1" x14ac:dyDescent="0.2"/>
    <row r="13" spans="2:7" ht="21" hidden="1" x14ac:dyDescent="0.25">
      <c r="B13" s="323" t="s">
        <v>1934</v>
      </c>
      <c r="C13" s="323"/>
      <c r="D13" s="323"/>
    </row>
    <row r="14" spans="2:7" ht="27" hidden="1" customHeight="1" x14ac:dyDescent="0.2">
      <c r="B14" s="324" t="s">
        <v>1934</v>
      </c>
      <c r="C14" s="325" t="str">
        <f>CONCATENATE($C$2,"?utm_source=","Mail_login","&amp;utm_medium=display_",B14,"&amp;utm_campaign=","COX_",$C$3)</f>
        <v>https://www.facebook.com/kerswinghouse/videos/vb.129353967343/10152931326557344/?type=2&amp;theater?utm_source=Mail_login&amp;utm_medium=display_Mail login&amp;utm_campaign=COX_WinghouseMarchMadness2016</v>
      </c>
      <c r="D14" s="325"/>
    </row>
    <row r="15" spans="2:7" ht="14.25" hidden="1" customHeight="1" x14ac:dyDescent="0.25">
      <c r="B15" s="326"/>
      <c r="C15" s="327"/>
      <c r="D15" s="327"/>
    </row>
    <row r="16" spans="2:7" ht="14.25" hidden="1" customHeight="1" x14ac:dyDescent="0.2"/>
    <row r="17" spans="2:4" ht="21" hidden="1" x14ac:dyDescent="0.25">
      <c r="B17" s="572" t="s">
        <v>38</v>
      </c>
      <c r="C17" s="572"/>
      <c r="D17" s="572"/>
    </row>
    <row r="18" spans="2:4" ht="27" hidden="1" customHeight="1" x14ac:dyDescent="0.2">
      <c r="B18" s="569" t="s">
        <v>1930</v>
      </c>
      <c r="C18" s="570" t="str">
        <f>CONCATENATE($C$2,"?utm_source=","att_net","&amp;utm_medium=display_",B18,"&amp;utm_campaign=","COX_",$C$3)</f>
        <v>https://www.facebook.com/kerswinghouse/videos/vb.129353967343/10152931326557344/?type=2&amp;theater?utm_source=att_net&amp;utm_medium=display_Mobile_PreRoll&amp;utm_campaign=COX_WinghouseMarchMadness2016</v>
      </c>
      <c r="D18" s="570"/>
    </row>
    <row r="19" spans="2:4" ht="30" hidden="1" x14ac:dyDescent="0.2">
      <c r="B19" s="569" t="s">
        <v>1931</v>
      </c>
      <c r="C19" s="570" t="str">
        <f>CONCATENATE($C$2,"?utm_source=","att_net","&amp;utm_medium=display_",B19,"&amp;utm_campaign=","COX_",$C$3)</f>
        <v>https://www.facebook.com/kerswinghouse/videos/vb.129353967343/10152931326557344/?type=2&amp;theater?utm_source=att_net&amp;utm_medium=display_ATT.net_PreRoll&amp;utm_campaign=COX_WinghouseMarchMadness2016</v>
      </c>
      <c r="D19" s="571"/>
    </row>
    <row r="22" spans="2:4" ht="21" x14ac:dyDescent="0.25">
      <c r="B22" s="454" t="s">
        <v>1718</v>
      </c>
    </row>
    <row r="23" spans="2:4" ht="21" x14ac:dyDescent="0.25">
      <c r="B23" s="455" t="s">
        <v>1719</v>
      </c>
    </row>
    <row r="27" spans="2:4" x14ac:dyDescent="0.2">
      <c r="B27" s="696" t="s">
        <v>3544</v>
      </c>
      <c r="C27" s="695"/>
    </row>
    <row r="28" spans="2:4" x14ac:dyDescent="0.2">
      <c r="B28" s="697"/>
      <c r="C28" s="697"/>
    </row>
    <row r="29" spans="2:4" x14ac:dyDescent="0.2">
      <c r="B29" s="696" t="s">
        <v>3545</v>
      </c>
      <c r="C29" s="695"/>
    </row>
    <row r="30" spans="2:4" x14ac:dyDescent="0.2">
      <c r="B30" s="697"/>
      <c r="C30" s="697"/>
    </row>
    <row r="31" spans="2:4" x14ac:dyDescent="0.2">
      <c r="B31" s="696" t="s">
        <v>3546</v>
      </c>
      <c r="C31" s="695"/>
    </row>
    <row r="32" spans="2:4" x14ac:dyDescent="0.2">
      <c r="B32" s="698"/>
      <c r="C32" s="322"/>
    </row>
  </sheetData>
  <sheetProtection selectLockedCells="1"/>
  <mergeCells count="1">
    <mergeCell ref="B1:D1"/>
  </mergeCells>
  <conditionalFormatting sqref="C3">
    <cfRule type="containsText" dxfId="33" priority="1" operator="containsText" text=" ">
      <formula>NOT(ISERROR(SEARCH(" ",C3)))</formula>
    </cfRule>
    <cfRule type="containsBlanks" dxfId="32" priority="2">
      <formula>LEN(TRIM(C3))=0</formula>
    </cfRule>
  </conditionalFormatting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H516"/>
  <sheetViews>
    <sheetView showGridLines="0" topLeftCell="K10" zoomScale="70" zoomScaleNormal="70" zoomScalePageLayoutView="70" workbookViewId="0">
      <selection activeCell="U32" sqref="U32:V32"/>
    </sheetView>
  </sheetViews>
  <sheetFormatPr baseColWidth="10" defaultColWidth="8.83203125" defaultRowHeight="18" customHeight="1" outlineLevelRow="1" x14ac:dyDescent="0.2"/>
  <cols>
    <col min="1" max="1" width="1.6640625" style="83" customWidth="1"/>
    <col min="2" max="2" width="1.33203125" style="408" customWidth="1"/>
    <col min="3" max="3" width="34.6640625" style="83" customWidth="1"/>
    <col min="4" max="4" width="4.5" style="83" customWidth="1"/>
    <col min="5" max="5" width="28.6640625" style="83" customWidth="1"/>
    <col min="6" max="6" width="4.1640625" style="83" customWidth="1"/>
    <col min="7" max="7" width="26" style="83" customWidth="1"/>
    <col min="8" max="8" width="3.5" style="83" customWidth="1"/>
    <col min="9" max="9" width="22" style="83" customWidth="1"/>
    <col min="10" max="10" width="3.83203125" style="83" customWidth="1"/>
    <col min="11" max="11" width="22.33203125" style="83" customWidth="1"/>
    <col min="12" max="12" width="2.33203125" style="83" customWidth="1"/>
    <col min="13" max="13" width="29.6640625" style="83" customWidth="1"/>
    <col min="14" max="14" width="2.33203125" style="83" customWidth="1"/>
    <col min="15" max="15" width="22.5" style="83" customWidth="1"/>
    <col min="16" max="16" width="2.33203125" style="83" customWidth="1"/>
    <col min="17" max="17" width="22.83203125" style="83" customWidth="1"/>
    <col min="18" max="18" width="2.33203125" style="83" customWidth="1"/>
    <col min="19" max="19" width="17" style="83" customWidth="1"/>
    <col min="20" max="20" width="2.33203125" style="83" customWidth="1"/>
    <col min="21" max="21" width="41.6640625" style="83" customWidth="1"/>
    <col min="22" max="22" width="19.83203125" style="83" customWidth="1"/>
    <col min="23" max="23" width="1.5" style="83" customWidth="1"/>
    <col min="24" max="24" width="112.1640625" style="83" customWidth="1"/>
    <col min="25" max="25" width="2.6640625" style="83" customWidth="1"/>
    <col min="26" max="26" width="37.5" style="83" customWidth="1"/>
    <col min="27" max="27" width="10.6640625" style="83" customWidth="1"/>
    <col min="28" max="28" width="1.5" style="83" customWidth="1"/>
    <col min="29" max="29" width="12.6640625" style="83" customWidth="1"/>
    <col min="30" max="30" width="2.6640625" style="83" customWidth="1"/>
    <col min="31" max="31" width="1.6640625" style="83" customWidth="1"/>
    <col min="32" max="16384" width="8.83203125" style="83"/>
  </cols>
  <sheetData>
    <row r="1" spans="1:32" ht="9" customHeight="1" x14ac:dyDescent="0.2">
      <c r="A1" s="344"/>
      <c r="B1" s="272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433"/>
      <c r="W1" s="344"/>
      <c r="X1" s="344"/>
      <c r="Y1" s="344"/>
      <c r="Z1" s="344"/>
      <c r="AA1" s="344"/>
      <c r="AB1" s="344"/>
      <c r="AC1" s="344"/>
      <c r="AD1" s="344"/>
      <c r="AE1" s="344"/>
      <c r="AF1" s="344"/>
    </row>
    <row r="2" spans="1:32" ht="15" customHeight="1" x14ac:dyDescent="0.2">
      <c r="A2" s="344"/>
      <c r="B2" s="272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344"/>
      <c r="Z2" s="344"/>
      <c r="AA2" s="344"/>
      <c r="AB2" s="344"/>
      <c r="AC2" s="344"/>
      <c r="AD2" s="344"/>
      <c r="AE2" s="344"/>
      <c r="AF2" s="344"/>
    </row>
    <row r="3" spans="1:32" ht="24.75" customHeight="1" x14ac:dyDescent="0.3">
      <c r="A3" s="344"/>
      <c r="B3" s="272"/>
      <c r="C3" s="750" t="s">
        <v>1946</v>
      </c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343"/>
      <c r="Q3" s="757" t="s">
        <v>1876</v>
      </c>
      <c r="R3" s="757"/>
      <c r="S3" s="757"/>
      <c r="T3" s="343"/>
      <c r="U3" s="343"/>
      <c r="V3" s="432"/>
      <c r="W3" s="343"/>
      <c r="X3" s="343"/>
      <c r="Y3" s="343"/>
      <c r="Z3" s="343"/>
      <c r="AA3" s="343"/>
      <c r="AB3" s="343"/>
      <c r="AC3" s="343"/>
      <c r="AD3" s="344"/>
      <c r="AE3" s="344"/>
      <c r="AF3" s="344"/>
    </row>
    <row r="4" spans="1:32" ht="26.25" customHeight="1" x14ac:dyDescent="0.25">
      <c r="A4" s="344"/>
      <c r="B4" s="272"/>
      <c r="C4" s="752" t="s">
        <v>42</v>
      </c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145"/>
      <c r="Q4" s="747">
        <f>'Required Inputs'!B6</f>
        <v>42207</v>
      </c>
      <c r="R4" s="747"/>
      <c r="S4" s="747"/>
      <c r="T4" s="145"/>
      <c r="U4" s="471"/>
      <c r="V4" s="471"/>
      <c r="W4" s="471"/>
      <c r="X4" s="471"/>
      <c r="Y4" s="145"/>
      <c r="Z4" s="145"/>
      <c r="AA4" s="145"/>
      <c r="AB4" s="145"/>
      <c r="AC4" s="145"/>
      <c r="AD4" s="145"/>
      <c r="AE4" s="344"/>
      <c r="AF4" s="344"/>
    </row>
    <row r="5" spans="1:32" ht="18" customHeight="1" x14ac:dyDescent="0.2">
      <c r="A5" s="344"/>
      <c r="B5" s="272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471"/>
      <c r="V5" s="471"/>
      <c r="W5" s="471"/>
      <c r="X5" s="344"/>
      <c r="Y5" s="344"/>
      <c r="Z5" s="344"/>
      <c r="AA5" s="344"/>
      <c r="AB5" s="344"/>
      <c r="AC5" s="344"/>
      <c r="AD5" s="344"/>
      <c r="AE5" s="344"/>
      <c r="AF5" s="344"/>
    </row>
    <row r="6" spans="1:32" s="148" customFormat="1" ht="20" customHeight="1" x14ac:dyDescent="0.2">
      <c r="B6" s="339"/>
      <c r="C6" s="149"/>
      <c r="D6" s="149"/>
      <c r="E6" s="149"/>
      <c r="F6" s="149"/>
      <c r="G6" s="149"/>
      <c r="H6" s="149"/>
      <c r="I6" s="147"/>
      <c r="J6" s="149"/>
      <c r="K6" s="149"/>
      <c r="L6" s="149"/>
      <c r="M6" s="149"/>
      <c r="N6" s="149"/>
      <c r="O6" s="149"/>
      <c r="Q6" s="149"/>
      <c r="R6" s="149"/>
      <c r="S6" s="149"/>
      <c r="U6" s="471"/>
      <c r="V6" s="471"/>
      <c r="W6" s="471"/>
      <c r="X6" s="471"/>
    </row>
    <row r="7" spans="1:32" ht="20" customHeight="1" x14ac:dyDescent="0.2">
      <c r="A7" s="344"/>
      <c r="B7" s="272"/>
      <c r="C7" s="146" t="s">
        <v>43</v>
      </c>
      <c r="D7" s="146"/>
      <c r="E7" s="146"/>
      <c r="F7" s="146"/>
      <c r="G7" s="146"/>
      <c r="H7" s="146"/>
      <c r="I7" s="147"/>
      <c r="J7" s="146"/>
      <c r="K7" s="146"/>
      <c r="L7" s="146"/>
      <c r="M7" s="146"/>
      <c r="N7" s="146"/>
      <c r="O7" s="146"/>
      <c r="P7" s="344"/>
      <c r="Q7" s="146"/>
      <c r="R7" s="146"/>
      <c r="S7" s="146"/>
      <c r="T7" s="344"/>
      <c r="U7" s="344"/>
      <c r="V7" s="433"/>
      <c r="W7" s="144"/>
      <c r="X7" s="144"/>
      <c r="Y7" s="344"/>
      <c r="Z7" s="344"/>
      <c r="AA7" s="344"/>
      <c r="AB7" s="344"/>
      <c r="AC7" s="466" t="b">
        <f>TRUE</f>
        <v>1</v>
      </c>
      <c r="AD7" s="344"/>
      <c r="AE7" s="344"/>
      <c r="AF7" s="344"/>
    </row>
    <row r="8" spans="1:32" s="344" customFormat="1" ht="20" customHeight="1" x14ac:dyDescent="0.2">
      <c r="B8" s="272"/>
      <c r="C8" s="748" t="s">
        <v>44</v>
      </c>
      <c r="D8" s="748"/>
      <c r="E8" s="748"/>
      <c r="F8" s="748"/>
      <c r="G8" s="748"/>
      <c r="H8" s="748"/>
      <c r="I8" s="748"/>
      <c r="J8" s="748"/>
      <c r="K8" s="748"/>
      <c r="L8" s="748"/>
      <c r="M8" s="748"/>
      <c r="N8" s="146"/>
      <c r="O8" s="146"/>
      <c r="Q8" s="146"/>
      <c r="R8" s="146"/>
      <c r="S8" s="146"/>
      <c r="V8" s="433"/>
      <c r="W8" s="144"/>
      <c r="X8" s="144"/>
      <c r="AC8" s="466" t="b">
        <f>FALSE</f>
        <v>0</v>
      </c>
    </row>
    <row r="9" spans="1:32" ht="20" customHeight="1" thickBot="1" x14ac:dyDescent="0.25">
      <c r="A9" s="344"/>
      <c r="B9" s="194"/>
      <c r="C9" s="154"/>
      <c r="D9" s="154"/>
      <c r="E9" s="154"/>
      <c r="F9" s="154"/>
      <c r="G9" s="154"/>
      <c r="H9" s="154"/>
      <c r="I9" s="154"/>
      <c r="J9" s="154"/>
      <c r="K9" s="154"/>
      <c r="L9" s="155"/>
      <c r="M9" s="155"/>
      <c r="N9" s="155"/>
      <c r="O9" s="155"/>
      <c r="P9" s="154"/>
      <c r="Q9" s="155"/>
      <c r="R9" s="155"/>
      <c r="S9" s="155"/>
      <c r="T9" s="154"/>
      <c r="U9" s="154"/>
      <c r="V9" s="154"/>
      <c r="W9" s="156"/>
      <c r="X9" s="156"/>
      <c r="Y9" s="344"/>
      <c r="Z9" s="344"/>
      <c r="AA9" s="344"/>
      <c r="AB9" s="344"/>
      <c r="AC9" s="344"/>
      <c r="AD9" s="344"/>
      <c r="AE9" s="344"/>
      <c r="AF9" s="344"/>
    </row>
    <row r="10" spans="1:32" s="341" customFormat="1" ht="30" customHeight="1" thickTop="1" x14ac:dyDescent="0.2">
      <c r="B10" s="194"/>
      <c r="C10" s="754" t="s">
        <v>45</v>
      </c>
      <c r="D10" s="754"/>
      <c r="E10" s="754"/>
      <c r="F10" s="754"/>
      <c r="G10" s="754"/>
      <c r="H10" s="754"/>
      <c r="I10" s="754"/>
      <c r="J10" s="157"/>
      <c r="K10" s="755"/>
      <c r="L10" s="755"/>
      <c r="M10" s="755"/>
      <c r="N10" s="755"/>
      <c r="O10" s="755"/>
      <c r="P10" s="755"/>
      <c r="Q10" s="755"/>
      <c r="R10" s="157"/>
      <c r="S10" s="345"/>
      <c r="T10" s="345"/>
      <c r="U10" s="345"/>
      <c r="V10" s="434"/>
      <c r="W10" s="345"/>
      <c r="X10" s="345"/>
      <c r="Y10" s="345"/>
      <c r="Z10" s="345"/>
      <c r="AA10" s="345"/>
      <c r="AB10" s="345"/>
      <c r="AC10" s="345"/>
    </row>
    <row r="11" spans="1:32" s="341" customFormat="1" ht="10.5" customHeight="1" x14ac:dyDescent="0.2">
      <c r="B11" s="194"/>
      <c r="C11" s="158"/>
      <c r="D11" s="158"/>
      <c r="E11" s="158"/>
      <c r="F11" s="158"/>
      <c r="G11" s="158"/>
      <c r="H11" s="158"/>
      <c r="I11" s="159" t="s">
        <v>46</v>
      </c>
      <c r="J11" s="158"/>
      <c r="K11" s="158"/>
      <c r="L11" s="158"/>
      <c r="M11" s="158"/>
      <c r="N11" s="158"/>
      <c r="O11" s="158"/>
      <c r="P11" s="158"/>
      <c r="Q11" s="158"/>
      <c r="R11" s="158"/>
      <c r="V11" s="409"/>
      <c r="Y11" s="345"/>
      <c r="Z11" s="345"/>
      <c r="AA11" s="345"/>
      <c r="AB11" s="345"/>
      <c r="AC11" s="345"/>
    </row>
    <row r="12" spans="1:32" s="341" customFormat="1" ht="19.5" customHeight="1" x14ac:dyDescent="0.2">
      <c r="B12" s="194"/>
      <c r="C12" s="160" t="s">
        <v>47</v>
      </c>
      <c r="E12" s="745" t="str">
        <f>'Proposal Page'!$B$4</f>
        <v>WING HOUSE OF OCALA, L.C.</v>
      </c>
      <c r="F12" s="745"/>
      <c r="G12" s="745"/>
      <c r="H12" s="745"/>
      <c r="I12" s="194"/>
      <c r="J12" s="161"/>
      <c r="K12" s="472" t="s">
        <v>1750</v>
      </c>
      <c r="L12" s="163"/>
      <c r="M12" s="163"/>
      <c r="N12" s="163"/>
      <c r="R12" s="163"/>
      <c r="V12" s="409"/>
      <c r="X12" s="158"/>
    </row>
    <row r="13" spans="1:32" s="341" customFormat="1" ht="19.5" customHeight="1" x14ac:dyDescent="0.2">
      <c r="B13" s="194"/>
      <c r="C13" s="160" t="s">
        <v>49</v>
      </c>
      <c r="E13" s="756" t="s">
        <v>143</v>
      </c>
      <c r="F13" s="756"/>
      <c r="G13" s="756"/>
      <c r="H13" s="756"/>
      <c r="I13" s="328"/>
      <c r="J13" s="165"/>
      <c r="K13" s="371" t="s">
        <v>48</v>
      </c>
      <c r="L13" s="371"/>
      <c r="M13" s="162"/>
      <c r="N13" s="163"/>
      <c r="O13" s="744"/>
      <c r="P13" s="744"/>
      <c r="Q13" s="744"/>
      <c r="R13" s="163"/>
      <c r="V13" s="409"/>
    </row>
    <row r="14" spans="1:32" s="341" customFormat="1" ht="19.5" customHeight="1" x14ac:dyDescent="0.2">
      <c r="B14" s="194"/>
      <c r="C14" s="160" t="s">
        <v>52</v>
      </c>
      <c r="E14" s="746" t="s">
        <v>3550</v>
      </c>
      <c r="F14" s="746"/>
      <c r="G14" s="746"/>
      <c r="H14" s="746"/>
      <c r="I14" s="194"/>
      <c r="K14" s="372" t="s">
        <v>51</v>
      </c>
      <c r="L14" s="372"/>
      <c r="M14" s="488"/>
      <c r="N14" s="163"/>
      <c r="O14" s="744"/>
      <c r="P14" s="744"/>
      <c r="Q14" s="744"/>
      <c r="R14" s="163"/>
      <c r="V14" s="409"/>
      <c r="W14" s="166"/>
      <c r="X14" s="166"/>
    </row>
    <row r="15" spans="1:32" s="341" customFormat="1" ht="19.5" customHeight="1" x14ac:dyDescent="0.2">
      <c r="B15" s="194"/>
      <c r="C15" s="160" t="s">
        <v>1753</v>
      </c>
      <c r="E15" s="749" t="s">
        <v>3551</v>
      </c>
      <c r="F15" s="749"/>
      <c r="G15" s="749"/>
      <c r="H15" s="749"/>
      <c r="K15" s="423" t="s">
        <v>1745</v>
      </c>
      <c r="L15" s="424"/>
      <c r="M15" s="424"/>
      <c r="N15" s="163"/>
      <c r="O15" s="744"/>
      <c r="P15" s="744"/>
      <c r="Q15" s="744"/>
      <c r="R15" s="163"/>
      <c r="V15" s="409"/>
      <c r="W15" s="166"/>
      <c r="X15" s="166"/>
    </row>
    <row r="16" spans="1:32" s="341" customFormat="1" ht="19.5" customHeight="1" x14ac:dyDescent="0.2">
      <c r="B16" s="194"/>
      <c r="C16" s="168" t="s">
        <v>53</v>
      </c>
      <c r="E16" s="487" t="s">
        <v>3549</v>
      </c>
      <c r="F16" s="163"/>
      <c r="G16" s="163"/>
      <c r="H16" s="163"/>
      <c r="I16" s="163"/>
      <c r="J16" s="163"/>
      <c r="K16" s="423" t="s">
        <v>54</v>
      </c>
      <c r="L16" s="424"/>
      <c r="M16" s="424"/>
      <c r="O16" s="744"/>
      <c r="P16" s="744"/>
      <c r="Q16" s="744"/>
      <c r="V16" s="409"/>
      <c r="W16" s="166"/>
      <c r="X16" s="166"/>
    </row>
    <row r="17" spans="2:30" s="341" customFormat="1" ht="19.5" customHeight="1" x14ac:dyDescent="0.2">
      <c r="B17" s="194"/>
      <c r="C17" s="169" t="s">
        <v>488</v>
      </c>
      <c r="D17" s="170"/>
      <c r="E17" s="541">
        <v>0</v>
      </c>
      <c r="F17" s="173"/>
      <c r="G17" s="743" t="s">
        <v>1741</v>
      </c>
      <c r="H17" s="165"/>
      <c r="I17" s="163"/>
      <c r="J17" s="163"/>
      <c r="K17" s="425" t="s">
        <v>56</v>
      </c>
      <c r="L17" s="424"/>
      <c r="M17" s="424"/>
      <c r="V17" s="409"/>
      <c r="W17" s="166"/>
      <c r="X17" s="166"/>
    </row>
    <row r="18" spans="2:30" s="341" customFormat="1" ht="19.5" customHeight="1" x14ac:dyDescent="0.2">
      <c r="B18" s="194"/>
      <c r="D18" s="172"/>
      <c r="F18" s="173"/>
      <c r="G18" s="743"/>
      <c r="H18" s="174"/>
      <c r="K18" s="533"/>
      <c r="L18" s="533"/>
      <c r="M18" s="533"/>
      <c r="V18" s="409"/>
      <c r="W18" s="166"/>
      <c r="X18" s="166"/>
    </row>
    <row r="19" spans="2:30" s="341" customFormat="1" ht="19.5" customHeight="1" thickBot="1" x14ac:dyDescent="0.25">
      <c r="B19" s="194"/>
      <c r="C19" s="175"/>
      <c r="D19" s="176"/>
      <c r="E19" s="177"/>
      <c r="F19" s="177"/>
      <c r="G19" s="179"/>
      <c r="H19" s="178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80"/>
      <c r="X19" s="180"/>
    </row>
    <row r="20" spans="2:30" s="341" customFormat="1" ht="12" customHeight="1" thickTop="1" x14ac:dyDescent="0.2">
      <c r="B20" s="194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4"/>
      <c r="P20" s="184"/>
      <c r="Q20" s="426"/>
      <c r="R20" s="426"/>
      <c r="S20" s="426"/>
      <c r="T20" s="426"/>
      <c r="U20" s="426"/>
      <c r="V20" s="426"/>
      <c r="W20" s="426"/>
      <c r="X20" s="426"/>
    </row>
    <row r="21" spans="2:30" s="341" customFormat="1" ht="29.25" customHeight="1" x14ac:dyDescent="0.2">
      <c r="B21" s="194"/>
      <c r="C21" s="158" t="s">
        <v>1970</v>
      </c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473"/>
      <c r="P21" s="474"/>
      <c r="Q21" s="410"/>
      <c r="R21" s="410" t="s">
        <v>50</v>
      </c>
      <c r="S21" s="410" t="s">
        <v>1743</v>
      </c>
      <c r="T21" s="410" t="s">
        <v>1744</v>
      </c>
      <c r="U21" s="544" t="s">
        <v>1886</v>
      </c>
      <c r="V21" s="546" t="s">
        <v>1883</v>
      </c>
      <c r="W21" s="410" t="s">
        <v>1749</v>
      </c>
      <c r="X21" s="550" t="s">
        <v>1890</v>
      </c>
      <c r="Y21" s="345"/>
      <c r="Z21" s="345"/>
      <c r="AA21" s="245"/>
      <c r="AB21" s="245"/>
      <c r="AC21" s="245"/>
    </row>
    <row r="22" spans="2:30" s="341" customFormat="1" ht="19.5" customHeight="1" x14ac:dyDescent="0.2">
      <c r="B22" s="194"/>
      <c r="C22" s="345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475"/>
      <c r="P22" s="474"/>
      <c r="Q22" s="410" t="s">
        <v>50</v>
      </c>
      <c r="R22" s="410" t="s">
        <v>1742</v>
      </c>
      <c r="S22" s="410"/>
      <c r="T22" s="410"/>
      <c r="V22" s="731" t="s">
        <v>1883</v>
      </c>
      <c r="W22" s="410"/>
      <c r="X22" s="550" t="s">
        <v>1891</v>
      </c>
      <c r="Y22" s="345"/>
      <c r="Z22" s="345"/>
      <c r="AA22" s="545" t="s">
        <v>1883</v>
      </c>
      <c r="AB22" s="545" t="s">
        <v>1883</v>
      </c>
      <c r="AC22" s="545"/>
    </row>
    <row r="23" spans="2:30" s="341" customFormat="1" ht="19.5" customHeight="1" x14ac:dyDescent="0.2">
      <c r="B23" s="194"/>
      <c r="C23" s="758" t="s">
        <v>57</v>
      </c>
      <c r="D23" s="172"/>
      <c r="E23" s="353" t="s">
        <v>1918</v>
      </c>
      <c r="F23" s="331">
        <v>42231</v>
      </c>
      <c r="G23" s="353" t="s">
        <v>1918</v>
      </c>
      <c r="H23" s="184"/>
      <c r="I23" s="185" t="s">
        <v>58</v>
      </c>
      <c r="K23" s="354" t="s">
        <v>1656</v>
      </c>
      <c r="O23" s="164" t="s">
        <v>59</v>
      </c>
      <c r="P23" s="172"/>
      <c r="Q23" s="765" t="s">
        <v>50</v>
      </c>
      <c r="R23" s="765"/>
      <c r="S23" s="765"/>
      <c r="T23" s="409"/>
      <c r="U23" s="544" t="s">
        <v>1882</v>
      </c>
      <c r="V23" s="731"/>
      <c r="X23" s="550" t="s">
        <v>1892</v>
      </c>
      <c r="Y23" s="345"/>
      <c r="Z23" s="345"/>
      <c r="AA23" s="545" t="s">
        <v>1884</v>
      </c>
      <c r="AB23" s="545" t="s">
        <v>1887</v>
      </c>
      <c r="AC23" s="545"/>
    </row>
    <row r="24" spans="2:30" s="341" customFormat="1" ht="21.75" customHeight="1" x14ac:dyDescent="0.2">
      <c r="B24" s="194"/>
      <c r="C24" s="758"/>
      <c r="D24" s="172"/>
      <c r="E24" s="188" t="s">
        <v>60</v>
      </c>
      <c r="F24" s="187"/>
      <c r="G24" s="188" t="s">
        <v>61</v>
      </c>
      <c r="H24" s="187"/>
      <c r="I24" s="187"/>
      <c r="J24" s="172"/>
      <c r="P24" s="189"/>
      <c r="Q24" s="411"/>
      <c r="R24" s="411"/>
      <c r="S24" s="450"/>
      <c r="T24" s="345"/>
      <c r="U24" s="734" t="s">
        <v>1746</v>
      </c>
      <c r="V24" s="434"/>
      <c r="W24" s="434"/>
      <c r="X24" s="345"/>
      <c r="Y24" s="345"/>
      <c r="Z24" s="345"/>
      <c r="AA24" s="545" t="s">
        <v>1885</v>
      </c>
      <c r="AB24" s="545" t="s">
        <v>1888</v>
      </c>
      <c r="AC24" s="545"/>
    </row>
    <row r="25" spans="2:30" s="341" customFormat="1" ht="21.75" customHeight="1" x14ac:dyDescent="0.2">
      <c r="B25" s="194"/>
      <c r="C25" s="172"/>
      <c r="D25" s="172"/>
      <c r="E25" s="188"/>
      <c r="F25" s="187"/>
      <c r="G25" s="188"/>
      <c r="H25" s="187"/>
      <c r="I25" s="187"/>
      <c r="J25" s="172"/>
      <c r="O25" s="168" t="s">
        <v>62</v>
      </c>
      <c r="P25" s="189"/>
      <c r="Q25" s="735" t="s">
        <v>50</v>
      </c>
      <c r="R25" s="735"/>
      <c r="S25" s="735"/>
      <c r="T25" s="181"/>
      <c r="U25" s="734"/>
      <c r="V25" s="764">
        <v>0</v>
      </c>
      <c r="W25" s="764"/>
      <c r="X25" s="764"/>
      <c r="Y25" s="345"/>
      <c r="Z25" s="345"/>
      <c r="AA25" s="545"/>
      <c r="AB25" s="545"/>
      <c r="AC25" s="545"/>
      <c r="AD25" s="345"/>
    </row>
    <row r="26" spans="2:30" s="341" customFormat="1" ht="19.5" customHeight="1" x14ac:dyDescent="0.2">
      <c r="B26" s="194"/>
      <c r="C26" s="428" t="s">
        <v>1936</v>
      </c>
      <c r="D26" s="195"/>
      <c r="E26" s="429">
        <v>1</v>
      </c>
      <c r="F26" s="187"/>
      <c r="I26" s="185" t="s">
        <v>63</v>
      </c>
      <c r="K26" s="192">
        <f>'Proposal Page'!$I$35</f>
        <v>92333.333333333328</v>
      </c>
      <c r="O26" s="766" t="s">
        <v>1747</v>
      </c>
      <c r="P26" s="766"/>
      <c r="Q26" s="766"/>
      <c r="R26" s="766"/>
      <c r="S26" s="766"/>
      <c r="T26" s="766"/>
      <c r="U26" s="766"/>
      <c r="V26" s="766"/>
      <c r="W26" s="766"/>
      <c r="X26" s="766"/>
      <c r="Y26" s="345"/>
      <c r="Z26" s="345"/>
      <c r="AA26" s="545"/>
      <c r="AB26" s="545"/>
      <c r="AC26" s="545"/>
    </row>
    <row r="27" spans="2:30" s="194" customFormat="1" ht="19.5" customHeight="1" x14ac:dyDescent="0.2">
      <c r="C27" s="373"/>
      <c r="D27" s="195"/>
      <c r="E27" s="188" t="s">
        <v>64</v>
      </c>
      <c r="F27" s="196"/>
      <c r="I27" s="374">
        <f>'Proposal Page'!$G$13</f>
        <v>92333.333333333328</v>
      </c>
      <c r="K27" s="375"/>
      <c r="M27" s="374"/>
      <c r="O27" s="766"/>
      <c r="P27" s="766"/>
      <c r="Q27" s="766"/>
      <c r="R27" s="766"/>
      <c r="S27" s="766"/>
      <c r="T27" s="766"/>
      <c r="U27" s="766"/>
      <c r="V27" s="766"/>
      <c r="W27" s="766"/>
      <c r="X27" s="766"/>
      <c r="Y27" s="200"/>
      <c r="Z27" s="200"/>
      <c r="AA27" s="200"/>
      <c r="AB27" s="200"/>
      <c r="AC27" s="200"/>
    </row>
    <row r="28" spans="2:30" s="194" customFormat="1" ht="19.5" customHeight="1" x14ac:dyDescent="0.2">
      <c r="C28" s="373"/>
      <c r="D28" s="195"/>
      <c r="E28" s="196"/>
      <c r="F28" s="196"/>
      <c r="I28" s="203" t="s">
        <v>1948</v>
      </c>
      <c r="J28" s="195"/>
      <c r="K28" s="203"/>
      <c r="L28" s="195"/>
      <c r="M28" s="203"/>
      <c r="O28" s="197"/>
      <c r="P28" s="198"/>
      <c r="Q28" s="199"/>
      <c r="R28" s="199"/>
      <c r="T28" s="200"/>
      <c r="U28" s="200"/>
      <c r="V28" s="200"/>
      <c r="W28" s="201"/>
      <c r="X28" s="200"/>
      <c r="Y28" s="200"/>
      <c r="Z28" s="200"/>
      <c r="AA28" s="200"/>
      <c r="AB28" s="200"/>
      <c r="AC28" s="200"/>
    </row>
    <row r="29" spans="2:30" s="194" customFormat="1" ht="19.5" customHeight="1" x14ac:dyDescent="0.2">
      <c r="C29" s="457" t="s">
        <v>1748</v>
      </c>
      <c r="D29" s="458"/>
      <c r="E29" s="459"/>
      <c r="F29" s="459"/>
      <c r="G29" s="460"/>
      <c r="H29" s="460"/>
      <c r="I29" s="461"/>
      <c r="J29" s="460"/>
      <c r="K29" s="462"/>
      <c r="L29" s="460"/>
      <c r="M29" s="460"/>
      <c r="N29" s="460"/>
      <c r="O29" s="463"/>
      <c r="P29" s="464"/>
      <c r="Q29" s="465"/>
      <c r="R29" s="465"/>
      <c r="S29" s="460"/>
      <c r="T29" s="351"/>
      <c r="U29" s="351"/>
      <c r="V29" s="351"/>
      <c r="W29" s="352"/>
      <c r="X29" s="351"/>
      <c r="Y29" s="200"/>
      <c r="Z29" s="200"/>
      <c r="AA29" s="200"/>
      <c r="AB29" s="200"/>
      <c r="AC29" s="200"/>
    </row>
    <row r="30" spans="2:30" s="341" customFormat="1" ht="16" x14ac:dyDescent="0.2">
      <c r="B30" s="194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578"/>
    </row>
    <row r="31" spans="2:30" s="341" customFormat="1" ht="57" customHeight="1" x14ac:dyDescent="0.2">
      <c r="B31" s="194"/>
      <c r="C31" s="204" t="s">
        <v>65</v>
      </c>
      <c r="D31" s="146"/>
      <c r="E31" s="205" t="s">
        <v>66</v>
      </c>
      <c r="F31" s="205"/>
      <c r="G31" s="206" t="s">
        <v>67</v>
      </c>
      <c r="H31" s="172"/>
      <c r="I31" s="204" t="s">
        <v>68</v>
      </c>
      <c r="J31" s="172"/>
      <c r="K31" s="204" t="s">
        <v>69</v>
      </c>
      <c r="L31" s="195"/>
      <c r="M31" s="204" t="s">
        <v>70</v>
      </c>
      <c r="O31" s="207" t="s">
        <v>71</v>
      </c>
      <c r="P31" s="172"/>
      <c r="Q31" s="208" t="s">
        <v>72</v>
      </c>
      <c r="R31" s="209"/>
      <c r="S31" s="207" t="s">
        <v>73</v>
      </c>
      <c r="T31" s="208"/>
      <c r="U31" s="742" t="s">
        <v>74</v>
      </c>
      <c r="V31" s="742"/>
      <c r="W31" s="271"/>
      <c r="X31" s="578"/>
      <c r="Y31" s="770" t="str">
        <f>IF(AC7, "",  "**if cells are red, Google Code Tool has not been used for URL")</f>
        <v/>
      </c>
      <c r="Z31" s="770"/>
      <c r="AA31" s="770"/>
    </row>
    <row r="32" spans="2:30" s="341" customFormat="1" ht="16" x14ac:dyDescent="0.2">
      <c r="B32" s="194"/>
      <c r="C32" s="355" t="s">
        <v>25</v>
      </c>
      <c r="D32" s="210"/>
      <c r="E32" s="347" t="s">
        <v>1949</v>
      </c>
      <c r="F32" s="211"/>
      <c r="G32" s="357">
        <v>42448</v>
      </c>
      <c r="H32" s="330"/>
      <c r="I32" s="357">
        <v>42465</v>
      </c>
      <c r="J32" s="212"/>
      <c r="K32" s="556">
        <f>IF(E26="n/a (ROS)",K26,(K26/E26))</f>
        <v>92333.333333333328</v>
      </c>
      <c r="L32" s="213"/>
      <c r="M32" s="547">
        <f>'Proposal Page'!$H$35</f>
        <v>15</v>
      </c>
      <c r="N32" s="214"/>
      <c r="O32" s="215">
        <f>(K32/1000)*M32</f>
        <v>1385</v>
      </c>
      <c r="P32" s="213"/>
      <c r="Q32" s="216">
        <f>M32/(1-$E$17)</f>
        <v>15</v>
      </c>
      <c r="R32" s="217"/>
      <c r="S32" s="552">
        <f>(O32/$M$50)*$Q$50</f>
        <v>1385</v>
      </c>
      <c r="T32" s="218"/>
      <c r="U32" s="761"/>
      <c r="V32" s="761"/>
      <c r="W32" s="449"/>
      <c r="X32" s="578"/>
      <c r="Y32" s="770"/>
      <c r="Z32" s="770"/>
      <c r="AA32" s="770"/>
    </row>
    <row r="33" spans="2:27" s="341" customFormat="1" ht="26" x14ac:dyDescent="0.2">
      <c r="B33" s="194"/>
      <c r="C33" s="356" t="s">
        <v>25</v>
      </c>
      <c r="D33" s="210"/>
      <c r="E33" s="347"/>
      <c r="F33" s="211"/>
      <c r="G33" s="357"/>
      <c r="H33" s="330"/>
      <c r="I33" s="357"/>
      <c r="J33" s="212"/>
      <c r="K33" s="557">
        <f>IF($E$26="n/a (ROS)",K27,(K27/$E$26))</f>
        <v>0</v>
      </c>
      <c r="L33" s="213"/>
      <c r="M33" s="547"/>
      <c r="N33" s="214"/>
      <c r="O33" s="215">
        <f t="shared" ref="O33:O45" si="0">(K33/1000)*M33</f>
        <v>0</v>
      </c>
      <c r="P33" s="213"/>
      <c r="Q33" s="220">
        <f t="shared" ref="Q33:Q49" si="1">M33/(1-$E$17)</f>
        <v>0</v>
      </c>
      <c r="R33" s="217"/>
      <c r="S33" s="553">
        <f>(O33/$O$50)*$S$50</f>
        <v>0</v>
      </c>
      <c r="T33" s="218"/>
      <c r="U33" s="762"/>
      <c r="V33" s="762"/>
      <c r="W33" s="449"/>
      <c r="X33" s="551" t="str">
        <f>'Google Code Tool'!$C9</f>
        <v>https://www.facebook.com/kerswinghouse/videos/vb.129353967343/10152931326557344/?type=2&amp;theater?utm_source=att_net&amp;utm_medium=display_Homepage&amp;utm_campaign=COX_WinghouseMarchMadness2016</v>
      </c>
      <c r="Y33" s="770"/>
      <c r="Z33" s="770"/>
      <c r="AA33" s="770"/>
    </row>
    <row r="34" spans="2:27" s="341" customFormat="1" ht="26" x14ac:dyDescent="0.2">
      <c r="B34" s="194"/>
      <c r="C34" s="355" t="s">
        <v>25</v>
      </c>
      <c r="D34" s="210"/>
      <c r="E34" s="347"/>
      <c r="F34" s="211"/>
      <c r="G34" s="357"/>
      <c r="H34" s="330"/>
      <c r="I34" s="357"/>
      <c r="J34" s="212"/>
      <c r="K34" s="557">
        <f>IF($E$26="n/a (ROS)",M27,(M27/$E$26))</f>
        <v>0</v>
      </c>
      <c r="L34" s="213"/>
      <c r="M34" s="547"/>
      <c r="N34" s="214"/>
      <c r="O34" s="215">
        <f t="shared" si="0"/>
        <v>0</v>
      </c>
      <c r="P34" s="213"/>
      <c r="Q34" s="220">
        <f t="shared" si="1"/>
        <v>0</v>
      </c>
      <c r="R34" s="217"/>
      <c r="S34" s="221">
        <f t="shared" ref="S34:S49" si="2">(O34/$O$50)*$S$50</f>
        <v>0</v>
      </c>
      <c r="T34" s="218"/>
      <c r="U34" s="762"/>
      <c r="V34" s="762"/>
      <c r="W34" s="449"/>
      <c r="X34" s="551" t="str">
        <f>'Google Code Tool'!$C10</f>
        <v>https://www.facebook.com/kerswinghouse/videos/vb.129353967343/10152931326557344/?type=2&amp;theater?utm_source=att_net&amp;utm_medium=display_Smartphone&amp;utm_campaign=COX_WinghouseMarchMadness2016</v>
      </c>
      <c r="Y34" s="770"/>
      <c r="Z34" s="770"/>
      <c r="AA34" s="770"/>
    </row>
    <row r="35" spans="2:27" s="341" customFormat="1" ht="16" x14ac:dyDescent="0.2">
      <c r="B35" s="194"/>
      <c r="C35" s="346" t="s">
        <v>25</v>
      </c>
      <c r="D35" s="210"/>
      <c r="E35" s="347" t="str">
        <f>IF(K35&gt;0,"Cobrand 728x90","&lt;Pick from list&gt;")</f>
        <v>&lt;Pick from list&gt;</v>
      </c>
      <c r="F35" s="211"/>
      <c r="G35" s="348"/>
      <c r="H35" s="212"/>
      <c r="I35" s="348"/>
      <c r="J35" s="212"/>
      <c r="K35" s="557">
        <f>IF(AND($E$26&gt;1,NOT($E$26="n/a (ROS)")),$K$32,0)</f>
        <v>0</v>
      </c>
      <c r="L35" s="213"/>
      <c r="M35" s="547">
        <f>IF(K35&gt;0,M32,0)</f>
        <v>0</v>
      </c>
      <c r="N35" s="214"/>
      <c r="O35" s="215">
        <f t="shared" si="0"/>
        <v>0</v>
      </c>
      <c r="P35" s="213"/>
      <c r="Q35" s="220">
        <f t="shared" si="1"/>
        <v>0</v>
      </c>
      <c r="R35" s="217"/>
      <c r="S35" s="221">
        <f t="shared" si="2"/>
        <v>0</v>
      </c>
      <c r="T35" s="218"/>
      <c r="U35" s="739"/>
      <c r="V35" s="739"/>
      <c r="W35" s="449"/>
      <c r="X35" s="551" t="str">
        <f>IF(K35&gt;0,$X$32,"")</f>
        <v/>
      </c>
    </row>
    <row r="36" spans="2:27" s="341" customFormat="1" ht="16" x14ac:dyDescent="0.2">
      <c r="B36" s="194"/>
      <c r="C36" s="346" t="s">
        <v>25</v>
      </c>
      <c r="D36" s="210"/>
      <c r="E36" s="347" t="str">
        <f>IF(K36&gt;0,"Homepage 300x250","&lt;Pick from list&gt;")</f>
        <v>&lt;Pick from list&gt;</v>
      </c>
      <c r="F36" s="211"/>
      <c r="G36" s="348"/>
      <c r="H36" s="212"/>
      <c r="I36" s="348"/>
      <c r="J36" s="212"/>
      <c r="K36" s="557">
        <f>IF(AND($E$26&gt;1,NOT($E$26="n/a (ROS)")),$K$33,0)</f>
        <v>0</v>
      </c>
      <c r="L36" s="213"/>
      <c r="M36" s="547">
        <f>IF(K36&gt;0,M33,0)</f>
        <v>0</v>
      </c>
      <c r="N36" s="214"/>
      <c r="O36" s="215">
        <f t="shared" si="0"/>
        <v>0</v>
      </c>
      <c r="P36" s="213"/>
      <c r="Q36" s="220">
        <f t="shared" si="1"/>
        <v>0</v>
      </c>
      <c r="R36" s="217"/>
      <c r="S36" s="221">
        <f t="shared" si="2"/>
        <v>0</v>
      </c>
      <c r="T36" s="218"/>
      <c r="U36" s="739"/>
      <c r="V36" s="739"/>
      <c r="W36" s="449"/>
      <c r="X36" s="551" t="str">
        <f>IF(K36&gt;0,$X$33,"")</f>
        <v/>
      </c>
    </row>
    <row r="37" spans="2:27" s="341" customFormat="1" ht="16" x14ac:dyDescent="0.2">
      <c r="B37" s="194"/>
      <c r="C37" s="346" t="s">
        <v>25</v>
      </c>
      <c r="D37" s="210"/>
      <c r="E37" s="347" t="str">
        <f>IF(K37&gt;0,"Smartphone 300x50","&lt;Pick from list&gt;")</f>
        <v>&lt;Pick from list&gt;</v>
      </c>
      <c r="F37" s="211"/>
      <c r="G37" s="348"/>
      <c r="H37" s="212"/>
      <c r="I37" s="348"/>
      <c r="J37" s="212"/>
      <c r="K37" s="557">
        <f>IF(AND($E$26&gt;1,NOT($E$26="n/a (ROS)")),$K$34,0)</f>
        <v>0</v>
      </c>
      <c r="L37" s="213"/>
      <c r="M37" s="547">
        <f>IF(K37&gt;0,M34,0)</f>
        <v>0</v>
      </c>
      <c r="N37" s="214"/>
      <c r="O37" s="215">
        <f t="shared" si="0"/>
        <v>0</v>
      </c>
      <c r="P37" s="213"/>
      <c r="Q37" s="220">
        <f t="shared" si="1"/>
        <v>0</v>
      </c>
      <c r="R37" s="217"/>
      <c r="S37" s="221">
        <f t="shared" si="2"/>
        <v>0</v>
      </c>
      <c r="T37" s="218"/>
      <c r="U37" s="739"/>
      <c r="V37" s="739"/>
      <c r="W37" s="449"/>
      <c r="X37" s="551" t="str">
        <f>IF(K37&gt;0,$X$34,"")</f>
        <v/>
      </c>
    </row>
    <row r="38" spans="2:27" s="341" customFormat="1" ht="16" x14ac:dyDescent="0.2">
      <c r="B38" s="194"/>
      <c r="C38" s="346" t="s">
        <v>25</v>
      </c>
      <c r="D38" s="210"/>
      <c r="E38" s="347" t="str">
        <f>IF(K38&gt;0,"Cobrand 728x90","&lt;Pick from list&gt;")</f>
        <v>&lt;Pick from list&gt;</v>
      </c>
      <c r="F38" s="211"/>
      <c r="G38" s="348"/>
      <c r="H38" s="212"/>
      <c r="I38" s="348"/>
      <c r="J38" s="212"/>
      <c r="K38" s="557">
        <f>IF(AND($E$26&gt;2,NOT($E$26="n/a (ROS)")),$K$32,0)</f>
        <v>0</v>
      </c>
      <c r="L38" s="213"/>
      <c r="M38" s="547">
        <f>IF(K38&gt;0,M32,0)</f>
        <v>0</v>
      </c>
      <c r="N38" s="214"/>
      <c r="O38" s="215">
        <f t="shared" si="0"/>
        <v>0</v>
      </c>
      <c r="P38" s="213"/>
      <c r="Q38" s="220">
        <f t="shared" si="1"/>
        <v>0</v>
      </c>
      <c r="R38" s="217"/>
      <c r="S38" s="221">
        <f t="shared" si="2"/>
        <v>0</v>
      </c>
      <c r="T38" s="218"/>
      <c r="U38" s="739"/>
      <c r="V38" s="739"/>
      <c r="W38" s="449"/>
      <c r="X38" s="551" t="str">
        <f>IF(K38&gt;0,$X$32,"")</f>
        <v/>
      </c>
    </row>
    <row r="39" spans="2:27" s="341" customFormat="1" ht="16" x14ac:dyDescent="0.2">
      <c r="B39" s="194"/>
      <c r="C39" s="346" t="s">
        <v>25</v>
      </c>
      <c r="D39" s="210"/>
      <c r="E39" s="347" t="str">
        <f>IF(K39&gt;0,"Homepage 300x250","&lt;Pick from list&gt;")</f>
        <v>&lt;Pick from list&gt;</v>
      </c>
      <c r="F39" s="211"/>
      <c r="G39" s="348"/>
      <c r="H39" s="212"/>
      <c r="I39" s="348"/>
      <c r="J39" s="212"/>
      <c r="K39" s="557">
        <f>IF(AND($E$26&gt;2,NOT($E$26="n/a (ROS)")),$K$33,0)</f>
        <v>0</v>
      </c>
      <c r="L39" s="213"/>
      <c r="M39" s="547">
        <f>IF(K39&gt;0,M33,0)</f>
        <v>0</v>
      </c>
      <c r="N39" s="214"/>
      <c r="O39" s="215">
        <f t="shared" si="0"/>
        <v>0</v>
      </c>
      <c r="P39" s="213"/>
      <c r="Q39" s="220">
        <f t="shared" si="1"/>
        <v>0</v>
      </c>
      <c r="R39" s="217"/>
      <c r="S39" s="221">
        <f t="shared" si="2"/>
        <v>0</v>
      </c>
      <c r="T39" s="218"/>
      <c r="U39" s="739"/>
      <c r="V39" s="739"/>
      <c r="W39" s="449"/>
      <c r="X39" s="551" t="str">
        <f>IF(K39&gt;0,$X$33,"")</f>
        <v/>
      </c>
    </row>
    <row r="40" spans="2:27" s="341" customFormat="1" ht="16" x14ac:dyDescent="0.2">
      <c r="B40" s="194"/>
      <c r="C40" s="346" t="s">
        <v>25</v>
      </c>
      <c r="D40" s="210"/>
      <c r="E40" s="347" t="str">
        <f>IF(K40&gt;0,"Smartphone 300x50","&lt;Pick from list&gt;")</f>
        <v>&lt;Pick from list&gt;</v>
      </c>
      <c r="F40" s="211"/>
      <c r="G40" s="348"/>
      <c r="H40" s="212"/>
      <c r="I40" s="348"/>
      <c r="J40" s="212"/>
      <c r="K40" s="557">
        <f>IF(AND($E$26&gt;2,NOT($E$26="n/a (ROS)")),$K$34,0)</f>
        <v>0</v>
      </c>
      <c r="L40" s="213"/>
      <c r="M40" s="547">
        <f>IF(K40&gt;0,M34,0)</f>
        <v>0</v>
      </c>
      <c r="N40" s="214"/>
      <c r="O40" s="215">
        <f t="shared" si="0"/>
        <v>0</v>
      </c>
      <c r="P40" s="213"/>
      <c r="Q40" s="220">
        <f t="shared" si="1"/>
        <v>0</v>
      </c>
      <c r="R40" s="217"/>
      <c r="S40" s="221">
        <f t="shared" si="2"/>
        <v>0</v>
      </c>
      <c r="T40" s="218"/>
      <c r="U40" s="739"/>
      <c r="V40" s="739"/>
      <c r="W40" s="449"/>
      <c r="X40" s="551" t="str">
        <f>IF(K40&gt;0,$X$34,"")</f>
        <v/>
      </c>
    </row>
    <row r="41" spans="2:27" s="341" customFormat="1" ht="16" x14ac:dyDescent="0.2">
      <c r="B41" s="194"/>
      <c r="C41" s="346" t="s">
        <v>25</v>
      </c>
      <c r="D41" s="210"/>
      <c r="E41" s="347" t="str">
        <f>IF(K41&gt;0,"Cobrand 728x90","&lt;Pick from list&gt;")</f>
        <v>&lt;Pick from list&gt;</v>
      </c>
      <c r="F41" s="211"/>
      <c r="G41" s="348"/>
      <c r="H41" s="212"/>
      <c r="I41" s="348"/>
      <c r="J41" s="212"/>
      <c r="K41" s="557">
        <f>IF(AND($E$26&gt;3,NOT($E$26="n/a (ROS)")),$K$32,0)</f>
        <v>0</v>
      </c>
      <c r="L41" s="213"/>
      <c r="M41" s="547">
        <f>IF(K41&gt;0,M32,0)</f>
        <v>0</v>
      </c>
      <c r="N41" s="214"/>
      <c r="O41" s="215">
        <f t="shared" si="0"/>
        <v>0</v>
      </c>
      <c r="P41" s="213"/>
      <c r="Q41" s="220">
        <f t="shared" si="1"/>
        <v>0</v>
      </c>
      <c r="R41" s="217"/>
      <c r="S41" s="221">
        <f t="shared" si="2"/>
        <v>0</v>
      </c>
      <c r="T41" s="218"/>
      <c r="U41" s="739"/>
      <c r="V41" s="739"/>
      <c r="W41" s="449"/>
      <c r="X41" s="551" t="str">
        <f>IF(K41&gt;0,$X$32,"")</f>
        <v/>
      </c>
    </row>
    <row r="42" spans="2:27" s="341" customFormat="1" ht="16" x14ac:dyDescent="0.2">
      <c r="B42" s="194"/>
      <c r="C42" s="346" t="s">
        <v>25</v>
      </c>
      <c r="D42" s="210"/>
      <c r="E42" s="347" t="str">
        <f>IF(K42&gt;0,"Homepage 300x250","&lt;Pick from list&gt;")</f>
        <v>&lt;Pick from list&gt;</v>
      </c>
      <c r="F42" s="211"/>
      <c r="G42" s="348"/>
      <c r="H42" s="212"/>
      <c r="I42" s="348"/>
      <c r="J42" s="212"/>
      <c r="K42" s="557">
        <f>IF(AND($E$26&gt;3,NOT($E$26="n/a (ROS)")),$K$33,0)</f>
        <v>0</v>
      </c>
      <c r="L42" s="213"/>
      <c r="M42" s="547">
        <f>IF(K42&gt;0,M33,0)</f>
        <v>0</v>
      </c>
      <c r="N42" s="214"/>
      <c r="O42" s="215">
        <f t="shared" si="0"/>
        <v>0</v>
      </c>
      <c r="P42" s="213"/>
      <c r="Q42" s="220">
        <f t="shared" si="1"/>
        <v>0</v>
      </c>
      <c r="R42" s="217"/>
      <c r="S42" s="221">
        <f t="shared" si="2"/>
        <v>0</v>
      </c>
      <c r="T42" s="218"/>
      <c r="U42" s="739"/>
      <c r="V42" s="739"/>
      <c r="W42" s="449"/>
      <c r="X42" s="551" t="str">
        <f>IF(K42&gt;0,$X$33,"")</f>
        <v/>
      </c>
    </row>
    <row r="43" spans="2:27" s="341" customFormat="1" ht="16" x14ac:dyDescent="0.2">
      <c r="B43" s="194"/>
      <c r="C43" s="346" t="s">
        <v>25</v>
      </c>
      <c r="D43" s="210"/>
      <c r="E43" s="347" t="str">
        <f>IF(K43&gt;0,"Smartphone 300x50","&lt;Pick from list&gt;")</f>
        <v>&lt;Pick from list&gt;</v>
      </c>
      <c r="F43" s="211"/>
      <c r="G43" s="348"/>
      <c r="H43" s="212"/>
      <c r="I43" s="348"/>
      <c r="J43" s="212"/>
      <c r="K43" s="557">
        <f>IF(AND($E$26&gt;3,NOT($E$26="n/a (ROS)")),$K$34,0)</f>
        <v>0</v>
      </c>
      <c r="L43" s="213"/>
      <c r="M43" s="547">
        <f>IF(K43&gt;0,M34,0)</f>
        <v>0</v>
      </c>
      <c r="N43" s="214"/>
      <c r="O43" s="215">
        <f t="shared" si="0"/>
        <v>0</v>
      </c>
      <c r="P43" s="213"/>
      <c r="Q43" s="220">
        <f t="shared" si="1"/>
        <v>0</v>
      </c>
      <c r="R43" s="217"/>
      <c r="S43" s="221">
        <f t="shared" si="2"/>
        <v>0</v>
      </c>
      <c r="T43" s="218"/>
      <c r="U43" s="739"/>
      <c r="V43" s="739"/>
      <c r="W43" s="449"/>
      <c r="X43" s="551" t="str">
        <f>IF(K43&gt;0,$X$34,"")</f>
        <v/>
      </c>
    </row>
    <row r="44" spans="2:27" s="341" customFormat="1" ht="16" x14ac:dyDescent="0.2">
      <c r="B44" s="194"/>
      <c r="C44" s="346" t="s">
        <v>25</v>
      </c>
      <c r="D44" s="210"/>
      <c r="E44" s="347" t="str">
        <f>IF(K44&gt;0,"Cobrand 728x90","&lt;Pick from list&gt;")</f>
        <v>&lt;Pick from list&gt;</v>
      </c>
      <c r="F44" s="211"/>
      <c r="G44" s="348"/>
      <c r="H44" s="212"/>
      <c r="I44" s="348"/>
      <c r="J44" s="212"/>
      <c r="K44" s="557">
        <f>IF(AND($E$26&gt;4,NOT($E$26="n/a (ROS)")),$K$32,0)</f>
        <v>0</v>
      </c>
      <c r="L44" s="213"/>
      <c r="M44" s="547">
        <f>IF(K44&gt;0,M32,0)</f>
        <v>0</v>
      </c>
      <c r="N44" s="214"/>
      <c r="O44" s="215">
        <f t="shared" si="0"/>
        <v>0</v>
      </c>
      <c r="P44" s="213"/>
      <c r="Q44" s="220">
        <f t="shared" si="1"/>
        <v>0</v>
      </c>
      <c r="R44" s="217"/>
      <c r="S44" s="221">
        <f t="shared" si="2"/>
        <v>0</v>
      </c>
      <c r="T44" s="218"/>
      <c r="U44" s="739"/>
      <c r="V44" s="739"/>
      <c r="W44" s="449"/>
      <c r="X44" s="551" t="str">
        <f>IF(K44&gt;0,$X$32,"")</f>
        <v/>
      </c>
    </row>
    <row r="45" spans="2:27" s="341" customFormat="1" ht="16" x14ac:dyDescent="0.2">
      <c r="B45" s="194"/>
      <c r="C45" s="346" t="s">
        <v>25</v>
      </c>
      <c r="D45" s="210"/>
      <c r="E45" s="347" t="str">
        <f>IF(K45&gt;0,"Homepage 300x250","&lt;Pick from list&gt;")</f>
        <v>&lt;Pick from list&gt;</v>
      </c>
      <c r="F45" s="211"/>
      <c r="G45" s="348"/>
      <c r="H45" s="212"/>
      <c r="I45" s="348"/>
      <c r="J45" s="212"/>
      <c r="K45" s="557">
        <f>IF(AND($E$26&gt;4,NOT($E$26="n/a (ROS)")),$K$33,0)</f>
        <v>0</v>
      </c>
      <c r="L45" s="213"/>
      <c r="M45" s="547">
        <f>IF(K45&gt;0,M33,0)</f>
        <v>0</v>
      </c>
      <c r="N45" s="214"/>
      <c r="O45" s="215">
        <f t="shared" si="0"/>
        <v>0</v>
      </c>
      <c r="P45" s="213"/>
      <c r="Q45" s="220">
        <f t="shared" si="1"/>
        <v>0</v>
      </c>
      <c r="R45" s="217"/>
      <c r="S45" s="221">
        <f t="shared" si="2"/>
        <v>0</v>
      </c>
      <c r="T45" s="218"/>
      <c r="U45" s="739"/>
      <c r="V45" s="739"/>
      <c r="W45" s="449"/>
      <c r="X45" s="551" t="str">
        <f>IF(K45&gt;0,$X$33,"")</f>
        <v/>
      </c>
    </row>
    <row r="46" spans="2:27" s="341" customFormat="1" ht="16" x14ac:dyDescent="0.2">
      <c r="B46" s="194"/>
      <c r="C46" s="346" t="s">
        <v>25</v>
      </c>
      <c r="D46" s="210"/>
      <c r="E46" s="347" t="str">
        <f>IF(K46&gt;0,"Smartphone 300x50","&lt;Pick from list&gt;")</f>
        <v>&lt;Pick from list&gt;</v>
      </c>
      <c r="F46" s="211"/>
      <c r="G46" s="348"/>
      <c r="H46" s="212"/>
      <c r="I46" s="348"/>
      <c r="J46" s="212"/>
      <c r="K46" s="557">
        <f>IF(AND($E$26&gt;4,NOT($E$26="n/a (ROS)")),$K$34,0)</f>
        <v>0</v>
      </c>
      <c r="L46" s="213"/>
      <c r="M46" s="547">
        <f>IF(K46&gt;0,M34,0)</f>
        <v>0</v>
      </c>
      <c r="N46" s="214"/>
      <c r="O46" s="215">
        <f>(K46/1000)*M46</f>
        <v>0</v>
      </c>
      <c r="P46" s="213"/>
      <c r="Q46" s="220">
        <f t="shared" si="1"/>
        <v>0</v>
      </c>
      <c r="R46" s="217"/>
      <c r="S46" s="221">
        <f t="shared" si="2"/>
        <v>0</v>
      </c>
      <c r="T46" s="218"/>
      <c r="U46" s="739"/>
      <c r="V46" s="739"/>
      <c r="W46" s="449"/>
      <c r="X46" s="551" t="str">
        <f>IF(K46&gt;0,$X$34,"")</f>
        <v/>
      </c>
    </row>
    <row r="47" spans="2:27" s="341" customFormat="1" ht="16" x14ac:dyDescent="0.2">
      <c r="B47" s="194"/>
      <c r="C47" s="346" t="s">
        <v>25</v>
      </c>
      <c r="D47" s="210"/>
      <c r="E47" s="347" t="str">
        <f>IF(K47&gt;0,"Cobrand 728x90","&lt;Pick from list&gt;")</f>
        <v>&lt;Pick from list&gt;</v>
      </c>
      <c r="F47" s="211"/>
      <c r="G47" s="348"/>
      <c r="H47" s="212"/>
      <c r="I47" s="348"/>
      <c r="J47" s="213"/>
      <c r="K47" s="557">
        <f>IF(AND($E$26&gt;5,NOT($E$26="n/a (ROS)")),$K$32,0)</f>
        <v>0</v>
      </c>
      <c r="L47" s="213"/>
      <c r="M47" s="547">
        <f>IF(K47&gt;0,M32,0)</f>
        <v>0</v>
      </c>
      <c r="N47" s="214"/>
      <c r="O47" s="215">
        <f>(K47/1000)*M47</f>
        <v>0</v>
      </c>
      <c r="P47" s="213"/>
      <c r="Q47" s="220">
        <f t="shared" si="1"/>
        <v>0</v>
      </c>
      <c r="R47" s="217"/>
      <c r="S47" s="221">
        <f t="shared" si="2"/>
        <v>0</v>
      </c>
      <c r="T47" s="218"/>
      <c r="U47" s="739"/>
      <c r="V47" s="739"/>
      <c r="W47" s="449"/>
      <c r="X47" s="551" t="str">
        <f>IF(K47&gt;0,$X$32,"")</f>
        <v/>
      </c>
    </row>
    <row r="48" spans="2:27" s="341" customFormat="1" ht="16" x14ac:dyDescent="0.2">
      <c r="B48" s="194"/>
      <c r="C48" s="346" t="s">
        <v>25</v>
      </c>
      <c r="D48" s="210"/>
      <c r="E48" s="347" t="str">
        <f>IF(K48&gt;0,"Homepage 300x250","&lt;Pick from list&gt;")</f>
        <v>&lt;Pick from list&gt;</v>
      </c>
      <c r="F48" s="211"/>
      <c r="G48" s="348"/>
      <c r="H48" s="212"/>
      <c r="I48" s="348"/>
      <c r="J48" s="213"/>
      <c r="K48" s="557">
        <f>IF(AND($E$26&gt;5,NOT($E$26="n/a (ROS)")),$K$33,0)</f>
        <v>0</v>
      </c>
      <c r="L48" s="213"/>
      <c r="M48" s="547">
        <f>IF(K48&gt;0,M33,0)</f>
        <v>0</v>
      </c>
      <c r="N48" s="214"/>
      <c r="O48" s="215">
        <f>(K48/1000)*M48</f>
        <v>0</v>
      </c>
      <c r="P48" s="213"/>
      <c r="Q48" s="220">
        <f t="shared" si="1"/>
        <v>0</v>
      </c>
      <c r="R48" s="217"/>
      <c r="S48" s="221">
        <f t="shared" si="2"/>
        <v>0</v>
      </c>
      <c r="T48" s="218"/>
      <c r="U48" s="739"/>
      <c r="V48" s="739"/>
      <c r="W48" s="449"/>
      <c r="X48" s="551" t="str">
        <f>IF(K48&gt;0,$X$33,"")</f>
        <v/>
      </c>
    </row>
    <row r="49" spans="2:29" s="341" customFormat="1" ht="16" x14ac:dyDescent="0.2">
      <c r="B49" s="194"/>
      <c r="C49" s="346" t="s">
        <v>25</v>
      </c>
      <c r="D49" s="210"/>
      <c r="E49" s="347" t="str">
        <f>IF(K49&gt;0,"Smartphone 300x50","&lt;Pick from list&gt;")</f>
        <v>&lt;Pick from list&gt;</v>
      </c>
      <c r="F49" s="211"/>
      <c r="G49" s="348"/>
      <c r="H49" s="212"/>
      <c r="I49" s="348"/>
      <c r="J49" s="213"/>
      <c r="K49" s="557">
        <f>IF(AND($E$26&gt;5,NOT($E$26="n/a (ROS)")),$K$34,0)</f>
        <v>0</v>
      </c>
      <c r="L49" s="213"/>
      <c r="M49" s="547">
        <f>IF(K49&gt;0,M34,0)</f>
        <v>0</v>
      </c>
      <c r="N49" s="214"/>
      <c r="O49" s="215">
        <f>(K49/1000)*M49</f>
        <v>0</v>
      </c>
      <c r="P49" s="213"/>
      <c r="Q49" s="220">
        <f t="shared" si="1"/>
        <v>0</v>
      </c>
      <c r="R49" s="217"/>
      <c r="S49" s="221">
        <f t="shared" si="2"/>
        <v>0</v>
      </c>
      <c r="T49" s="218"/>
      <c r="U49" s="739"/>
      <c r="V49" s="739"/>
      <c r="W49" s="449"/>
      <c r="X49" s="551" t="str">
        <f>IF(K49&gt;0,$X$34,"")</f>
        <v/>
      </c>
    </row>
    <row r="50" spans="2:29" s="341" customFormat="1" ht="19.5" customHeight="1" x14ac:dyDescent="0.2">
      <c r="B50" s="194"/>
      <c r="C50" s="172" t="s">
        <v>1950</v>
      </c>
      <c r="K50" s="222">
        <f>SUM(K32:K49)</f>
        <v>92333.333333333328</v>
      </c>
      <c r="M50" s="223">
        <f>O50/(K50/1000)</f>
        <v>15</v>
      </c>
      <c r="O50" s="224">
        <f>SUM(O32:O49)</f>
        <v>1385</v>
      </c>
      <c r="Q50" s="225">
        <f>S50/(K50/1000)</f>
        <v>15</v>
      </c>
      <c r="S50" s="226">
        <f>O50/(1-E17)</f>
        <v>1385</v>
      </c>
      <c r="V50" s="409"/>
    </row>
    <row r="51" spans="2:29" s="341" customFormat="1" ht="19.5" customHeight="1" x14ac:dyDescent="0.2">
      <c r="B51" s="194"/>
      <c r="V51" s="409"/>
      <c r="W51" s="227"/>
    </row>
    <row r="52" spans="2:29" s="341" customFormat="1" ht="40" customHeight="1" x14ac:dyDescent="0.2">
      <c r="B52" s="194"/>
      <c r="C52" s="168"/>
      <c r="E52" s="181"/>
      <c r="F52" s="181"/>
      <c r="G52" s="181"/>
      <c r="H52" s="181"/>
      <c r="I52" s="228" t="s">
        <v>77</v>
      </c>
      <c r="K52" s="229">
        <f>K26-K50</f>
        <v>0</v>
      </c>
      <c r="L52" s="230"/>
      <c r="S52" s="224"/>
      <c r="U52" s="409"/>
      <c r="V52" s="231"/>
      <c r="W52" s="224"/>
      <c r="Y52" s="232"/>
      <c r="Z52" s="232"/>
      <c r="AA52" s="232"/>
    </row>
    <row r="53" spans="2:29" s="194" customFormat="1" ht="19.5" customHeight="1" x14ac:dyDescent="0.2">
      <c r="C53" s="233"/>
      <c r="E53" s="161"/>
      <c r="F53" s="161"/>
      <c r="G53" s="161"/>
      <c r="H53" s="161"/>
      <c r="I53" s="234"/>
      <c r="K53" s="235"/>
      <c r="L53" s="236"/>
      <c r="S53" s="237"/>
      <c r="U53" s="231"/>
      <c r="V53" s="231"/>
      <c r="W53" s="237"/>
      <c r="Y53" s="238"/>
      <c r="Z53" s="238"/>
      <c r="AA53" s="238"/>
    </row>
    <row r="54" spans="2:29" s="341" customFormat="1" ht="19.5" customHeight="1" x14ac:dyDescent="0.2">
      <c r="B54" s="194"/>
      <c r="C54" s="759" t="s">
        <v>78</v>
      </c>
      <c r="D54" s="727" t="s">
        <v>3552</v>
      </c>
      <c r="E54" s="727"/>
      <c r="F54" s="727"/>
      <c r="G54" s="727"/>
      <c r="H54" s="727"/>
      <c r="I54" s="727"/>
      <c r="J54" s="727"/>
      <c r="K54" s="727"/>
      <c r="L54" s="727"/>
      <c r="M54" s="727"/>
      <c r="N54" s="727"/>
      <c r="O54" s="727"/>
      <c r="P54" s="727"/>
      <c r="Q54" s="727"/>
      <c r="R54" s="727"/>
      <c r="S54" s="727"/>
      <c r="T54" s="240"/>
      <c r="U54" s="240"/>
      <c r="V54" s="240"/>
      <c r="W54" s="240"/>
      <c r="X54" s="173"/>
      <c r="Y54" s="227"/>
      <c r="Z54" s="227"/>
      <c r="AA54" s="227"/>
      <c r="AB54" s="227"/>
      <c r="AC54" s="181"/>
    </row>
    <row r="55" spans="2:29" s="341" customFormat="1" ht="15.75" customHeight="1" x14ac:dyDescent="0.2">
      <c r="B55" s="194"/>
      <c r="C55" s="759"/>
      <c r="D55" s="727"/>
      <c r="E55" s="727"/>
      <c r="F55" s="727"/>
      <c r="G55" s="727"/>
      <c r="H55" s="727"/>
      <c r="I55" s="727"/>
      <c r="J55" s="727"/>
      <c r="K55" s="727"/>
      <c r="L55" s="727"/>
      <c r="M55" s="727"/>
      <c r="N55" s="727"/>
      <c r="O55" s="727"/>
      <c r="P55" s="727"/>
      <c r="Q55" s="727"/>
      <c r="R55" s="727"/>
      <c r="S55" s="727"/>
      <c r="T55" s="227"/>
      <c r="U55" s="227"/>
      <c r="V55" s="227"/>
      <c r="W55" s="227"/>
      <c r="X55" s="227"/>
      <c r="Y55" s="227"/>
      <c r="Z55" s="227"/>
      <c r="AA55" s="227"/>
      <c r="AB55" s="227"/>
      <c r="AC55" s="181"/>
    </row>
    <row r="56" spans="2:29" s="341" customFormat="1" ht="19.5" customHeight="1" x14ac:dyDescent="0.2">
      <c r="B56" s="194"/>
      <c r="C56" s="759"/>
      <c r="D56" s="727"/>
      <c r="E56" s="727"/>
      <c r="F56" s="727"/>
      <c r="G56" s="727"/>
      <c r="H56" s="727"/>
      <c r="I56" s="727"/>
      <c r="J56" s="727"/>
      <c r="K56" s="727"/>
      <c r="L56" s="727"/>
      <c r="M56" s="727"/>
      <c r="N56" s="727"/>
      <c r="O56" s="727"/>
      <c r="P56" s="727"/>
      <c r="Q56" s="727"/>
      <c r="R56" s="727"/>
      <c r="S56" s="727"/>
      <c r="U56" s="168"/>
      <c r="V56" s="168"/>
      <c r="W56" s="227"/>
      <c r="X56" s="241"/>
      <c r="Y56" s="227"/>
      <c r="Z56" s="227"/>
      <c r="AA56" s="227"/>
      <c r="AB56" s="181"/>
      <c r="AC56" s="181"/>
    </row>
    <row r="57" spans="2:29" s="341" customFormat="1" ht="19.5" customHeight="1" thickBot="1" x14ac:dyDescent="0.25">
      <c r="B57" s="194"/>
      <c r="C57" s="154"/>
      <c r="D57" s="154"/>
      <c r="E57" s="154"/>
      <c r="F57" s="154"/>
      <c r="G57" s="154"/>
      <c r="H57" s="154"/>
      <c r="I57" s="154"/>
      <c r="J57" s="154"/>
      <c r="K57" s="154"/>
      <c r="L57" s="155"/>
      <c r="M57" s="155"/>
      <c r="N57" s="155"/>
      <c r="O57" s="155"/>
      <c r="P57" s="154"/>
      <c r="Q57" s="155"/>
      <c r="R57" s="155"/>
      <c r="S57" s="155"/>
      <c r="T57" s="154"/>
      <c r="U57" s="154"/>
      <c r="V57" s="154"/>
      <c r="W57" s="156"/>
      <c r="X57" s="156"/>
    </row>
    <row r="58" spans="2:29" s="409" customFormat="1" ht="19.5" hidden="1" customHeight="1" thickTop="1" x14ac:dyDescent="0.2">
      <c r="B58" s="194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P58" s="181"/>
      <c r="Q58" s="181"/>
      <c r="R58" s="181"/>
      <c r="S58" s="181"/>
      <c r="T58" s="181"/>
      <c r="U58" s="181"/>
      <c r="V58" s="181"/>
      <c r="W58" s="181"/>
      <c r="X58" s="181"/>
    </row>
    <row r="59" spans="2:29" s="409" customFormat="1" ht="27.75" hidden="1" customHeight="1" x14ac:dyDescent="0.2">
      <c r="B59" s="194"/>
      <c r="C59" s="158" t="s">
        <v>1935</v>
      </c>
      <c r="D59" s="181"/>
      <c r="E59" s="181"/>
      <c r="F59" s="181"/>
      <c r="G59" s="181"/>
      <c r="H59" s="740"/>
      <c r="I59" s="740"/>
      <c r="J59" s="740"/>
      <c r="K59" s="740"/>
      <c r="L59" s="741"/>
      <c r="M59" s="741"/>
      <c r="N59" s="741"/>
      <c r="O59" s="576"/>
      <c r="P59" s="427"/>
      <c r="Q59" s="427"/>
      <c r="R59" s="427"/>
      <c r="S59" s="427"/>
      <c r="T59" s="181"/>
      <c r="U59" s="544" t="s">
        <v>1886</v>
      </c>
      <c r="V59" s="546" t="s">
        <v>1883</v>
      </c>
      <c r="W59" s="181"/>
      <c r="X59" s="550" t="s">
        <v>1890</v>
      </c>
    </row>
    <row r="60" spans="2:29" s="409" customFormat="1" ht="19.5" hidden="1" customHeight="1" x14ac:dyDescent="0.2">
      <c r="B60" s="194"/>
      <c r="C60" s="181"/>
      <c r="D60" s="181"/>
      <c r="E60" s="181"/>
      <c r="F60" s="181"/>
      <c r="G60" s="181"/>
      <c r="H60" s="426"/>
      <c r="I60" s="426"/>
      <c r="J60" s="426"/>
      <c r="K60" s="426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731" t="s">
        <v>1883</v>
      </c>
      <c r="W60" s="181"/>
      <c r="X60" s="550" t="s">
        <v>1891</v>
      </c>
    </row>
    <row r="61" spans="2:29" s="409" customFormat="1" ht="19.5" hidden="1" customHeight="1" x14ac:dyDescent="0.2">
      <c r="B61" s="194"/>
      <c r="C61" s="158"/>
      <c r="D61" s="157"/>
      <c r="E61" s="157"/>
      <c r="F61" s="157"/>
      <c r="G61" s="157"/>
      <c r="H61" s="157"/>
      <c r="I61" s="338"/>
      <c r="J61" s="157"/>
      <c r="K61" s="157"/>
      <c r="L61" s="157"/>
      <c r="M61" s="157"/>
      <c r="N61" s="157"/>
      <c r="P61" s="412"/>
      <c r="Q61" s="412"/>
      <c r="R61" s="412"/>
      <c r="S61" s="412"/>
      <c r="T61" s="412"/>
      <c r="U61" s="544" t="s">
        <v>1882</v>
      </c>
      <c r="V61" s="731"/>
      <c r="W61" s="412"/>
      <c r="X61" s="550" t="s">
        <v>1892</v>
      </c>
      <c r="Y61" s="412"/>
      <c r="Z61" s="412"/>
      <c r="AA61" s="412"/>
      <c r="AB61" s="412"/>
      <c r="AC61" s="412"/>
    </row>
    <row r="62" spans="2:29" s="341" customFormat="1" ht="19.5" hidden="1" customHeight="1" x14ac:dyDescent="0.2">
      <c r="B62" s="194"/>
      <c r="C62" s="345"/>
      <c r="D62" s="182"/>
      <c r="E62" s="188" t="s">
        <v>60</v>
      </c>
      <c r="F62" s="187"/>
      <c r="G62" s="188" t="s">
        <v>61</v>
      </c>
      <c r="H62" s="182"/>
      <c r="I62" s="182"/>
      <c r="J62" s="182"/>
      <c r="K62" s="182"/>
      <c r="L62" s="182"/>
      <c r="M62" s="182"/>
      <c r="N62" s="182"/>
      <c r="O62" s="182"/>
      <c r="P62" s="345"/>
      <c r="Q62" s="345"/>
      <c r="R62" s="345"/>
      <c r="S62" s="345"/>
      <c r="T62" s="345"/>
      <c r="U62" s="345"/>
      <c r="V62" s="434"/>
      <c r="W62" s="345"/>
      <c r="X62" s="345"/>
      <c r="Y62" s="345"/>
      <c r="Z62" s="345"/>
      <c r="AA62" s="345"/>
      <c r="AB62" s="345"/>
      <c r="AC62" s="345"/>
    </row>
    <row r="63" spans="2:29" s="341" customFormat="1" ht="19.5" hidden="1" customHeight="1" x14ac:dyDescent="0.2">
      <c r="B63" s="194"/>
      <c r="C63" s="758" t="s">
        <v>57</v>
      </c>
      <c r="D63" s="172"/>
      <c r="E63" s="353" t="str">
        <f>E23</f>
        <v>MM/DD/YYYY</v>
      </c>
      <c r="F63" s="183"/>
      <c r="G63" s="353" t="str">
        <f>G23</f>
        <v>MM/DD/YYYY</v>
      </c>
      <c r="H63" s="184"/>
      <c r="I63" s="185" t="s">
        <v>58</v>
      </c>
      <c r="K63" s="354" t="s">
        <v>84</v>
      </c>
      <c r="M63" s="187"/>
      <c r="P63" s="185" t="s">
        <v>79</v>
      </c>
      <c r="Q63" s="358">
        <f>'Proposal Page'!$I$39</f>
        <v>0</v>
      </c>
      <c r="S63" s="242"/>
      <c r="T63" s="242"/>
      <c r="U63" s="243"/>
      <c r="V63" s="243"/>
      <c r="Y63" s="345"/>
      <c r="Z63" s="345"/>
      <c r="AA63" s="345"/>
    </row>
    <row r="64" spans="2:29" s="341" customFormat="1" ht="15" hidden="1" customHeight="1" x14ac:dyDescent="0.2">
      <c r="B64" s="194"/>
      <c r="C64" s="758"/>
      <c r="D64" s="172"/>
      <c r="H64" s="187"/>
      <c r="I64" s="187"/>
      <c r="J64" s="172"/>
      <c r="O64" s="242"/>
      <c r="P64" s="244"/>
      <c r="Q64" s="763"/>
      <c r="R64" s="763"/>
      <c r="S64" s="242"/>
      <c r="T64" s="245"/>
      <c r="U64" s="245"/>
      <c r="V64" s="245"/>
      <c r="W64" s="190"/>
      <c r="X64" s="362" t="s">
        <v>1947</v>
      </c>
      <c r="Y64" s="767" t="str">
        <f>IF(AC7, "",  "**if cell is red, Google Code Tool has not been used for URL")</f>
        <v/>
      </c>
      <c r="Z64" s="767"/>
      <c r="AA64" s="767"/>
      <c r="AB64" s="345"/>
      <c r="AC64" s="345"/>
    </row>
    <row r="65" spans="1:29" s="194" customFormat="1" ht="47.25" hidden="1" customHeight="1" x14ac:dyDescent="0.2">
      <c r="A65" s="341"/>
      <c r="B65" s="146"/>
      <c r="C65" s="205" t="s">
        <v>66</v>
      </c>
      <c r="D65" s="205"/>
      <c r="E65" s="246" t="s">
        <v>80</v>
      </c>
      <c r="F65" s="172"/>
      <c r="G65" s="247" t="s">
        <v>81</v>
      </c>
      <c r="H65" s="172"/>
      <c r="I65" s="209" t="s">
        <v>29</v>
      </c>
      <c r="J65" s="172"/>
      <c r="K65" s="204" t="s">
        <v>70</v>
      </c>
      <c r="L65" s="341"/>
      <c r="M65" s="207" t="s">
        <v>71</v>
      </c>
      <c r="N65" s="172"/>
      <c r="O65" s="208" t="s">
        <v>72</v>
      </c>
      <c r="P65" s="209"/>
      <c r="Q65" s="207" t="s">
        <v>73</v>
      </c>
      <c r="R65" s="208"/>
      <c r="S65" s="742" t="s">
        <v>74</v>
      </c>
      <c r="T65" s="742"/>
      <c r="U65" s="742"/>
      <c r="X65" s="204" t="s">
        <v>75</v>
      </c>
      <c r="Z65" s="204" t="s">
        <v>1896</v>
      </c>
      <c r="AB65" s="200"/>
      <c r="AC65" s="200"/>
    </row>
    <row r="66" spans="1:29" s="341" customFormat="1" ht="39" hidden="1" customHeight="1" x14ac:dyDescent="0.2">
      <c r="B66" s="194"/>
      <c r="C66" s="430" t="s">
        <v>1937</v>
      </c>
      <c r="D66" s="329"/>
      <c r="E66" s="359" t="str">
        <f>$E$63</f>
        <v>MM/DD/YYYY</v>
      </c>
      <c r="F66" s="330"/>
      <c r="G66" s="359" t="str">
        <f>$G$63</f>
        <v>MM/DD/YYYY</v>
      </c>
      <c r="H66" s="330"/>
      <c r="I66" s="467">
        <f>$Q$63</f>
        <v>0</v>
      </c>
      <c r="J66" s="330"/>
      <c r="K66" s="548">
        <f>'Proposal Page'!$H$40</f>
        <v>16</v>
      </c>
      <c r="M66" s="250">
        <f>(I66/1000)*K66</f>
        <v>0</v>
      </c>
      <c r="N66" s="249"/>
      <c r="O66" s="251">
        <f>K66/(1-$E$17)</f>
        <v>16</v>
      </c>
      <c r="P66" s="252"/>
      <c r="Q66" s="253" t="e">
        <f>(M66/$M$84)*$Q$84</f>
        <v>#DIV/0!</v>
      </c>
      <c r="R66" s="254"/>
      <c r="S66" s="737">
        <f>U32</f>
        <v>0</v>
      </c>
      <c r="T66" s="737"/>
      <c r="U66" s="737"/>
      <c r="V66" s="737"/>
      <c r="X66" s="542" t="str">
        <f>'Google Code Tool'!$C14</f>
        <v>https://www.facebook.com/kerswinghouse/videos/vb.129353967343/10152931326557344/?type=2&amp;theater?utm_source=Mail_login&amp;utm_medium=display_Mail login&amp;utm_campaign=COX_WinghouseMarchMadness2016</v>
      </c>
      <c r="Y66" s="562"/>
      <c r="Z66" s="768" t="s">
        <v>50</v>
      </c>
      <c r="AA66" s="562"/>
    </row>
    <row r="67" spans="1:29" s="341" customFormat="1" ht="16" hidden="1" x14ac:dyDescent="0.2">
      <c r="B67" s="194"/>
      <c r="C67" s="430" t="s">
        <v>1937</v>
      </c>
      <c r="D67" s="329"/>
      <c r="E67" s="255"/>
      <c r="F67" s="330"/>
      <c r="G67" s="255"/>
      <c r="H67" s="330"/>
      <c r="I67" s="255"/>
      <c r="J67" s="330"/>
      <c r="K67" s="255"/>
      <c r="M67" s="255"/>
      <c r="N67" s="249"/>
      <c r="O67" s="255"/>
      <c r="P67" s="252"/>
      <c r="Q67" s="255"/>
      <c r="R67" s="254"/>
      <c r="S67" s="737">
        <f>U33</f>
        <v>0</v>
      </c>
      <c r="T67" s="737"/>
      <c r="U67" s="737"/>
      <c r="V67" s="737"/>
      <c r="X67" s="468"/>
      <c r="Z67" s="768"/>
    </row>
    <row r="68" spans="1:29" s="341" customFormat="1" ht="16" hidden="1" x14ac:dyDescent="0.2">
      <c r="B68" s="194"/>
      <c r="C68" s="430" t="s">
        <v>1937</v>
      </c>
      <c r="D68" s="329"/>
      <c r="E68" s="255"/>
      <c r="F68" s="330"/>
      <c r="G68" s="255"/>
      <c r="H68" s="330"/>
      <c r="I68" s="255"/>
      <c r="J68" s="330"/>
      <c r="K68" s="255"/>
      <c r="M68" s="255"/>
      <c r="N68" s="249"/>
      <c r="O68" s="255"/>
      <c r="P68" s="252"/>
      <c r="Q68" s="255"/>
      <c r="R68" s="254"/>
      <c r="S68" s="737">
        <f>U34</f>
        <v>0</v>
      </c>
      <c r="T68" s="737"/>
      <c r="U68" s="737"/>
      <c r="V68" s="737"/>
      <c r="X68" s="468"/>
      <c r="Z68" s="768"/>
    </row>
    <row r="69" spans="1:29" s="194" customFormat="1" ht="16" hidden="1" x14ac:dyDescent="0.2">
      <c r="C69" s="431" t="s">
        <v>1937</v>
      </c>
      <c r="D69" s="248"/>
      <c r="E69" s="349"/>
      <c r="F69" s="212"/>
      <c r="G69" s="349"/>
      <c r="H69" s="212"/>
      <c r="I69" s="467"/>
      <c r="J69" s="212"/>
      <c r="K69" s="548"/>
      <c r="M69" s="256">
        <f>(I69/1000)*K69</f>
        <v>0</v>
      </c>
      <c r="N69" s="249"/>
      <c r="O69" s="257">
        <f>K69/(1-$E$17)</f>
        <v>0</v>
      </c>
      <c r="P69" s="252"/>
      <c r="Q69" s="253" t="e">
        <f>(M69/$M$84)*$Q$84</f>
        <v>#DIV/0!</v>
      </c>
      <c r="R69" s="254"/>
      <c r="S69" s="738"/>
      <c r="T69" s="738"/>
      <c r="U69" s="738"/>
      <c r="V69" s="738"/>
      <c r="X69" s="469"/>
    </row>
    <row r="70" spans="1:29" s="341" customFormat="1" ht="16" hidden="1" x14ac:dyDescent="0.2">
      <c r="B70" s="194"/>
      <c r="C70" s="431" t="s">
        <v>1937</v>
      </c>
      <c r="D70" s="329"/>
      <c r="E70" s="255"/>
      <c r="F70" s="330"/>
      <c r="G70" s="255"/>
      <c r="H70" s="330"/>
      <c r="I70" s="255"/>
      <c r="J70" s="330"/>
      <c r="K70" s="255"/>
      <c r="M70" s="258"/>
      <c r="N70" s="249"/>
      <c r="O70" s="258"/>
      <c r="P70" s="252"/>
      <c r="Q70" s="258"/>
      <c r="R70" s="254"/>
      <c r="S70" s="738"/>
      <c r="T70" s="738"/>
      <c r="U70" s="738"/>
      <c r="V70" s="738"/>
      <c r="X70" s="468"/>
      <c r="Z70" s="769" t="s">
        <v>50</v>
      </c>
    </row>
    <row r="71" spans="1:29" s="341" customFormat="1" ht="16" hidden="1" x14ac:dyDescent="0.2">
      <c r="B71" s="194"/>
      <c r="C71" s="431" t="s">
        <v>1937</v>
      </c>
      <c r="D71" s="329"/>
      <c r="E71" s="255"/>
      <c r="F71" s="330"/>
      <c r="G71" s="255"/>
      <c r="H71" s="330"/>
      <c r="I71" s="255"/>
      <c r="J71" s="330"/>
      <c r="K71" s="255"/>
      <c r="M71" s="258"/>
      <c r="N71" s="249"/>
      <c r="O71" s="258"/>
      <c r="P71" s="252"/>
      <c r="Q71" s="258"/>
      <c r="R71" s="254"/>
      <c r="S71" s="738"/>
      <c r="T71" s="738"/>
      <c r="U71" s="738"/>
      <c r="V71" s="738"/>
      <c r="X71" s="468"/>
      <c r="Z71" s="769"/>
    </row>
    <row r="72" spans="1:29" s="194" customFormat="1" ht="16" hidden="1" x14ac:dyDescent="0.2">
      <c r="C72" s="431" t="s">
        <v>1937</v>
      </c>
      <c r="D72" s="248"/>
      <c r="E72" s="349"/>
      <c r="F72" s="212"/>
      <c r="G72" s="349"/>
      <c r="H72" s="212"/>
      <c r="I72" s="350"/>
      <c r="J72" s="212"/>
      <c r="K72" s="349"/>
      <c r="M72" s="250">
        <f>(I72/1000)*K72</f>
        <v>0</v>
      </c>
      <c r="N72" s="249"/>
      <c r="O72" s="257">
        <f>K72/(1-$E$17)</f>
        <v>0</v>
      </c>
      <c r="P72" s="252"/>
      <c r="Q72" s="253" t="e">
        <f>(M72/$M$84)*$Q$84</f>
        <v>#DIV/0!</v>
      </c>
      <c r="R72" s="254"/>
      <c r="S72" s="738"/>
      <c r="T72" s="738"/>
      <c r="U72" s="738"/>
      <c r="V72" s="738"/>
      <c r="X72" s="469"/>
    </row>
    <row r="73" spans="1:29" s="341" customFormat="1" ht="16" hidden="1" x14ac:dyDescent="0.2">
      <c r="B73" s="194"/>
      <c r="C73" s="431" t="s">
        <v>1937</v>
      </c>
      <c r="D73" s="329"/>
      <c r="E73" s="255"/>
      <c r="F73" s="330"/>
      <c r="G73" s="255"/>
      <c r="H73" s="330"/>
      <c r="I73" s="255"/>
      <c r="J73" s="330"/>
      <c r="K73" s="255"/>
      <c r="M73" s="258"/>
      <c r="N73" s="249"/>
      <c r="O73" s="258"/>
      <c r="P73" s="252"/>
      <c r="Q73" s="258"/>
      <c r="R73" s="254"/>
      <c r="S73" s="738"/>
      <c r="T73" s="738"/>
      <c r="U73" s="738"/>
      <c r="V73" s="738"/>
      <c r="X73" s="468"/>
      <c r="Z73" s="769" t="s">
        <v>50</v>
      </c>
    </row>
    <row r="74" spans="1:29" s="341" customFormat="1" ht="16" hidden="1" x14ac:dyDescent="0.2">
      <c r="B74" s="194"/>
      <c r="C74" s="431" t="s">
        <v>1937</v>
      </c>
      <c r="D74" s="329"/>
      <c r="E74" s="255"/>
      <c r="F74" s="330"/>
      <c r="G74" s="255"/>
      <c r="H74" s="330"/>
      <c r="I74" s="255"/>
      <c r="J74" s="330"/>
      <c r="K74" s="255"/>
      <c r="M74" s="258"/>
      <c r="N74" s="249"/>
      <c r="O74" s="258"/>
      <c r="P74" s="252"/>
      <c r="Q74" s="258"/>
      <c r="R74" s="254"/>
      <c r="S74" s="738"/>
      <c r="T74" s="738"/>
      <c r="U74" s="738"/>
      <c r="V74" s="738"/>
      <c r="X74" s="468"/>
      <c r="Z74" s="769"/>
    </row>
    <row r="75" spans="1:29" s="194" customFormat="1" ht="16" hidden="1" x14ac:dyDescent="0.2">
      <c r="C75" s="431" t="s">
        <v>1937</v>
      </c>
      <c r="D75" s="248"/>
      <c r="E75" s="349"/>
      <c r="F75" s="212"/>
      <c r="G75" s="349"/>
      <c r="H75" s="212"/>
      <c r="I75" s="350"/>
      <c r="J75" s="212"/>
      <c r="K75" s="349"/>
      <c r="M75" s="250">
        <f>(I75/1000)*K75</f>
        <v>0</v>
      </c>
      <c r="N75" s="249"/>
      <c r="O75" s="257">
        <f>K75/(1-$E$17)</f>
        <v>0</v>
      </c>
      <c r="P75" s="252"/>
      <c r="Q75" s="253" t="e">
        <f>(M75/$M$84)*$Q$84</f>
        <v>#DIV/0!</v>
      </c>
      <c r="R75" s="254"/>
      <c r="S75" s="736"/>
      <c r="T75" s="736"/>
      <c r="U75" s="736"/>
      <c r="V75" s="736"/>
      <c r="X75" s="469"/>
    </row>
    <row r="76" spans="1:29" s="341" customFormat="1" ht="15" hidden="1" customHeight="1" x14ac:dyDescent="0.2">
      <c r="B76" s="194"/>
      <c r="C76" s="431" t="s">
        <v>1937</v>
      </c>
      <c r="D76" s="329"/>
      <c r="E76" s="255"/>
      <c r="F76" s="330"/>
      <c r="G76" s="255"/>
      <c r="H76" s="330"/>
      <c r="I76" s="255"/>
      <c r="J76" s="330"/>
      <c r="K76" s="255"/>
      <c r="M76" s="258"/>
      <c r="N76" s="249"/>
      <c r="O76" s="258"/>
      <c r="P76" s="252"/>
      <c r="Q76" s="258"/>
      <c r="R76" s="254"/>
      <c r="S76" s="736"/>
      <c r="T76" s="736"/>
      <c r="U76" s="736"/>
      <c r="V76" s="736"/>
      <c r="X76" s="468"/>
      <c r="Z76" s="769" t="s">
        <v>50</v>
      </c>
    </row>
    <row r="77" spans="1:29" s="341" customFormat="1" ht="15" hidden="1" customHeight="1" x14ac:dyDescent="0.2">
      <c r="B77" s="194"/>
      <c r="C77" s="431" t="s">
        <v>1937</v>
      </c>
      <c r="D77" s="329"/>
      <c r="E77" s="255"/>
      <c r="F77" s="330"/>
      <c r="G77" s="255"/>
      <c r="H77" s="330"/>
      <c r="I77" s="255"/>
      <c r="J77" s="330"/>
      <c r="K77" s="255"/>
      <c r="M77" s="258"/>
      <c r="N77" s="249"/>
      <c r="O77" s="258"/>
      <c r="P77" s="252"/>
      <c r="Q77" s="258"/>
      <c r="R77" s="254"/>
      <c r="S77" s="736"/>
      <c r="T77" s="736"/>
      <c r="U77" s="736"/>
      <c r="V77" s="736"/>
      <c r="X77" s="468"/>
      <c r="Z77" s="769"/>
    </row>
    <row r="78" spans="1:29" s="194" customFormat="1" ht="16" hidden="1" x14ac:dyDescent="0.2">
      <c r="C78" s="431" t="s">
        <v>1937</v>
      </c>
      <c r="D78" s="248"/>
      <c r="E78" s="349"/>
      <c r="F78" s="212"/>
      <c r="G78" s="349"/>
      <c r="H78" s="212"/>
      <c r="I78" s="350"/>
      <c r="J78" s="212"/>
      <c r="K78" s="349"/>
      <c r="M78" s="250">
        <f>(I78/1000)*K78</f>
        <v>0</v>
      </c>
      <c r="N78" s="249"/>
      <c r="O78" s="257">
        <f>K78/(1-$E$17)</f>
        <v>0</v>
      </c>
      <c r="P78" s="252"/>
      <c r="Q78" s="253" t="e">
        <f>(M78/$M$84)*$Q$84</f>
        <v>#DIV/0!</v>
      </c>
      <c r="R78" s="254"/>
      <c r="S78" s="736"/>
      <c r="T78" s="736"/>
      <c r="U78" s="736"/>
      <c r="V78" s="736"/>
      <c r="X78" s="469"/>
    </row>
    <row r="79" spans="1:29" s="341" customFormat="1" ht="15" hidden="1" customHeight="1" x14ac:dyDescent="0.2">
      <c r="B79" s="194"/>
      <c r="C79" s="431" t="s">
        <v>1937</v>
      </c>
      <c r="D79" s="329"/>
      <c r="E79" s="255"/>
      <c r="F79" s="330"/>
      <c r="G79" s="255"/>
      <c r="H79" s="330"/>
      <c r="I79" s="255"/>
      <c r="J79" s="330"/>
      <c r="K79" s="255"/>
      <c r="M79" s="258"/>
      <c r="N79" s="249"/>
      <c r="O79" s="258"/>
      <c r="P79" s="252"/>
      <c r="Q79" s="258"/>
      <c r="R79" s="254"/>
      <c r="S79" s="736"/>
      <c r="T79" s="736"/>
      <c r="U79" s="736"/>
      <c r="V79" s="736"/>
      <c r="X79" s="468"/>
      <c r="Z79" s="769" t="s">
        <v>50</v>
      </c>
    </row>
    <row r="80" spans="1:29" s="341" customFormat="1" ht="15" hidden="1" customHeight="1" x14ac:dyDescent="0.2">
      <c r="B80" s="194"/>
      <c r="C80" s="431" t="s">
        <v>1937</v>
      </c>
      <c r="D80" s="329"/>
      <c r="E80" s="255"/>
      <c r="F80" s="330"/>
      <c r="G80" s="255"/>
      <c r="H80" s="330"/>
      <c r="I80" s="255"/>
      <c r="J80" s="330"/>
      <c r="K80" s="255"/>
      <c r="M80" s="258"/>
      <c r="N80" s="249"/>
      <c r="O80" s="258"/>
      <c r="P80" s="252"/>
      <c r="Q80" s="258"/>
      <c r="R80" s="254"/>
      <c r="S80" s="736"/>
      <c r="T80" s="736"/>
      <c r="U80" s="736"/>
      <c r="V80" s="736"/>
      <c r="X80" s="468"/>
      <c r="Z80" s="769"/>
    </row>
    <row r="81" spans="1:33" s="194" customFormat="1" ht="16" hidden="1" x14ac:dyDescent="0.2">
      <c r="C81" s="431" t="s">
        <v>1937</v>
      </c>
      <c r="D81" s="248"/>
      <c r="E81" s="349"/>
      <c r="F81" s="212"/>
      <c r="G81" s="349"/>
      <c r="H81" s="212"/>
      <c r="I81" s="350"/>
      <c r="J81" s="212"/>
      <c r="K81" s="349"/>
      <c r="M81" s="250">
        <f>(I81/1000)*K81</f>
        <v>0</v>
      </c>
      <c r="N81" s="249"/>
      <c r="O81" s="257">
        <f>K81/(1-$E$17)</f>
        <v>0</v>
      </c>
      <c r="P81" s="252"/>
      <c r="Q81" s="253" t="e">
        <f>(M81/$M$84)*$Q$84</f>
        <v>#DIV/0!</v>
      </c>
      <c r="R81" s="254"/>
      <c r="S81" s="736"/>
      <c r="T81" s="736"/>
      <c r="U81" s="736"/>
      <c r="V81" s="736"/>
      <c r="X81" s="469"/>
    </row>
    <row r="82" spans="1:33" s="341" customFormat="1" ht="15" hidden="1" customHeight="1" x14ac:dyDescent="0.2">
      <c r="B82" s="194"/>
      <c r="C82" s="431" t="s">
        <v>1937</v>
      </c>
      <c r="D82" s="329"/>
      <c r="E82" s="255"/>
      <c r="F82" s="330"/>
      <c r="G82" s="255"/>
      <c r="H82" s="330"/>
      <c r="I82" s="255"/>
      <c r="J82" s="330"/>
      <c r="K82" s="255"/>
      <c r="M82" s="258"/>
      <c r="N82" s="249"/>
      <c r="O82" s="258"/>
      <c r="P82" s="252"/>
      <c r="Q82" s="258"/>
      <c r="R82" s="254"/>
      <c r="S82" s="736"/>
      <c r="T82" s="736"/>
      <c r="U82" s="736"/>
      <c r="V82" s="736"/>
      <c r="X82" s="468"/>
      <c r="Z82" s="769" t="s">
        <v>50</v>
      </c>
    </row>
    <row r="83" spans="1:33" s="341" customFormat="1" ht="15" hidden="1" customHeight="1" x14ac:dyDescent="0.2">
      <c r="B83" s="194"/>
      <c r="C83" s="431" t="s">
        <v>1937</v>
      </c>
      <c r="D83" s="329"/>
      <c r="E83" s="255"/>
      <c r="F83" s="330"/>
      <c r="G83" s="255"/>
      <c r="H83" s="330"/>
      <c r="I83" s="255"/>
      <c r="J83" s="330"/>
      <c r="K83" s="255"/>
      <c r="M83" s="258"/>
      <c r="N83" s="249"/>
      <c r="O83" s="258"/>
      <c r="P83" s="252"/>
      <c r="Q83" s="258"/>
      <c r="R83" s="254"/>
      <c r="S83" s="736"/>
      <c r="T83" s="736"/>
      <c r="U83" s="736"/>
      <c r="V83" s="736"/>
      <c r="X83" s="468"/>
      <c r="Z83" s="769"/>
    </row>
    <row r="84" spans="1:33" s="341" customFormat="1" ht="20" hidden="1" customHeight="1" x14ac:dyDescent="0.2">
      <c r="B84" s="194"/>
      <c r="C84" s="771" t="s">
        <v>77</v>
      </c>
      <c r="D84" s="771"/>
      <c r="E84" s="771"/>
      <c r="F84" s="771"/>
      <c r="G84" s="771"/>
      <c r="H84" s="259"/>
      <c r="I84" s="260">
        <f>Q63-(I66+I69+I72+I75+I78+I81)</f>
        <v>0</v>
      </c>
      <c r="J84" s="261"/>
      <c r="K84" s="259"/>
      <c r="M84" s="337">
        <f>SUM(M66+M69+M72+M75+M78+M81)</f>
        <v>0</v>
      </c>
      <c r="Q84" s="337">
        <f>M84/(1-E17)</f>
        <v>0</v>
      </c>
      <c r="S84" s="231"/>
      <c r="T84" s="224"/>
      <c r="V84" s="409"/>
    </row>
    <row r="85" spans="1:33" s="341" customFormat="1" ht="19.5" hidden="1" customHeight="1" x14ac:dyDescent="0.2">
      <c r="B85" s="194"/>
      <c r="C85" s="563"/>
      <c r="D85" s="563"/>
      <c r="E85" s="566"/>
      <c r="F85" s="566"/>
      <c r="G85" s="566"/>
      <c r="H85" s="566"/>
      <c r="I85" s="566"/>
      <c r="J85" s="566"/>
      <c r="K85" s="566"/>
      <c r="L85" s="566"/>
      <c r="M85" s="566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</row>
    <row r="86" spans="1:33" ht="18" customHeight="1" outlineLevel="1" thickTop="1" x14ac:dyDescent="0.2"/>
    <row r="87" spans="1:33" s="341" customFormat="1" ht="19.5" customHeight="1" outlineLevel="1" x14ac:dyDescent="0.2">
      <c r="B87" s="194"/>
      <c r="C87" s="168" t="s">
        <v>1951</v>
      </c>
      <c r="D87" s="172"/>
      <c r="E87" s="262"/>
      <c r="F87" s="263"/>
      <c r="G87" s="262"/>
      <c r="H87" s="263"/>
      <c r="I87" s="263"/>
      <c r="J87" s="264"/>
      <c r="K87" s="266"/>
      <c r="L87" s="265"/>
      <c r="M87" s="267"/>
      <c r="P87" s="189"/>
      <c r="Q87" s="342"/>
      <c r="R87" s="342"/>
      <c r="T87" s="345"/>
      <c r="U87" s="190"/>
      <c r="V87" s="190"/>
      <c r="W87" s="345"/>
      <c r="X87" s="345"/>
      <c r="Y87" s="200"/>
      <c r="Z87" s="200"/>
      <c r="AA87" s="200"/>
      <c r="AB87" s="200"/>
      <c r="AC87" s="200"/>
      <c r="AD87" s="194"/>
      <c r="AE87" s="194"/>
      <c r="AF87" s="194"/>
      <c r="AG87" s="194"/>
    </row>
    <row r="88" spans="1:33" s="194" customFormat="1" ht="19.5" customHeight="1" outlineLevel="1" x14ac:dyDescent="0.2">
      <c r="A88" s="341"/>
      <c r="C88" s="160"/>
      <c r="D88" s="172"/>
      <c r="E88" s="262"/>
      <c r="F88" s="263"/>
      <c r="G88" s="262"/>
      <c r="H88" s="263"/>
      <c r="I88" s="263"/>
      <c r="J88" s="264"/>
      <c r="K88" s="266"/>
      <c r="L88" s="265"/>
      <c r="M88" s="267"/>
      <c r="N88" s="341"/>
      <c r="O88" s="341"/>
      <c r="P88" s="189"/>
      <c r="Q88" s="268"/>
      <c r="R88" s="269"/>
      <c r="S88" s="341"/>
      <c r="T88" s="269"/>
      <c r="U88" s="269"/>
      <c r="V88" s="269"/>
      <c r="W88" s="269"/>
      <c r="X88" s="269"/>
      <c r="Y88" s="200"/>
      <c r="Z88" s="200"/>
      <c r="AA88" s="200"/>
      <c r="AB88" s="200"/>
      <c r="AC88" s="200"/>
    </row>
    <row r="89" spans="1:33" s="194" customFormat="1" ht="19.5" customHeight="1" outlineLevel="1" x14ac:dyDescent="0.2">
      <c r="A89" s="533"/>
      <c r="B89" s="376"/>
      <c r="C89" s="733" t="s">
        <v>50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 s="535"/>
      <c r="S89" s="533"/>
      <c r="T89" s="534"/>
      <c r="U89" s="532"/>
      <c r="V89" s="532"/>
      <c r="W89" s="534"/>
      <c r="X89" s="534"/>
      <c r="Y89" s="533"/>
      <c r="Z89" s="533"/>
      <c r="AA89" s="533"/>
      <c r="AB89" s="533"/>
      <c r="AC89" s="533"/>
      <c r="AD89" s="533"/>
      <c r="AE89" s="533"/>
      <c r="AF89" s="533"/>
      <c r="AG89" s="533"/>
    </row>
    <row r="90" spans="1:33" s="194" customFormat="1" ht="19.5" customHeight="1" outlineLevel="1" x14ac:dyDescent="0.2">
      <c r="A90" s="533"/>
      <c r="B90" s="376"/>
      <c r="C90" s="733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 s="535"/>
      <c r="S90" s="533"/>
      <c r="T90" s="534"/>
      <c r="U90" s="532"/>
      <c r="V90" s="532"/>
      <c r="W90" s="534"/>
      <c r="X90" s="534"/>
      <c r="Y90" s="533"/>
      <c r="Z90" s="533"/>
      <c r="AA90" s="533"/>
      <c r="AB90" s="533"/>
      <c r="AC90" s="533"/>
      <c r="AD90" s="533"/>
      <c r="AE90" s="533"/>
      <c r="AF90" s="533"/>
      <c r="AG90" s="533"/>
    </row>
    <row r="91" spans="1:33" s="341" customFormat="1" ht="15" customHeight="1" outlineLevel="1" x14ac:dyDescent="0.2">
      <c r="A91" s="533"/>
      <c r="B91" s="376"/>
      <c r="C91" s="7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 s="535"/>
      <c r="S91" s="533"/>
      <c r="T91" s="534"/>
      <c r="U91" s="532"/>
      <c r="V91" s="532"/>
      <c r="W91" s="534"/>
      <c r="X91" s="534"/>
      <c r="Y91" s="533"/>
      <c r="Z91" s="533"/>
      <c r="AA91" s="533"/>
      <c r="AB91" s="533"/>
      <c r="AC91" s="533"/>
      <c r="AD91" s="533"/>
      <c r="AE91" s="533"/>
      <c r="AF91" s="533"/>
      <c r="AG91" s="533"/>
    </row>
    <row r="92" spans="1:33" s="341" customFormat="1" ht="23.25" customHeight="1" outlineLevel="1" x14ac:dyDescent="0.2">
      <c r="A92" s="533"/>
      <c r="B92" s="376"/>
      <c r="C92" s="733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 s="535"/>
      <c r="S92" s="533"/>
      <c r="T92" s="534"/>
      <c r="U92" s="532"/>
      <c r="V92" s="532"/>
      <c r="W92" s="534"/>
      <c r="X92" s="534"/>
      <c r="Y92" s="533"/>
      <c r="Z92" s="533"/>
      <c r="AA92" s="533"/>
      <c r="AB92" s="533"/>
      <c r="AC92" s="533"/>
      <c r="AD92" s="533"/>
      <c r="AE92" s="533"/>
      <c r="AF92" s="533"/>
      <c r="AG92" s="533"/>
    </row>
    <row r="93" spans="1:33" s="341" customFormat="1" ht="19.5" customHeight="1" outlineLevel="1" x14ac:dyDescent="0.2">
      <c r="A93" s="533"/>
      <c r="B93" s="376"/>
      <c r="C93" s="528"/>
      <c r="D93" s="537" t="s">
        <v>50</v>
      </c>
      <c r="E93" s="539" t="s">
        <v>1878</v>
      </c>
      <c r="F93" s="540" t="s">
        <v>1879</v>
      </c>
      <c r="G93" s="538" t="s">
        <v>1880</v>
      </c>
      <c r="H93" s="538" t="s">
        <v>1881</v>
      </c>
      <c r="I93" s="539"/>
      <c r="J93"/>
      <c r="K93"/>
      <c r="L93"/>
      <c r="M93"/>
      <c r="N93"/>
      <c r="O93"/>
      <c r="P93"/>
      <c r="Q93"/>
      <c r="R93" s="535"/>
      <c r="S93" s="533"/>
      <c r="T93" s="534"/>
      <c r="U93" s="532"/>
      <c r="V93" s="532"/>
      <c r="W93" s="534"/>
      <c r="X93" s="534"/>
      <c r="Y93" s="533"/>
      <c r="Z93" s="533"/>
      <c r="AA93" s="533"/>
      <c r="AB93" s="533"/>
      <c r="AC93" s="533"/>
      <c r="AD93" s="533"/>
      <c r="AE93" s="533"/>
      <c r="AF93" s="533"/>
      <c r="AG93" s="533"/>
    </row>
    <row r="94" spans="1:33" s="341" customFormat="1" ht="15" customHeight="1" outlineLevel="1" x14ac:dyDescent="0.2">
      <c r="A94" s="533"/>
      <c r="B94" s="376"/>
      <c r="C94" s="528" t="s">
        <v>1971</v>
      </c>
      <c r="D94"/>
      <c r="E94" s="543" t="s">
        <v>50</v>
      </c>
      <c r="F94"/>
      <c r="G94" s="543" t="s">
        <v>50</v>
      </c>
      <c r="H94"/>
      <c r="I94" s="543" t="s">
        <v>50</v>
      </c>
      <c r="J94"/>
      <c r="K94" s="543" t="s">
        <v>50</v>
      </c>
      <c r="L94"/>
      <c r="M94" s="543" t="s">
        <v>50</v>
      </c>
      <c r="N94"/>
      <c r="O94"/>
      <c r="P94"/>
      <c r="Q94"/>
      <c r="R94" s="535"/>
      <c r="S94" s="533"/>
      <c r="T94" s="534"/>
      <c r="U94" s="532"/>
      <c r="V94" s="532"/>
      <c r="W94" s="534"/>
      <c r="X94" s="534"/>
      <c r="Y94" s="533"/>
      <c r="Z94" s="533"/>
      <c r="AA94" s="533"/>
      <c r="AB94" s="533"/>
      <c r="AC94" s="533"/>
      <c r="AD94" s="533"/>
      <c r="AE94" s="533"/>
      <c r="AF94" s="533"/>
      <c r="AG94" s="533"/>
    </row>
    <row r="95" spans="1:33" s="341" customFormat="1" ht="19.5" customHeight="1" outlineLevel="1" x14ac:dyDescent="0.2">
      <c r="A95" s="533"/>
      <c r="B95" s="376"/>
      <c r="C95" s="528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 s="535"/>
      <c r="S95" s="533"/>
      <c r="T95" s="534"/>
      <c r="U95" s="532"/>
      <c r="V95" s="532"/>
      <c r="W95" s="534"/>
      <c r="X95" s="534"/>
      <c r="Y95" s="533"/>
      <c r="Z95" s="533"/>
      <c r="AA95" s="533"/>
      <c r="AB95" s="533"/>
      <c r="AC95" s="533"/>
      <c r="AD95" s="533"/>
      <c r="AE95" s="533"/>
      <c r="AF95" s="533"/>
      <c r="AG95" s="533"/>
    </row>
    <row r="96" spans="1:33" s="341" customFormat="1" ht="19.5" customHeight="1" outlineLevel="1" x14ac:dyDescent="0.2">
      <c r="A96" s="533"/>
      <c r="B96" s="376"/>
      <c r="C96" s="528" t="s">
        <v>1871</v>
      </c>
      <c r="D96"/>
      <c r="E96" s="543" t="s">
        <v>1873</v>
      </c>
      <c r="F96"/>
      <c r="G96" s="543" t="s">
        <v>1873</v>
      </c>
      <c r="H96"/>
      <c r="I96" s="543" t="s">
        <v>1873</v>
      </c>
      <c r="J96"/>
      <c r="K96" s="543" t="s">
        <v>1873</v>
      </c>
      <c r="L96"/>
      <c r="M96" s="543" t="s">
        <v>1873</v>
      </c>
      <c r="N96"/>
      <c r="O96" s="732"/>
      <c r="P96" s="732"/>
      <c r="Q96" s="732"/>
      <c r="R96" s="732"/>
      <c r="S96" s="732"/>
      <c r="T96" s="732"/>
      <c r="U96" s="732"/>
      <c r="V96" s="532"/>
      <c r="W96" s="534"/>
      <c r="X96" s="534"/>
      <c r="Y96" s="536"/>
      <c r="Z96" s="536"/>
      <c r="AA96" s="536"/>
      <c r="AB96" s="536"/>
      <c r="AC96" s="536"/>
      <c r="AD96" s="536"/>
      <c r="AE96" s="536"/>
      <c r="AF96" s="536"/>
      <c r="AG96" s="533"/>
    </row>
    <row r="97" spans="1:33" s="341" customFormat="1" ht="15" customHeight="1" outlineLevel="1" collapsed="1" x14ac:dyDescent="0.2">
      <c r="A97" s="533"/>
      <c r="B97" s="376"/>
      <c r="C97"/>
      <c r="D97"/>
      <c r="E97"/>
      <c r="F97"/>
      <c r="G97"/>
      <c r="H97"/>
      <c r="I97"/>
      <c r="J97"/>
      <c r="K97"/>
      <c r="L97"/>
      <c r="M97"/>
      <c r="N97"/>
      <c r="O97" s="732"/>
      <c r="P97" s="732"/>
      <c r="Q97" s="732"/>
      <c r="R97" s="732"/>
      <c r="S97" s="732"/>
      <c r="T97" s="732"/>
      <c r="U97" s="732"/>
      <c r="V97" s="532"/>
      <c r="W97" s="534"/>
      <c r="X97" s="534"/>
      <c r="Y97" s="533"/>
      <c r="Z97" s="533"/>
      <c r="AA97" s="533"/>
      <c r="AB97" s="533"/>
      <c r="AC97" s="533"/>
      <c r="AD97" s="533"/>
      <c r="AE97" s="533"/>
      <c r="AF97" s="533"/>
      <c r="AG97" s="533"/>
    </row>
    <row r="98" spans="1:33" s="341" customFormat="1" ht="19.5" customHeight="1" outlineLevel="1" x14ac:dyDescent="0.2">
      <c r="A98" s="533"/>
      <c r="B98" s="376"/>
      <c r="C98"/>
      <c r="D98"/>
      <c r="E98" s="543" t="s">
        <v>1873</v>
      </c>
      <c r="F98"/>
      <c r="G98" s="543" t="s">
        <v>1873</v>
      </c>
      <c r="H98"/>
      <c r="I98" s="543" t="s">
        <v>1873</v>
      </c>
      <c r="J98"/>
      <c r="K98" s="543" t="s">
        <v>1873</v>
      </c>
      <c r="L98"/>
      <c r="M98" s="543" t="s">
        <v>1873</v>
      </c>
      <c r="N98"/>
      <c r="O98" s="732"/>
      <c r="P98" s="732"/>
      <c r="Q98" s="732"/>
      <c r="R98" s="732"/>
      <c r="S98" s="732"/>
      <c r="T98" s="732"/>
      <c r="U98" s="732"/>
      <c r="V98" s="532"/>
      <c r="W98" s="534"/>
      <c r="X98" s="534"/>
      <c r="Y98" s="533"/>
      <c r="Z98" s="533"/>
      <c r="AA98" s="533"/>
      <c r="AB98" s="533"/>
      <c r="AC98" s="533"/>
      <c r="AD98" s="533"/>
      <c r="AE98" s="533"/>
      <c r="AF98" s="533"/>
      <c r="AG98" s="533"/>
    </row>
    <row r="99" spans="1:33" s="341" customFormat="1" ht="18" customHeight="1" outlineLevel="1" x14ac:dyDescent="0.2">
      <c r="B99" s="376"/>
      <c r="C99"/>
      <c r="D99"/>
      <c r="E99"/>
      <c r="F99"/>
      <c r="G99"/>
      <c r="H99"/>
      <c r="I99"/>
      <c r="J99"/>
      <c r="K99"/>
      <c r="L99"/>
      <c r="M99"/>
      <c r="N99"/>
      <c r="O99" s="732"/>
      <c r="P99" s="732"/>
      <c r="Q99" s="732"/>
      <c r="R99" s="732"/>
      <c r="S99" s="732"/>
      <c r="T99" s="732"/>
      <c r="U99" s="732"/>
      <c r="V99" s="529"/>
      <c r="W99" s="531"/>
      <c r="X99" s="531"/>
      <c r="Y99" s="530"/>
      <c r="Z99" s="530"/>
      <c r="AA99" s="530"/>
      <c r="AB99" s="530"/>
      <c r="AC99" s="530"/>
      <c r="AD99" s="530"/>
      <c r="AE99" s="530"/>
      <c r="AF99" s="530"/>
      <c r="AG99" s="530"/>
    </row>
    <row r="100" spans="1:33" s="341" customFormat="1" ht="20" customHeight="1" outlineLevel="1" x14ac:dyDescent="0.2">
      <c r="B100" s="376"/>
      <c r="E100" s="543" t="s">
        <v>1873</v>
      </c>
      <c r="F100"/>
      <c r="G100" s="543" t="s">
        <v>1873</v>
      </c>
      <c r="H100"/>
      <c r="I100" s="543" t="s">
        <v>1873</v>
      </c>
      <c r="J100"/>
      <c r="K100" s="543" t="s">
        <v>1873</v>
      </c>
      <c r="L100"/>
      <c r="M100" s="543" t="s">
        <v>1873</v>
      </c>
      <c r="O100" s="732"/>
      <c r="P100" s="732"/>
      <c r="Q100" s="732"/>
      <c r="R100" s="732"/>
      <c r="S100" s="732"/>
      <c r="T100" s="732"/>
      <c r="U100" s="732"/>
      <c r="V100" s="377"/>
      <c r="W100" s="377"/>
      <c r="X100" s="377"/>
    </row>
    <row r="101" spans="1:33" s="341" customFormat="1" ht="20" customHeight="1" outlineLevel="1" x14ac:dyDescent="0.2">
      <c r="B101" s="376"/>
      <c r="T101" s="345"/>
      <c r="U101" s="190"/>
      <c r="V101" s="190"/>
      <c r="W101" s="345"/>
      <c r="X101" s="345"/>
    </row>
    <row r="102" spans="1:33" s="341" customFormat="1" ht="20" customHeight="1" outlineLevel="1" x14ac:dyDescent="0.2">
      <c r="B102" s="376"/>
      <c r="C102" s="528" t="s">
        <v>1872</v>
      </c>
      <c r="D102"/>
      <c r="E102" s="760" t="s">
        <v>1874</v>
      </c>
      <c r="F102" s="760"/>
      <c r="G102" s="760"/>
      <c r="H102" s="760"/>
      <c r="I102" s="760"/>
      <c r="J102" s="760"/>
      <c r="L102"/>
      <c r="M102" s="760" t="s">
        <v>1875</v>
      </c>
      <c r="N102" s="760"/>
      <c r="O102" s="760"/>
      <c r="P102" s="760"/>
      <c r="Q102" s="760"/>
      <c r="R102" s="760"/>
      <c r="S102" s="760"/>
      <c r="T102" s="345"/>
      <c r="U102" s="190"/>
      <c r="V102" s="190"/>
      <c r="W102" s="345"/>
      <c r="X102" s="345"/>
    </row>
    <row r="103" spans="1:33" s="341" customFormat="1" ht="20" customHeight="1" outlineLevel="1" x14ac:dyDescent="0.2">
      <c r="A103" s="377"/>
      <c r="B103" s="376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 s="377"/>
      <c r="S103" s="377"/>
      <c r="T103" s="377"/>
      <c r="U103" s="377"/>
      <c r="V103" s="377"/>
      <c r="W103" s="377"/>
      <c r="X103" s="377"/>
    </row>
    <row r="104" spans="1:33" s="341" customFormat="1" ht="20" customHeight="1" outlineLevel="1" x14ac:dyDescent="0.2">
      <c r="B104" s="376"/>
      <c r="C104"/>
      <c r="D104"/>
      <c r="E104" s="273" t="s">
        <v>90</v>
      </c>
      <c r="F104"/>
      <c r="G104"/>
      <c r="H104"/>
      <c r="I104"/>
      <c r="J104"/>
      <c r="K104"/>
      <c r="L104"/>
      <c r="M104"/>
      <c r="N104"/>
      <c r="O104"/>
      <c r="P104"/>
      <c r="Q104"/>
      <c r="R104" s="342"/>
      <c r="T104" s="345"/>
      <c r="U104" s="190"/>
      <c r="V104" s="190"/>
      <c r="W104" s="345"/>
      <c r="X104" s="345"/>
    </row>
    <row r="105" spans="1:33" s="341" customFormat="1" ht="20" customHeight="1" outlineLevel="1" x14ac:dyDescent="0.2">
      <c r="B105" s="376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 s="342"/>
      <c r="T105" s="345"/>
      <c r="U105" s="190"/>
      <c r="V105" s="190"/>
      <c r="W105" s="345"/>
      <c r="X105" s="345"/>
    </row>
    <row r="106" spans="1:33" s="341" customFormat="1" ht="16" outlineLevel="1" x14ac:dyDescent="0.2">
      <c r="A106" s="377"/>
      <c r="B106" s="194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 s="342"/>
      <c r="T106" s="345"/>
      <c r="U106" s="190"/>
      <c r="V106" s="190"/>
      <c r="W106" s="345"/>
      <c r="X106" s="345"/>
    </row>
    <row r="107" spans="1:33" s="341" customFormat="1" ht="20" customHeight="1" outlineLevel="1" x14ac:dyDescent="0.2">
      <c r="B107" s="194"/>
      <c r="C107" s="195"/>
      <c r="D107" s="172"/>
      <c r="F107" s="272"/>
      <c r="G107" s="272"/>
      <c r="I107" s="273"/>
      <c r="J107" s="273"/>
      <c r="K107" s="273"/>
      <c r="L107" s="273"/>
      <c r="M107" s="273"/>
      <c r="N107" s="273"/>
      <c r="P107" s="189"/>
      <c r="Q107" s="342"/>
      <c r="R107" s="342"/>
      <c r="T107" s="345"/>
      <c r="U107" s="190"/>
      <c r="V107" s="190"/>
      <c r="W107" s="345"/>
      <c r="X107" s="345"/>
    </row>
    <row r="108" spans="1:33" s="186" customFormat="1" ht="18" customHeight="1" outlineLevel="1" x14ac:dyDescent="0.2">
      <c r="B108" s="361"/>
      <c r="C108" s="364"/>
      <c r="D108" s="364"/>
      <c r="E108" s="360"/>
      <c r="F108" s="360"/>
      <c r="G108" s="360"/>
      <c r="H108" s="369"/>
      <c r="I108" s="369"/>
      <c r="J108" s="369"/>
      <c r="K108" s="369"/>
      <c r="L108" s="369"/>
      <c r="M108" s="369"/>
      <c r="N108" s="369"/>
      <c r="P108" s="365"/>
      <c r="Q108" s="191"/>
      <c r="R108" s="191"/>
      <c r="T108" s="362"/>
      <c r="U108" s="366"/>
      <c r="V108" s="366"/>
      <c r="W108" s="362"/>
      <c r="X108" s="362"/>
      <c r="Y108" s="368"/>
      <c r="Z108" s="368"/>
      <c r="AA108" s="368"/>
      <c r="AB108" s="368"/>
      <c r="AC108" s="368"/>
      <c r="AD108" s="368"/>
      <c r="AE108" s="368"/>
      <c r="AF108" s="368"/>
      <c r="AG108" s="368"/>
    </row>
    <row r="109" spans="1:33" s="186" customFormat="1" ht="10" customHeight="1" outlineLevel="1" x14ac:dyDescent="0.2">
      <c r="B109" s="361"/>
      <c r="C109" s="364"/>
      <c r="D109" s="364"/>
      <c r="E109" s="360"/>
      <c r="F109" s="360"/>
      <c r="G109" s="360"/>
      <c r="H109" s="367"/>
      <c r="I109" s="360"/>
      <c r="J109" s="360"/>
      <c r="K109" s="360"/>
      <c r="L109" s="360"/>
      <c r="M109" s="360"/>
      <c r="P109" s="365"/>
      <c r="Q109" s="191"/>
      <c r="R109" s="191"/>
      <c r="T109" s="362"/>
      <c r="U109" s="366"/>
      <c r="V109" s="366"/>
      <c r="W109" s="362"/>
      <c r="X109" s="362"/>
    </row>
    <row r="110" spans="1:33" s="650" customFormat="1" ht="20" customHeight="1" outlineLevel="1" x14ac:dyDescent="0.2">
      <c r="A110" s="538"/>
      <c r="B110" s="538"/>
      <c r="C110" s="642"/>
      <c r="D110" s="642"/>
      <c r="E110" s="538"/>
      <c r="F110" s="540"/>
      <c r="G110" s="540"/>
      <c r="H110" s="644"/>
      <c r="I110" s="540"/>
      <c r="J110" s="540"/>
      <c r="K110" s="540"/>
      <c r="L110" s="540"/>
      <c r="M110" s="540"/>
      <c r="N110" s="538"/>
      <c r="O110" s="538"/>
      <c r="P110" s="645"/>
      <c r="Q110" s="646"/>
      <c r="R110" s="646"/>
      <c r="S110" s="538"/>
      <c r="T110" s="545"/>
      <c r="U110" s="647"/>
      <c r="V110" s="647"/>
      <c r="W110" s="545"/>
      <c r="X110" s="545"/>
      <c r="Y110" s="538"/>
      <c r="Z110" s="538"/>
      <c r="AA110" s="538"/>
      <c r="AB110" s="538"/>
      <c r="AC110" s="538"/>
      <c r="AD110" s="538"/>
      <c r="AE110" s="538"/>
      <c r="AF110" s="538"/>
      <c r="AG110" s="538"/>
    </row>
    <row r="111" spans="1:33" s="538" customFormat="1" ht="18" customHeight="1" outlineLevel="1" x14ac:dyDescent="0.2">
      <c r="C111" s="83"/>
      <c r="D111" s="408"/>
      <c r="E111" s="172"/>
      <c r="F111" s="172"/>
      <c r="G111" s="533"/>
      <c r="H111" s="272"/>
      <c r="I111" s="272"/>
      <c r="J111" s="196"/>
      <c r="K111" s="272"/>
      <c r="L111" s="272"/>
      <c r="M111" s="272"/>
      <c r="N111" s="272"/>
      <c r="O111" s="272"/>
      <c r="P111" s="533"/>
      <c r="Q111" s="533"/>
      <c r="R111" s="189"/>
      <c r="S111" s="594"/>
      <c r="T111" s="594"/>
      <c r="U111" s="533"/>
      <c r="V111" s="647"/>
      <c r="W111" s="545"/>
      <c r="X111" s="545"/>
      <c r="Y111" s="650"/>
      <c r="Z111" s="650"/>
      <c r="AA111" s="650"/>
      <c r="AB111" s="650"/>
      <c r="AC111" s="650"/>
      <c r="AD111" s="650"/>
      <c r="AE111" s="650"/>
      <c r="AF111" s="650"/>
      <c r="AG111" s="650"/>
    </row>
    <row r="112" spans="1:33" s="538" customFormat="1" ht="13.5" customHeight="1" outlineLevel="1" x14ac:dyDescent="0.2">
      <c r="C112" s="83"/>
      <c r="D112" s="408"/>
      <c r="E112" s="690" t="s">
        <v>3541</v>
      </c>
      <c r="F112" s="172"/>
      <c r="G112" s="533"/>
      <c r="H112" s="272"/>
      <c r="I112" s="272"/>
      <c r="J112" s="196"/>
      <c r="K112" s="272"/>
      <c r="L112" s="272"/>
      <c r="M112" s="272"/>
      <c r="N112" s="272"/>
      <c r="O112" s="272"/>
      <c r="P112" s="533"/>
      <c r="Q112" s="533"/>
      <c r="R112" s="189"/>
      <c r="S112" s="594"/>
      <c r="T112" s="594"/>
      <c r="U112" s="533"/>
      <c r="V112" s="649"/>
      <c r="W112" s="649"/>
      <c r="X112" s="649"/>
    </row>
    <row r="113" spans="3:24" s="538" customFormat="1" ht="13.5" customHeight="1" outlineLevel="1" x14ac:dyDescent="0.2">
      <c r="C113" s="83"/>
      <c r="D113" s="408"/>
      <c r="E113" s="160"/>
      <c r="F113" s="172"/>
      <c r="G113" s="533"/>
      <c r="H113" s="272"/>
      <c r="I113" s="272"/>
      <c r="J113" s="196"/>
      <c r="K113" s="272"/>
      <c r="L113" s="272"/>
      <c r="M113" s="272"/>
      <c r="N113" s="272"/>
      <c r="O113" s="272"/>
      <c r="P113" s="533"/>
      <c r="Q113" s="533"/>
      <c r="R113" s="189"/>
      <c r="S113" s="594"/>
      <c r="T113" s="594"/>
      <c r="U113" s="533"/>
      <c r="V113" s="649"/>
      <c r="W113" s="649"/>
      <c r="X113" s="649"/>
    </row>
    <row r="114" spans="3:24" s="538" customFormat="1" ht="13.5" customHeight="1" outlineLevel="1" x14ac:dyDescent="0.2">
      <c r="C114" s="83"/>
      <c r="D114" s="691"/>
      <c r="E114" s="635" t="s">
        <v>3499</v>
      </c>
      <c r="F114" s="172"/>
      <c r="G114" s="692" t="s">
        <v>3509</v>
      </c>
      <c r="H114" s="641"/>
      <c r="I114" s="635" t="s">
        <v>3504</v>
      </c>
      <c r="J114" s="196"/>
      <c r="K114" s="272"/>
      <c r="L114" s="272"/>
      <c r="M114" s="272"/>
      <c r="N114" s="272"/>
      <c r="O114" s="272"/>
      <c r="P114" s="533"/>
      <c r="Q114" s="533"/>
      <c r="R114" s="189"/>
      <c r="S114" s="594"/>
      <c r="T114" s="594"/>
      <c r="U114" s="533"/>
      <c r="V114" s="649"/>
      <c r="W114" s="649"/>
      <c r="X114" s="649"/>
    </row>
    <row r="115" spans="3:24" s="538" customFormat="1" ht="13.5" customHeight="1" outlineLevel="1" x14ac:dyDescent="0.2">
      <c r="C115" s="83"/>
      <c r="D115" s="691"/>
      <c r="E115" s="635" t="s">
        <v>3500</v>
      </c>
      <c r="F115" s="172"/>
      <c r="G115" s="692" t="s">
        <v>3510</v>
      </c>
      <c r="H115" s="641"/>
      <c r="I115" s="635" t="s">
        <v>3505</v>
      </c>
      <c r="J115" s="196"/>
      <c r="K115" s="272"/>
      <c r="L115" s="272"/>
      <c r="M115" s="272"/>
      <c r="N115" s="272"/>
      <c r="O115" s="272"/>
      <c r="P115" s="533"/>
      <c r="Q115" s="533"/>
      <c r="R115" s="189"/>
      <c r="S115" s="594"/>
      <c r="T115" s="594"/>
      <c r="U115" s="533"/>
      <c r="V115" s="649"/>
      <c r="W115" s="649"/>
      <c r="X115" s="649"/>
    </row>
    <row r="116" spans="3:24" s="538" customFormat="1" ht="13.5" customHeight="1" outlineLevel="1" x14ac:dyDescent="0.2">
      <c r="C116" s="83"/>
      <c r="D116" s="691"/>
      <c r="E116" s="635" t="s">
        <v>3501</v>
      </c>
      <c r="F116" s="172"/>
      <c r="G116" s="692" t="s">
        <v>3511</v>
      </c>
      <c r="H116" s="641"/>
      <c r="I116" s="635" t="s">
        <v>3506</v>
      </c>
      <c r="J116" s="196"/>
      <c r="K116" s="272"/>
      <c r="L116" s="272"/>
      <c r="M116" s="272"/>
      <c r="N116" s="272"/>
      <c r="O116" s="272"/>
      <c r="P116" s="533"/>
      <c r="Q116" s="533"/>
      <c r="R116" s="189"/>
      <c r="S116" s="594"/>
      <c r="T116" s="594"/>
      <c r="U116" s="533"/>
      <c r="V116" s="649"/>
      <c r="W116" s="649"/>
      <c r="X116" s="649"/>
    </row>
    <row r="117" spans="3:24" s="538" customFormat="1" ht="13.5" customHeight="1" outlineLevel="1" x14ac:dyDescent="0.2">
      <c r="C117" s="83"/>
      <c r="D117" s="691"/>
      <c r="E117" s="635" t="s">
        <v>3502</v>
      </c>
      <c r="F117" s="172"/>
      <c r="G117" s="692" t="s">
        <v>3512</v>
      </c>
      <c r="H117" s="641"/>
      <c r="I117" s="635" t="s">
        <v>3507</v>
      </c>
      <c r="J117" s="196"/>
      <c r="K117" s="272"/>
      <c r="L117" s="272"/>
      <c r="M117" s="272"/>
      <c r="N117" s="272"/>
      <c r="O117" s="272"/>
      <c r="P117" s="533"/>
      <c r="Q117" s="533"/>
      <c r="R117" s="189"/>
      <c r="S117" s="594"/>
      <c r="T117" s="594"/>
      <c r="U117" s="533"/>
      <c r="V117" s="649"/>
      <c r="W117" s="649"/>
      <c r="X117" s="649"/>
    </row>
    <row r="118" spans="3:24" s="538" customFormat="1" ht="13.5" customHeight="1" outlineLevel="1" x14ac:dyDescent="0.2">
      <c r="C118" s="83"/>
      <c r="D118" s="691"/>
      <c r="E118" s="635" t="s">
        <v>3503</v>
      </c>
      <c r="F118" s="172"/>
      <c r="G118" s="692" t="s">
        <v>3513</v>
      </c>
      <c r="H118" s="641"/>
      <c r="I118" s="635" t="s">
        <v>3508</v>
      </c>
      <c r="J118" s="196"/>
      <c r="K118" s="272"/>
      <c r="L118" s="272"/>
      <c r="M118" s="272"/>
      <c r="N118" s="272"/>
      <c r="O118" s="272"/>
      <c r="P118" s="533"/>
      <c r="Q118" s="533"/>
      <c r="R118" s="189"/>
      <c r="S118" s="594"/>
      <c r="T118" s="594"/>
      <c r="U118" s="533"/>
      <c r="V118" s="649"/>
      <c r="W118" s="649"/>
      <c r="X118" s="649"/>
    </row>
    <row r="119" spans="3:24" s="538" customFormat="1" ht="13.5" customHeight="1" outlineLevel="1" x14ac:dyDescent="0.2">
      <c r="C119" s="83"/>
      <c r="D119" s="691"/>
      <c r="E119" s="160"/>
      <c r="F119" s="172"/>
      <c r="G119" s="533"/>
      <c r="H119" s="272"/>
      <c r="I119" s="533"/>
      <c r="J119" s="196"/>
      <c r="K119" s="272"/>
      <c r="L119" s="272"/>
      <c r="M119" s="272"/>
      <c r="N119" s="272"/>
      <c r="O119" s="272"/>
      <c r="P119" s="533"/>
      <c r="Q119" s="533"/>
      <c r="R119" s="189"/>
      <c r="S119" s="594"/>
      <c r="T119" s="594"/>
      <c r="U119" s="533"/>
      <c r="V119" s="649"/>
      <c r="W119" s="649"/>
      <c r="X119" s="649"/>
    </row>
    <row r="120" spans="3:24" s="538" customFormat="1" ht="13.5" customHeight="1" outlineLevel="1" x14ac:dyDescent="0.2">
      <c r="C120" s="83"/>
      <c r="D120" s="691"/>
      <c r="E120" s="635" t="s">
        <v>3514</v>
      </c>
      <c r="F120" s="172"/>
      <c r="G120" s="635" t="s">
        <v>3519</v>
      </c>
      <c r="H120" s="272"/>
      <c r="I120" s="272"/>
      <c r="J120" s="196"/>
      <c r="K120" s="272"/>
      <c r="L120" s="272"/>
      <c r="M120" s="272"/>
      <c r="N120" s="272"/>
      <c r="O120" s="272"/>
      <c r="P120" s="533"/>
      <c r="Q120" s="533"/>
      <c r="R120" s="189"/>
      <c r="S120" s="594"/>
      <c r="T120" s="594"/>
      <c r="U120" s="533"/>
      <c r="V120" s="649"/>
      <c r="W120" s="649"/>
      <c r="X120" s="649"/>
    </row>
    <row r="121" spans="3:24" s="538" customFormat="1" ht="13.5" customHeight="1" outlineLevel="1" x14ac:dyDescent="0.2">
      <c r="C121" s="83"/>
      <c r="D121" s="691"/>
      <c r="E121" s="635" t="s">
        <v>3515</v>
      </c>
      <c r="F121" s="172"/>
      <c r="G121" s="635" t="s">
        <v>3520</v>
      </c>
      <c r="H121" s="272"/>
      <c r="I121" s="272"/>
      <c r="J121" s="196"/>
      <c r="K121" s="272"/>
      <c r="L121" s="272"/>
      <c r="M121" s="272"/>
      <c r="N121" s="272"/>
      <c r="O121" s="272"/>
      <c r="P121" s="533"/>
      <c r="Q121" s="533"/>
      <c r="R121" s="189"/>
      <c r="S121" s="594"/>
      <c r="T121" s="594"/>
      <c r="U121" s="533"/>
      <c r="V121" s="649"/>
      <c r="W121" s="649"/>
      <c r="X121" s="649"/>
    </row>
    <row r="122" spans="3:24" s="538" customFormat="1" ht="13.5" customHeight="1" outlineLevel="1" x14ac:dyDescent="0.2">
      <c r="C122" s="83"/>
      <c r="D122" s="691"/>
      <c r="E122" s="635" t="s">
        <v>3516</v>
      </c>
      <c r="F122" s="172"/>
      <c r="H122" s="272"/>
      <c r="I122" s="272"/>
      <c r="J122" s="196"/>
      <c r="K122" s="272"/>
      <c r="L122" s="272"/>
      <c r="M122" s="272"/>
      <c r="N122" s="272"/>
      <c r="O122" s="272"/>
      <c r="P122" s="533"/>
      <c r="Q122" s="533"/>
      <c r="R122" s="189"/>
      <c r="S122" s="594"/>
      <c r="T122" s="594"/>
      <c r="U122" s="533"/>
      <c r="V122" s="649"/>
      <c r="W122" s="649"/>
      <c r="X122" s="649"/>
    </row>
    <row r="123" spans="3:24" s="538" customFormat="1" ht="13.5" customHeight="1" outlineLevel="1" x14ac:dyDescent="0.2">
      <c r="C123" s="83"/>
      <c r="D123" s="691"/>
      <c r="E123" s="635" t="s">
        <v>3517</v>
      </c>
      <c r="F123" s="172"/>
      <c r="H123" s="272"/>
      <c r="I123" s="272"/>
      <c r="J123" s="196"/>
      <c r="K123" s="272"/>
      <c r="L123" s="272"/>
      <c r="M123" s="272"/>
      <c r="N123" s="272"/>
      <c r="O123" s="272"/>
      <c r="P123" s="533"/>
      <c r="Q123" s="533"/>
      <c r="R123" s="189"/>
      <c r="S123" s="594"/>
      <c r="T123" s="594"/>
      <c r="U123" s="533"/>
      <c r="V123" s="649"/>
      <c r="W123" s="649"/>
      <c r="X123" s="649"/>
    </row>
    <row r="124" spans="3:24" s="538" customFormat="1" ht="13.5" customHeight="1" outlineLevel="1" x14ac:dyDescent="0.2">
      <c r="C124" s="83"/>
      <c r="D124" s="691"/>
      <c r="E124" s="635" t="s">
        <v>3518</v>
      </c>
      <c r="F124" s="172"/>
      <c r="H124" s="272"/>
      <c r="I124" s="272"/>
      <c r="J124" s="196"/>
      <c r="K124" s="272"/>
      <c r="L124" s="272"/>
      <c r="M124" s="272"/>
      <c r="N124" s="272"/>
      <c r="O124" s="272"/>
      <c r="P124" s="533"/>
      <c r="Q124" s="533"/>
      <c r="R124" s="189"/>
      <c r="S124" s="594"/>
      <c r="T124" s="594"/>
      <c r="U124" s="533"/>
      <c r="V124" s="649"/>
      <c r="W124" s="649"/>
      <c r="X124" s="649"/>
    </row>
    <row r="125" spans="3:24" s="538" customFormat="1" ht="13.5" customHeight="1" outlineLevel="1" x14ac:dyDescent="0.2">
      <c r="C125" s="83"/>
      <c r="D125" s="408"/>
      <c r="E125" s="160"/>
      <c r="F125" s="172"/>
      <c r="H125" s="272"/>
      <c r="I125" s="272"/>
      <c r="J125" s="196"/>
      <c r="K125" s="272"/>
      <c r="L125" s="272"/>
      <c r="M125" s="272"/>
      <c r="N125" s="272"/>
      <c r="O125" s="272"/>
      <c r="P125" s="533"/>
      <c r="Q125" s="533"/>
      <c r="R125" s="189"/>
      <c r="S125" s="594"/>
      <c r="T125" s="594"/>
      <c r="U125" s="533"/>
      <c r="V125" s="649"/>
      <c r="W125" s="649"/>
      <c r="X125" s="649"/>
    </row>
    <row r="126" spans="3:24" s="538" customFormat="1" ht="13.5" customHeight="1" outlineLevel="1" x14ac:dyDescent="0.2">
      <c r="C126" s="83"/>
      <c r="D126" s="408"/>
      <c r="E126" s="160"/>
      <c r="F126" s="172"/>
      <c r="G126" s="533"/>
      <c r="H126" s="272"/>
      <c r="I126" s="272"/>
      <c r="J126" s="196"/>
      <c r="K126" s="272"/>
      <c r="L126" s="272"/>
      <c r="M126" s="272"/>
      <c r="N126" s="272"/>
      <c r="O126" s="272"/>
      <c r="P126" s="533"/>
      <c r="Q126" s="533"/>
      <c r="R126" s="189"/>
      <c r="S126" s="594"/>
      <c r="T126" s="594"/>
      <c r="U126" s="533"/>
      <c r="V126" s="649"/>
      <c r="W126" s="649"/>
      <c r="X126" s="649"/>
    </row>
    <row r="127" spans="3:24" s="538" customFormat="1" ht="13.5" customHeight="1" outlineLevel="1" x14ac:dyDescent="0.2">
      <c r="C127" s="83"/>
      <c r="D127" s="408"/>
      <c r="E127" s="690" t="s">
        <v>3542</v>
      </c>
      <c r="F127" s="172"/>
      <c r="G127" s="533"/>
      <c r="H127" s="272"/>
      <c r="I127" s="272"/>
      <c r="J127" s="196"/>
      <c r="K127" s="272"/>
      <c r="L127" s="272"/>
      <c r="M127" s="272"/>
      <c r="N127" s="272"/>
      <c r="O127" s="272"/>
      <c r="P127" s="533"/>
      <c r="Q127" s="533"/>
      <c r="R127" s="189"/>
      <c r="S127" s="594"/>
      <c r="T127" s="594"/>
      <c r="U127" s="533"/>
      <c r="V127" s="649"/>
      <c r="W127" s="649"/>
      <c r="X127" s="649"/>
    </row>
    <row r="128" spans="3:24" s="538" customFormat="1" ht="13.5" customHeight="1" outlineLevel="1" x14ac:dyDescent="0.2">
      <c r="C128" s="82"/>
      <c r="D128" s="691"/>
      <c r="E128" s="160"/>
      <c r="F128" s="271"/>
      <c r="G128" s="533"/>
      <c r="H128" s="272"/>
      <c r="I128" s="272"/>
      <c r="J128" s="196"/>
      <c r="K128" s="272"/>
      <c r="L128" s="272"/>
      <c r="M128" s="272"/>
      <c r="N128" s="272"/>
      <c r="O128" s="272"/>
      <c r="P128" s="533"/>
      <c r="Q128" s="533"/>
      <c r="R128" s="189"/>
      <c r="S128" s="594"/>
      <c r="T128" s="594"/>
      <c r="U128" s="533"/>
      <c r="V128" s="649"/>
      <c r="W128" s="649"/>
      <c r="X128" s="649"/>
    </row>
    <row r="129" spans="3:24" s="538" customFormat="1" ht="13.5" customHeight="1" outlineLevel="1" x14ac:dyDescent="0.2">
      <c r="C129" s="82"/>
      <c r="D129" s="691"/>
      <c r="E129" s="635" t="s">
        <v>3496</v>
      </c>
      <c r="F129" s="271"/>
      <c r="G129" s="635" t="s">
        <v>3530</v>
      </c>
      <c r="H129" s="272"/>
      <c r="I129" s="635"/>
      <c r="J129" s="196"/>
      <c r="K129" s="635"/>
      <c r="L129" s="272"/>
      <c r="M129" s="272"/>
      <c r="N129" s="272"/>
      <c r="O129" s="272"/>
      <c r="P129" s="533"/>
      <c r="Q129" s="533"/>
      <c r="R129" s="189"/>
      <c r="S129" s="594"/>
      <c r="T129" s="594"/>
      <c r="U129" s="533"/>
      <c r="V129" s="649"/>
      <c r="W129" s="649"/>
      <c r="X129" s="649"/>
    </row>
    <row r="130" spans="3:24" s="538" customFormat="1" ht="13.5" customHeight="1" outlineLevel="1" x14ac:dyDescent="0.2">
      <c r="C130" s="82"/>
      <c r="D130" s="691"/>
      <c r="E130" s="635" t="s">
        <v>93</v>
      </c>
      <c r="F130" s="271"/>
      <c r="G130" s="635" t="s">
        <v>92</v>
      </c>
      <c r="H130" s="272"/>
      <c r="I130" s="635"/>
      <c r="J130" s="196"/>
      <c r="K130" s="635"/>
      <c r="L130" s="272"/>
      <c r="M130" s="272"/>
      <c r="N130" s="272"/>
      <c r="O130" s="272"/>
      <c r="P130" s="533"/>
      <c r="Q130" s="533"/>
      <c r="R130" s="189"/>
      <c r="S130" s="594"/>
      <c r="T130" s="594"/>
      <c r="U130" s="533"/>
      <c r="V130" s="649"/>
      <c r="W130" s="649"/>
      <c r="X130" s="649"/>
    </row>
    <row r="131" spans="3:24" s="538" customFormat="1" ht="13.5" customHeight="1" outlineLevel="1" x14ac:dyDescent="0.2">
      <c r="C131" s="82"/>
      <c r="D131" s="691"/>
      <c r="E131" s="635" t="s">
        <v>97</v>
      </c>
      <c r="F131" s="271"/>
      <c r="G131" s="635" t="s">
        <v>3535</v>
      </c>
      <c r="H131" s="272"/>
      <c r="I131" s="635"/>
      <c r="J131" s="196"/>
      <c r="K131" s="635"/>
      <c r="L131" s="272"/>
      <c r="M131" s="272"/>
      <c r="N131" s="272"/>
      <c r="O131" s="272"/>
      <c r="P131" s="533"/>
      <c r="Q131" s="533"/>
      <c r="R131" s="189"/>
      <c r="S131" s="594"/>
      <c r="T131" s="594"/>
      <c r="U131" s="533"/>
      <c r="V131" s="649"/>
      <c r="W131" s="649"/>
      <c r="X131" s="649"/>
    </row>
    <row r="132" spans="3:24" s="538" customFormat="1" ht="13.5" customHeight="1" outlineLevel="1" x14ac:dyDescent="0.2">
      <c r="C132" s="82"/>
      <c r="D132" s="691"/>
      <c r="E132" s="635" t="s">
        <v>3522</v>
      </c>
      <c r="F132" s="271"/>
      <c r="G132" s="635" t="s">
        <v>188</v>
      </c>
      <c r="H132" s="272"/>
      <c r="J132" s="196"/>
      <c r="K132" s="635"/>
      <c r="L132" s="272"/>
      <c r="M132" s="272"/>
      <c r="N132" s="272"/>
      <c r="O132" s="272"/>
      <c r="P132" s="533"/>
      <c r="Q132" s="533"/>
      <c r="R132" s="189"/>
      <c r="S132" s="594"/>
      <c r="T132" s="594"/>
      <c r="U132" s="533"/>
      <c r="V132" s="649"/>
      <c r="W132" s="649"/>
      <c r="X132" s="649"/>
    </row>
    <row r="133" spans="3:24" s="538" customFormat="1" ht="13.5" customHeight="1" outlineLevel="1" x14ac:dyDescent="0.2">
      <c r="C133" s="82"/>
      <c r="D133" s="691"/>
      <c r="E133" s="635" t="s">
        <v>3524</v>
      </c>
      <c r="F133" s="271"/>
      <c r="G133" s="635" t="s">
        <v>3540</v>
      </c>
      <c r="H133" s="272"/>
      <c r="I133" s="635"/>
      <c r="J133" s="196"/>
      <c r="K133" s="635"/>
      <c r="L133" s="272"/>
      <c r="M133" s="272"/>
      <c r="N133" s="272"/>
      <c r="O133" s="272"/>
      <c r="P133" s="533"/>
      <c r="Q133" s="533"/>
      <c r="R133" s="189"/>
      <c r="S133" s="594"/>
      <c r="T133" s="594"/>
      <c r="U133" s="533"/>
      <c r="V133" s="649"/>
      <c r="W133" s="649"/>
      <c r="X133" s="649"/>
    </row>
    <row r="134" spans="3:24" s="538" customFormat="1" ht="13.5" customHeight="1" outlineLevel="1" x14ac:dyDescent="0.2">
      <c r="C134" s="82"/>
      <c r="D134" s="691"/>
      <c r="E134" s="635" t="s">
        <v>3525</v>
      </c>
      <c r="F134" s="271"/>
      <c r="G134" s="635"/>
      <c r="H134" s="272"/>
      <c r="I134" s="635"/>
      <c r="J134" s="196"/>
      <c r="K134" s="635"/>
      <c r="L134" s="272"/>
      <c r="M134" s="272"/>
      <c r="N134" s="272"/>
      <c r="O134" s="272"/>
      <c r="P134" s="533"/>
      <c r="Q134" s="533"/>
      <c r="R134" s="189"/>
      <c r="S134" s="594"/>
      <c r="T134" s="594"/>
      <c r="U134" s="533"/>
      <c r="V134" s="649"/>
      <c r="W134" s="649"/>
      <c r="X134" s="649"/>
    </row>
    <row r="135" spans="3:24" s="538" customFormat="1" ht="13.5" customHeight="1" outlineLevel="1" x14ac:dyDescent="0.2">
      <c r="C135" s="82"/>
      <c r="D135" s="691"/>
      <c r="E135" s="160"/>
      <c r="F135" s="271"/>
      <c r="G135" s="533"/>
      <c r="H135" s="272"/>
      <c r="I135" s="272"/>
      <c r="J135" s="196"/>
      <c r="K135" s="272"/>
      <c r="L135" s="272"/>
      <c r="M135" s="272"/>
      <c r="N135" s="272"/>
      <c r="O135" s="272"/>
      <c r="P135" s="533"/>
      <c r="Q135" s="533"/>
      <c r="R135" s="189"/>
      <c r="S135" s="594"/>
      <c r="T135" s="594"/>
      <c r="U135" s="533"/>
      <c r="V135" s="649"/>
      <c r="W135" s="649"/>
      <c r="X135" s="649"/>
    </row>
    <row r="136" spans="3:24" s="538" customFormat="1" ht="13.5" customHeight="1" outlineLevel="1" x14ac:dyDescent="0.2">
      <c r="C136" s="82"/>
      <c r="D136" s="693"/>
      <c r="F136" s="271"/>
      <c r="G136" s="635"/>
      <c r="H136" s="272"/>
      <c r="I136" s="272"/>
      <c r="J136" s="196"/>
      <c r="K136" s="272"/>
      <c r="L136" s="272"/>
      <c r="M136" s="272"/>
      <c r="N136" s="272"/>
      <c r="O136" s="272"/>
      <c r="P136" s="533"/>
      <c r="Q136" s="533"/>
      <c r="R136" s="189"/>
      <c r="S136" s="594"/>
      <c r="T136" s="594"/>
      <c r="U136" s="533"/>
      <c r="V136" s="649"/>
      <c r="W136" s="649"/>
      <c r="X136" s="649"/>
    </row>
    <row r="137" spans="3:24" s="538" customFormat="1" ht="13.5" customHeight="1" outlineLevel="1" x14ac:dyDescent="0.2">
      <c r="C137" s="82"/>
      <c r="D137" s="693"/>
      <c r="F137" s="271"/>
      <c r="G137" s="533"/>
      <c r="H137" s="272"/>
      <c r="I137" s="272"/>
      <c r="J137" s="196"/>
      <c r="K137" s="272"/>
      <c r="L137" s="272"/>
      <c r="M137" s="272"/>
      <c r="N137" s="272"/>
      <c r="O137" s="272"/>
      <c r="P137" s="533"/>
      <c r="Q137" s="533"/>
      <c r="R137" s="189"/>
      <c r="S137" s="594"/>
      <c r="T137" s="594"/>
      <c r="U137" s="533"/>
      <c r="V137" s="649"/>
      <c r="W137" s="649"/>
      <c r="X137" s="649"/>
    </row>
    <row r="138" spans="3:24" s="538" customFormat="1" ht="13.5" customHeight="1" outlineLevel="1" x14ac:dyDescent="0.2">
      <c r="C138" s="82"/>
      <c r="D138" s="693"/>
      <c r="F138" s="172"/>
      <c r="G138" s="533"/>
      <c r="H138" s="272"/>
      <c r="I138" s="272"/>
      <c r="J138" s="196"/>
      <c r="K138" s="272"/>
      <c r="L138" s="272"/>
      <c r="M138" s="272"/>
      <c r="N138" s="272"/>
      <c r="O138" s="272"/>
      <c r="P138" s="533"/>
      <c r="Q138" s="533"/>
      <c r="R138" s="189"/>
      <c r="S138" s="594"/>
      <c r="T138" s="594"/>
      <c r="U138" s="533"/>
      <c r="V138" s="649"/>
      <c r="W138" s="649"/>
      <c r="X138" s="649"/>
    </row>
    <row r="139" spans="3:24" s="538" customFormat="1" ht="13.5" customHeight="1" outlineLevel="1" x14ac:dyDescent="0.2">
      <c r="C139" s="82"/>
      <c r="D139" s="693"/>
      <c r="E139" s="635"/>
      <c r="F139" s="172"/>
      <c r="G139" s="533"/>
      <c r="H139" s="272"/>
      <c r="I139" s="272"/>
      <c r="J139" s="196"/>
      <c r="K139" s="272"/>
      <c r="L139" s="272"/>
      <c r="M139" s="272"/>
      <c r="N139" s="272"/>
      <c r="O139" s="272"/>
      <c r="P139" s="533"/>
      <c r="Q139" s="533"/>
      <c r="R139" s="189"/>
      <c r="S139" s="594"/>
      <c r="T139" s="594"/>
      <c r="U139" s="533"/>
      <c r="V139" s="649"/>
      <c r="W139" s="649"/>
      <c r="X139" s="649"/>
    </row>
    <row r="140" spans="3:24" s="538" customFormat="1" ht="13.5" customHeight="1" outlineLevel="1" x14ac:dyDescent="0.2">
      <c r="C140" s="82"/>
      <c r="D140" s="693"/>
      <c r="E140" s="635"/>
      <c r="F140" s="172"/>
      <c r="G140" s="533"/>
      <c r="H140" s="272"/>
      <c r="I140" s="272"/>
      <c r="J140" s="196"/>
      <c r="K140" s="272"/>
      <c r="L140" s="272"/>
      <c r="M140" s="272"/>
      <c r="N140" s="272"/>
      <c r="O140" s="272"/>
      <c r="P140" s="533"/>
      <c r="Q140" s="533"/>
      <c r="R140" s="189"/>
      <c r="S140" s="594"/>
      <c r="T140" s="594"/>
      <c r="U140" s="533"/>
      <c r="V140" s="649"/>
      <c r="W140" s="649"/>
      <c r="X140" s="649"/>
    </row>
    <row r="141" spans="3:24" s="538" customFormat="1" ht="13.5" customHeight="1" outlineLevel="1" x14ac:dyDescent="0.2">
      <c r="C141" s="82"/>
      <c r="D141" s="693"/>
      <c r="E141" s="635"/>
      <c r="F141" s="172"/>
      <c r="G141" s="533"/>
      <c r="H141" s="272"/>
      <c r="I141" s="272"/>
      <c r="J141" s="196"/>
      <c r="K141" s="272"/>
      <c r="L141" s="272"/>
      <c r="M141" s="272"/>
      <c r="N141" s="272"/>
      <c r="O141" s="272"/>
      <c r="P141" s="533"/>
      <c r="Q141" s="533"/>
      <c r="R141" s="189"/>
      <c r="S141" s="594"/>
      <c r="T141" s="594"/>
      <c r="U141" s="533"/>
      <c r="V141" s="649"/>
      <c r="W141" s="649"/>
      <c r="X141" s="649"/>
    </row>
    <row r="142" spans="3:24" s="538" customFormat="1" ht="14.25" customHeight="1" outlineLevel="1" x14ac:dyDescent="0.2">
      <c r="C142" s="82"/>
      <c r="D142" s="691"/>
      <c r="E142" s="160"/>
      <c r="F142" s="172"/>
      <c r="G142" s="533"/>
      <c r="H142" s="272"/>
      <c r="I142" s="272"/>
      <c r="J142" s="196"/>
      <c r="K142" s="272"/>
      <c r="L142" s="272"/>
      <c r="M142" s="272"/>
      <c r="N142" s="272"/>
      <c r="O142" s="272"/>
      <c r="P142" s="533"/>
      <c r="Q142" s="533"/>
      <c r="R142" s="189"/>
      <c r="S142" s="594"/>
      <c r="T142" s="594"/>
      <c r="U142" s="533"/>
      <c r="V142" s="649"/>
      <c r="W142" s="649"/>
      <c r="X142" s="649"/>
    </row>
    <row r="143" spans="3:24" s="538" customFormat="1" ht="14.25" customHeight="1" outlineLevel="1" x14ac:dyDescent="0.2">
      <c r="C143" s="83"/>
      <c r="D143" s="408"/>
      <c r="E143" s="160"/>
      <c r="F143" s="172"/>
      <c r="G143" s="533"/>
      <c r="H143" s="272"/>
      <c r="I143" s="272"/>
      <c r="J143" s="196"/>
      <c r="K143" s="272"/>
      <c r="L143" s="272"/>
      <c r="M143" s="272"/>
      <c r="N143" s="272"/>
      <c r="O143" s="272"/>
      <c r="P143" s="533"/>
      <c r="Q143" s="533"/>
      <c r="R143" s="189"/>
      <c r="S143" s="594"/>
      <c r="T143" s="594"/>
      <c r="U143" s="533"/>
      <c r="V143" s="649"/>
      <c r="W143" s="649"/>
      <c r="X143" s="649"/>
    </row>
    <row r="144" spans="3:24" s="538" customFormat="1" ht="13.5" customHeight="1" outlineLevel="1" x14ac:dyDescent="0.2">
      <c r="C144" s="83"/>
      <c r="D144" s="408"/>
      <c r="E144" s="160"/>
      <c r="F144" s="172"/>
      <c r="G144" s="533"/>
      <c r="H144" s="272"/>
      <c r="I144" s="272"/>
      <c r="J144" s="196"/>
      <c r="K144" s="272"/>
      <c r="L144" s="272"/>
      <c r="M144" s="272"/>
      <c r="N144" s="272"/>
      <c r="O144" s="272"/>
      <c r="P144" s="533"/>
      <c r="Q144" s="533"/>
      <c r="R144" s="189"/>
      <c r="S144" s="594"/>
      <c r="T144" s="594"/>
      <c r="U144" s="533"/>
      <c r="V144" s="649"/>
      <c r="W144" s="649"/>
      <c r="X144" s="649"/>
    </row>
    <row r="145" spans="3:29" s="648" customFormat="1" ht="19.5" customHeight="1" x14ac:dyDescent="0.2">
      <c r="C145" s="83"/>
      <c r="D145" s="408"/>
      <c r="E145" s="168" t="s">
        <v>111</v>
      </c>
      <c r="F145" s="533"/>
      <c r="G145" s="533"/>
      <c r="H145" s="181"/>
      <c r="I145" s="181"/>
      <c r="J145" s="181"/>
      <c r="K145" s="181"/>
      <c r="L145" s="239"/>
      <c r="M145" s="239"/>
      <c r="N145" s="533"/>
      <c r="O145" s="533"/>
      <c r="P145" s="533"/>
      <c r="Q145" s="533"/>
      <c r="R145" s="533"/>
      <c r="S145" s="533"/>
      <c r="T145" s="181"/>
      <c r="U145" s="83"/>
    </row>
    <row r="146" spans="3:29" s="538" customFormat="1" ht="18.75" customHeight="1" x14ac:dyDescent="0.2">
      <c r="C146" s="83"/>
      <c r="D146" s="408"/>
      <c r="E146" s="727" t="s">
        <v>3543</v>
      </c>
      <c r="F146" s="727"/>
      <c r="G146" s="727"/>
      <c r="H146" s="727"/>
      <c r="I146" s="727"/>
      <c r="J146" s="727"/>
      <c r="K146" s="727"/>
      <c r="L146" s="727"/>
      <c r="M146" s="727"/>
      <c r="N146" s="727"/>
      <c r="O146" s="727"/>
      <c r="P146" s="727"/>
      <c r="Q146" s="727"/>
      <c r="R146" s="727"/>
      <c r="S146" s="727"/>
      <c r="T146" s="727"/>
      <c r="U146" s="83"/>
    </row>
    <row r="147" spans="3:29" s="538" customFormat="1" ht="19.5" customHeight="1" x14ac:dyDescent="0.2">
      <c r="C147" s="83"/>
      <c r="D147" s="408"/>
      <c r="E147" s="727"/>
      <c r="F147" s="727"/>
      <c r="G147" s="727"/>
      <c r="H147" s="727"/>
      <c r="I147" s="727"/>
      <c r="J147" s="727"/>
      <c r="K147" s="727"/>
      <c r="L147" s="727"/>
      <c r="M147" s="727"/>
      <c r="N147" s="727"/>
      <c r="O147" s="727"/>
      <c r="P147" s="727"/>
      <c r="Q147" s="727"/>
      <c r="R147" s="727"/>
      <c r="S147" s="727"/>
      <c r="T147" s="727"/>
      <c r="U147" s="83"/>
      <c r="V147" s="545"/>
      <c r="W147" s="545"/>
      <c r="X147" s="545"/>
    </row>
    <row r="148" spans="3:29" s="538" customFormat="1" ht="23.25" customHeight="1" x14ac:dyDescent="0.2">
      <c r="C148" s="83"/>
      <c r="D148" s="408"/>
      <c r="E148" s="727"/>
      <c r="F148" s="727"/>
      <c r="G148" s="727"/>
      <c r="H148" s="727"/>
      <c r="I148" s="727"/>
      <c r="J148" s="727"/>
      <c r="K148" s="727"/>
      <c r="L148" s="727"/>
      <c r="M148" s="727"/>
      <c r="N148" s="727"/>
      <c r="O148" s="727"/>
      <c r="P148" s="727"/>
      <c r="Q148" s="727"/>
      <c r="R148" s="727"/>
      <c r="S148" s="727"/>
      <c r="T148" s="727"/>
      <c r="U148" s="83"/>
      <c r="V148" s="545"/>
      <c r="W148" s="545"/>
      <c r="X148" s="545"/>
    </row>
    <row r="149" spans="3:29" s="538" customFormat="1" ht="15.75" customHeight="1" x14ac:dyDescent="0.2">
      <c r="C149" s="83"/>
      <c r="D149" s="40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83"/>
      <c r="V149" s="651"/>
    </row>
    <row r="150" spans="3:29" s="538" customFormat="1" ht="15.75" customHeight="1" x14ac:dyDescent="0.2">
      <c r="C150" s="83"/>
      <c r="D150" s="408"/>
      <c r="E150" s="363"/>
      <c r="F150" s="186"/>
      <c r="G150" s="728" t="s">
        <v>3498</v>
      </c>
      <c r="H150" s="728"/>
      <c r="I150" s="728"/>
      <c r="J150" s="728"/>
      <c r="K150" s="728"/>
      <c r="L150" s="728"/>
      <c r="M150" s="728"/>
      <c r="N150" s="728"/>
      <c r="O150" s="728"/>
      <c r="P150" s="728"/>
      <c r="Q150" s="728"/>
      <c r="R150" s="370"/>
      <c r="S150" s="370"/>
      <c r="T150" s="186"/>
      <c r="U150" s="83"/>
      <c r="V150" s="545"/>
      <c r="W150" s="647"/>
      <c r="X150" s="545"/>
    </row>
    <row r="151" spans="3:29" s="538" customFormat="1" ht="15.75" customHeight="1" x14ac:dyDescent="0.2">
      <c r="C151" s="83"/>
      <c r="D151" s="408"/>
      <c r="E151" s="363"/>
      <c r="F151" s="186"/>
      <c r="G151" s="728"/>
      <c r="H151" s="728"/>
      <c r="I151" s="728"/>
      <c r="J151" s="728"/>
      <c r="K151" s="728"/>
      <c r="L151" s="728"/>
      <c r="M151" s="728"/>
      <c r="N151" s="728"/>
      <c r="O151" s="728"/>
      <c r="P151" s="728"/>
      <c r="Q151" s="728"/>
      <c r="R151" s="186"/>
      <c r="S151" s="186"/>
      <c r="T151" s="186"/>
      <c r="U151" s="83"/>
      <c r="V151" s="652"/>
      <c r="W151" s="647"/>
      <c r="X151" s="545"/>
    </row>
    <row r="152" spans="3:29" s="538" customFormat="1" ht="15.75" customHeight="1" x14ac:dyDescent="0.2">
      <c r="C152" s="83"/>
      <c r="D152" s="408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545"/>
      <c r="W152" s="647"/>
      <c r="X152" s="545"/>
    </row>
    <row r="153" spans="3:29" s="538" customFormat="1" ht="15.75" customHeight="1" x14ac:dyDescent="0.2">
      <c r="C153" s="83"/>
      <c r="D153" s="408"/>
      <c r="E153" s="563"/>
      <c r="F153" s="563"/>
      <c r="G153" s="566"/>
      <c r="H153" s="566"/>
      <c r="I153" s="566"/>
      <c r="J153" s="566"/>
      <c r="K153" s="566"/>
      <c r="L153" s="566"/>
      <c r="M153" s="566"/>
      <c r="N153" s="566"/>
      <c r="O153" s="566"/>
      <c r="P153" s="563"/>
      <c r="Q153" s="563"/>
      <c r="R153" s="563"/>
      <c r="S153" s="563"/>
      <c r="T153" s="563"/>
      <c r="U153" s="563"/>
      <c r="V153" s="545"/>
      <c r="W153" s="647"/>
      <c r="X153" s="545"/>
    </row>
    <row r="154" spans="3:29" s="538" customFormat="1" ht="19.5" customHeight="1" x14ac:dyDescent="0.2">
      <c r="C154" s="679"/>
      <c r="D154" s="642"/>
      <c r="E154" s="644"/>
      <c r="F154" s="644"/>
      <c r="I154" s="643"/>
      <c r="J154" s="642"/>
      <c r="K154" s="643"/>
      <c r="L154" s="642"/>
      <c r="M154" s="643"/>
      <c r="O154" s="653"/>
      <c r="P154" s="645"/>
      <c r="Q154" s="646"/>
      <c r="R154" s="646"/>
      <c r="T154" s="545"/>
      <c r="U154" s="545"/>
      <c r="V154" s="545"/>
      <c r="W154" s="647"/>
      <c r="X154" s="545"/>
    </row>
    <row r="155" spans="3:29" s="538" customFormat="1" ht="19.5" customHeight="1" x14ac:dyDescent="0.2">
      <c r="C155" s="655"/>
      <c r="D155" s="654"/>
      <c r="E155" s="655"/>
      <c r="F155" s="655"/>
      <c r="G155" s="656"/>
      <c r="H155" s="656"/>
      <c r="I155" s="657"/>
      <c r="J155" s="656"/>
      <c r="K155" s="658"/>
      <c r="L155" s="656"/>
      <c r="M155" s="656"/>
      <c r="N155" s="656"/>
      <c r="O155" s="659"/>
      <c r="P155" s="660"/>
      <c r="Q155" s="661"/>
      <c r="R155" s="661"/>
      <c r="S155" s="656"/>
      <c r="T155" s="662"/>
      <c r="U155" s="662"/>
      <c r="V155" s="662"/>
      <c r="W155" s="663"/>
      <c r="X155" s="662"/>
      <c r="Y155" s="545"/>
      <c r="Z155" s="545"/>
      <c r="AA155" s="545"/>
      <c r="AB155" s="545"/>
      <c r="AC155" s="545"/>
    </row>
    <row r="156" spans="3:29" s="538" customFormat="1" ht="19.5" customHeight="1" x14ac:dyDescent="0.2">
      <c r="C156" s="664"/>
      <c r="D156" s="664"/>
      <c r="E156" s="664"/>
      <c r="F156" s="664"/>
      <c r="G156" s="664"/>
      <c r="H156" s="664"/>
      <c r="I156" s="664"/>
      <c r="J156" s="664"/>
      <c r="K156" s="664"/>
      <c r="L156" s="664"/>
      <c r="M156" s="664"/>
      <c r="N156" s="664"/>
      <c r="O156" s="664"/>
      <c r="P156" s="664"/>
      <c r="Q156" s="664"/>
      <c r="R156" s="664"/>
      <c r="S156" s="664"/>
      <c r="T156" s="664"/>
      <c r="U156" s="664"/>
      <c r="V156" s="664"/>
      <c r="W156" s="664"/>
      <c r="X156" s="664"/>
      <c r="Y156" s="545"/>
      <c r="Z156" s="545"/>
      <c r="AA156" s="545"/>
      <c r="AB156" s="545"/>
      <c r="AC156" s="545"/>
    </row>
    <row r="157" spans="3:29" s="538" customFormat="1" ht="19.5" customHeight="1" x14ac:dyDescent="0.2">
      <c r="C157" s="649"/>
      <c r="D157" s="649"/>
      <c r="E157" s="649"/>
      <c r="F157" s="664"/>
      <c r="G157" s="651"/>
      <c r="H157" s="642"/>
      <c r="I157" s="665"/>
      <c r="J157" s="642"/>
      <c r="K157" s="666"/>
      <c r="L157" s="642"/>
      <c r="M157" s="666"/>
      <c r="O157" s="667"/>
      <c r="P157" s="642"/>
      <c r="Q157" s="668"/>
      <c r="R157" s="669"/>
      <c r="S157" s="667"/>
      <c r="T157" s="668"/>
      <c r="U157" s="670"/>
      <c r="V157" s="670"/>
      <c r="W157" s="642"/>
      <c r="X157" s="671"/>
      <c r="Y157" s="545"/>
      <c r="Z157" s="545"/>
      <c r="AA157" s="545"/>
    </row>
    <row r="158" spans="3:29" s="538" customFormat="1" ht="16" x14ac:dyDescent="0.2">
      <c r="C158" s="649"/>
      <c r="D158" s="649"/>
      <c r="E158" s="649"/>
      <c r="F158" s="672"/>
      <c r="G158" s="680"/>
      <c r="H158" s="673"/>
      <c r="I158" s="680"/>
      <c r="J158" s="673"/>
      <c r="K158" s="681"/>
      <c r="L158" s="674"/>
      <c r="M158" s="682"/>
      <c r="N158" s="675"/>
      <c r="O158" s="683"/>
      <c r="P158" s="674"/>
      <c r="Q158" s="684"/>
      <c r="R158" s="676"/>
      <c r="S158" s="685"/>
      <c r="T158" s="676"/>
      <c r="U158" s="730"/>
      <c r="V158" s="730"/>
      <c r="W158" s="675"/>
      <c r="X158" s="686"/>
      <c r="Y158" s="545"/>
      <c r="Z158" s="545"/>
      <c r="AA158" s="545"/>
      <c r="AB158" s="545"/>
      <c r="AC158" s="545"/>
    </row>
    <row r="159" spans="3:29" s="538" customFormat="1" ht="16" x14ac:dyDescent="0.2">
      <c r="C159" s="649"/>
      <c r="D159" s="649"/>
      <c r="E159" s="649"/>
      <c r="F159" s="672"/>
      <c r="G159" s="680"/>
      <c r="H159" s="673"/>
      <c r="I159" s="680"/>
      <c r="J159" s="673"/>
      <c r="K159" s="681"/>
      <c r="L159" s="674"/>
      <c r="M159" s="682"/>
      <c r="N159" s="675"/>
      <c r="O159" s="683"/>
      <c r="P159" s="674"/>
      <c r="Q159" s="684"/>
      <c r="R159" s="676"/>
      <c r="S159" s="685"/>
      <c r="T159" s="676"/>
      <c r="U159" s="730"/>
      <c r="V159" s="730"/>
      <c r="W159" s="675"/>
      <c r="X159" s="686"/>
      <c r="Y159" s="545"/>
      <c r="Z159" s="545"/>
      <c r="AA159" s="545"/>
      <c r="AB159" s="545"/>
      <c r="AC159" s="545"/>
    </row>
    <row r="160" spans="3:29" s="538" customFormat="1" ht="16" x14ac:dyDescent="0.2">
      <c r="C160" s="649"/>
      <c r="D160" s="649"/>
      <c r="E160" s="649"/>
      <c r="F160" s="672"/>
      <c r="G160" s="680"/>
      <c r="H160" s="673"/>
      <c r="I160" s="680"/>
      <c r="J160" s="673"/>
      <c r="K160" s="681"/>
      <c r="L160" s="674"/>
      <c r="M160" s="682"/>
      <c r="N160" s="675"/>
      <c r="O160" s="683"/>
      <c r="P160" s="674"/>
      <c r="Q160" s="684"/>
      <c r="R160" s="676"/>
      <c r="S160" s="685"/>
      <c r="T160" s="676"/>
      <c r="U160" s="730"/>
      <c r="V160" s="730"/>
      <c r="W160" s="675"/>
      <c r="X160" s="686"/>
      <c r="Y160" s="545"/>
      <c r="Z160" s="545"/>
      <c r="AA160" s="545"/>
      <c r="AB160" s="545"/>
      <c r="AC160" s="545"/>
    </row>
    <row r="161" spans="1:33" s="538" customFormat="1" ht="16" x14ac:dyDescent="0.2">
      <c r="C161" s="649"/>
      <c r="D161" s="649"/>
      <c r="E161" s="649"/>
      <c r="F161" s="672"/>
      <c r="G161" s="680"/>
      <c r="H161" s="673"/>
      <c r="I161" s="680"/>
      <c r="J161" s="673"/>
      <c r="K161" s="681"/>
      <c r="L161" s="674"/>
      <c r="M161" s="682"/>
      <c r="N161" s="675"/>
      <c r="O161" s="683"/>
      <c r="P161" s="674"/>
      <c r="Q161" s="684"/>
      <c r="R161" s="676"/>
      <c r="S161" s="685"/>
      <c r="T161" s="676"/>
      <c r="U161" s="730"/>
      <c r="V161" s="730"/>
      <c r="W161" s="675"/>
      <c r="X161" s="686"/>
      <c r="Y161" s="545"/>
      <c r="Z161" s="545"/>
      <c r="AA161" s="545"/>
      <c r="AB161" s="545"/>
      <c r="AC161" s="545"/>
    </row>
    <row r="162" spans="1:33" s="538" customFormat="1" ht="16" x14ac:dyDescent="0.2">
      <c r="C162" s="649"/>
      <c r="D162" s="649"/>
      <c r="E162" s="649"/>
      <c r="F162" s="672"/>
      <c r="G162" s="680"/>
      <c r="H162" s="673"/>
      <c r="I162" s="680"/>
      <c r="J162" s="673"/>
      <c r="K162" s="681"/>
      <c r="L162" s="674"/>
      <c r="M162" s="682"/>
      <c r="N162" s="675"/>
      <c r="O162" s="683"/>
      <c r="P162" s="674"/>
      <c r="Q162" s="684"/>
      <c r="R162" s="676"/>
      <c r="S162" s="685"/>
      <c r="T162" s="676"/>
      <c r="U162" s="730"/>
      <c r="V162" s="730"/>
      <c r="W162" s="675"/>
      <c r="X162" s="686"/>
      <c r="Y162" s="545"/>
      <c r="Z162" s="545"/>
      <c r="AA162" s="545"/>
      <c r="AB162" s="545"/>
      <c r="AC162" s="545"/>
    </row>
    <row r="163" spans="1:33" s="538" customFormat="1" ht="16" x14ac:dyDescent="0.2">
      <c r="C163" s="649"/>
      <c r="D163" s="649"/>
      <c r="E163" s="649"/>
      <c r="F163" s="672"/>
      <c r="G163" s="680"/>
      <c r="H163" s="673"/>
      <c r="I163" s="680"/>
      <c r="J163" s="673"/>
      <c r="K163" s="681"/>
      <c r="L163" s="674"/>
      <c r="M163" s="682"/>
      <c r="N163" s="675"/>
      <c r="O163" s="683"/>
      <c r="P163" s="674"/>
      <c r="Q163" s="684"/>
      <c r="R163" s="676"/>
      <c r="S163" s="685"/>
      <c r="T163" s="676"/>
      <c r="U163" s="730"/>
      <c r="V163" s="730"/>
      <c r="W163" s="675"/>
      <c r="X163" s="686"/>
      <c r="Y163" s="545"/>
      <c r="Z163" s="545"/>
      <c r="AA163" s="545"/>
      <c r="AB163" s="545"/>
      <c r="AC163" s="545"/>
    </row>
    <row r="164" spans="1:33" s="649" customFormat="1" ht="19.5" customHeight="1" x14ac:dyDescent="0.2"/>
    <row r="165" spans="1:33" s="649" customFormat="1" ht="21.75" customHeight="1" x14ac:dyDescent="0.2"/>
    <row r="166" spans="1:33" s="538" customFormat="1" ht="21.75" customHeight="1" x14ac:dyDescent="0.2">
      <c r="C166" s="677"/>
      <c r="F166" s="664"/>
      <c r="G166" s="664"/>
      <c r="H166" s="664"/>
      <c r="I166" s="664"/>
      <c r="J166" s="678"/>
      <c r="K166" s="678"/>
      <c r="R166" s="664"/>
      <c r="Y166" s="545"/>
      <c r="Z166" s="545"/>
      <c r="AA166" s="545"/>
      <c r="AB166" s="545"/>
      <c r="AC166" s="545"/>
    </row>
    <row r="167" spans="1:33" s="538" customFormat="1" ht="21.75" customHeight="1" x14ac:dyDescent="0.2"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29"/>
      <c r="P167" s="729"/>
      <c r="Q167" s="729"/>
      <c r="R167" s="729"/>
      <c r="Y167" s="545"/>
      <c r="Z167" s="545"/>
      <c r="AA167" s="545"/>
      <c r="AB167" s="545"/>
      <c r="AC167" s="545"/>
    </row>
    <row r="168" spans="1:33" s="538" customFormat="1" ht="19.5" customHeight="1" x14ac:dyDescent="0.2">
      <c r="C168" s="729"/>
      <c r="D168" s="729"/>
      <c r="E168" s="729"/>
      <c r="F168" s="729"/>
      <c r="G168" s="729"/>
      <c r="H168" s="729"/>
      <c r="I168" s="729"/>
      <c r="J168" s="729"/>
      <c r="K168" s="729"/>
      <c r="L168" s="729"/>
      <c r="M168" s="729"/>
      <c r="N168" s="729"/>
      <c r="O168" s="729"/>
      <c r="P168" s="729"/>
      <c r="Q168" s="729"/>
      <c r="R168" s="729"/>
      <c r="Y168" s="545"/>
      <c r="Z168" s="545"/>
      <c r="AA168" s="545"/>
      <c r="AB168" s="545"/>
      <c r="AC168" s="545"/>
    </row>
    <row r="169" spans="1:33" s="538" customFormat="1" ht="21.75" customHeight="1" x14ac:dyDescent="0.2">
      <c r="C169" s="729"/>
      <c r="D169" s="729"/>
      <c r="E169" s="729"/>
      <c r="F169" s="729"/>
      <c r="G169" s="729"/>
      <c r="H169" s="729"/>
      <c r="I169" s="729"/>
      <c r="J169" s="729"/>
      <c r="K169" s="729"/>
      <c r="L169" s="729"/>
      <c r="M169" s="729"/>
      <c r="N169" s="729"/>
      <c r="O169" s="729"/>
      <c r="P169" s="729"/>
      <c r="Q169" s="729"/>
      <c r="R169" s="729"/>
      <c r="Y169" s="545"/>
      <c r="Z169" s="545"/>
      <c r="AA169" s="545"/>
      <c r="AB169" s="545"/>
      <c r="AC169" s="545"/>
    </row>
    <row r="170" spans="1:33" s="538" customFormat="1" ht="33.75" customHeight="1" x14ac:dyDescent="0.2">
      <c r="C170" s="642"/>
      <c r="D170" s="642"/>
      <c r="E170" s="687"/>
      <c r="F170" s="644"/>
      <c r="G170" s="687"/>
      <c r="H170" s="644"/>
      <c r="I170" s="644"/>
      <c r="J170" s="642"/>
      <c r="K170" s="688"/>
      <c r="L170" s="642"/>
      <c r="M170" s="689"/>
      <c r="P170" s="645"/>
      <c r="Q170" s="646"/>
      <c r="R170" s="646"/>
      <c r="T170" s="545"/>
      <c r="U170" s="647"/>
      <c r="V170" s="647"/>
      <c r="W170" s="545"/>
      <c r="X170" s="545"/>
      <c r="Y170" s="545"/>
      <c r="Z170" s="545"/>
      <c r="AA170" s="545"/>
      <c r="AB170" s="545"/>
      <c r="AC170" s="545"/>
    </row>
    <row r="171" spans="1:33" customFormat="1" ht="151.5" customHeight="1" x14ac:dyDescent="0.2"/>
    <row r="172" spans="1:33" customFormat="1" ht="30" customHeight="1" x14ac:dyDescent="0.2"/>
    <row r="173" spans="1:33" s="340" customFormat="1" ht="16" x14ac:dyDescent="0.2">
      <c r="A173" s="341"/>
      <c r="B173" s="378"/>
      <c r="C173" s="379"/>
      <c r="D173" s="379"/>
      <c r="E173" s="593"/>
      <c r="F173" s="593"/>
      <c r="G173" s="593"/>
      <c r="H173" s="593"/>
      <c r="I173" s="593"/>
      <c r="J173" s="593"/>
      <c r="K173" s="593"/>
      <c r="L173" s="593"/>
      <c r="M173" s="593"/>
      <c r="N173" s="593"/>
      <c r="O173" s="593"/>
      <c r="P173" s="593"/>
      <c r="Q173" s="593"/>
      <c r="R173" s="593"/>
      <c r="S173" s="379"/>
      <c r="T173" s="379"/>
      <c r="U173" s="379"/>
      <c r="V173" s="379"/>
      <c r="W173" s="593"/>
      <c r="X173" s="344"/>
      <c r="Y173" s="278"/>
      <c r="Z173" s="278"/>
      <c r="AA173" s="278"/>
      <c r="AB173" s="278"/>
      <c r="AC173" s="278"/>
      <c r="AE173" s="276"/>
    </row>
    <row r="174" spans="1:33" s="340" customFormat="1" ht="19.5" customHeight="1" thickBot="1" x14ac:dyDescent="0.25">
      <c r="A174" s="341"/>
      <c r="B174" s="378"/>
      <c r="C174" s="380" t="s">
        <v>112</v>
      </c>
      <c r="D174" s="379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79"/>
      <c r="P174" s="379"/>
      <c r="Q174" s="379"/>
      <c r="R174" s="379"/>
      <c r="S174" s="379" t="b">
        <v>0</v>
      </c>
      <c r="T174" s="379"/>
      <c r="U174" s="379" t="b">
        <v>0</v>
      </c>
      <c r="V174" s="379"/>
      <c r="W174" s="593"/>
      <c r="X174" s="344"/>
      <c r="Y174" s="278"/>
      <c r="Z174" s="278"/>
      <c r="AA174" s="278"/>
      <c r="AB174" s="278"/>
      <c r="AC174" s="278"/>
      <c r="AE174" s="276"/>
    </row>
    <row r="175" spans="1:33" s="340" customFormat="1" ht="30" customHeight="1" thickTop="1" thickBot="1" x14ac:dyDescent="0.25">
      <c r="A175" s="344"/>
      <c r="B175" s="378"/>
      <c r="C175" s="383" t="s">
        <v>50</v>
      </c>
      <c r="D175" s="379"/>
      <c r="E175" s="381" t="s">
        <v>113</v>
      </c>
      <c r="F175" s="382" t="s">
        <v>114</v>
      </c>
      <c r="G175" s="381"/>
      <c r="H175" s="382" t="s">
        <v>114</v>
      </c>
      <c r="I175" s="379"/>
      <c r="J175" s="379"/>
      <c r="K175" s="381" t="s">
        <v>82</v>
      </c>
      <c r="L175" s="382" t="s">
        <v>115</v>
      </c>
      <c r="M175" s="379"/>
      <c r="N175" s="379"/>
      <c r="O175" s="379" t="s">
        <v>116</v>
      </c>
      <c r="P175" s="379"/>
      <c r="Q175" s="379">
        <v>1</v>
      </c>
      <c r="R175" s="379"/>
      <c r="S175" s="379" t="b">
        <v>0</v>
      </c>
      <c r="T175" s="379"/>
      <c r="U175" s="379" t="b">
        <v>0</v>
      </c>
      <c r="V175" s="379"/>
      <c r="W175" s="593"/>
      <c r="X175" s="344"/>
      <c r="Y175" s="341"/>
      <c r="Z175" s="341"/>
      <c r="AA175" s="341"/>
      <c r="AB175" s="341"/>
      <c r="AC175" s="341"/>
      <c r="AD175" s="341"/>
      <c r="AE175" s="341"/>
      <c r="AF175" s="341"/>
      <c r="AG175" s="341"/>
    </row>
    <row r="176" spans="1:33" s="340" customFormat="1" ht="19.5" customHeight="1" thickTop="1" x14ac:dyDescent="0.2">
      <c r="A176" s="344"/>
      <c r="B176" s="378"/>
      <c r="C176" s="386" t="s">
        <v>117</v>
      </c>
      <c r="D176" s="379"/>
      <c r="E176" s="384" t="s">
        <v>50</v>
      </c>
      <c r="F176" s="385" t="s">
        <v>50</v>
      </c>
      <c r="G176" s="384"/>
      <c r="H176" s="385" t="s">
        <v>50</v>
      </c>
      <c r="I176" s="379"/>
      <c r="J176" s="379"/>
      <c r="K176" s="384" t="s">
        <v>50</v>
      </c>
      <c r="L176" s="385" t="s">
        <v>50</v>
      </c>
      <c r="M176" s="379"/>
      <c r="N176" s="379"/>
      <c r="O176" s="379" t="s">
        <v>25</v>
      </c>
      <c r="P176" s="379"/>
      <c r="Q176" s="379"/>
      <c r="R176" s="379"/>
      <c r="S176" s="379" t="b">
        <v>0</v>
      </c>
      <c r="T176" s="379"/>
      <c r="U176" s="379" t="b">
        <v>0</v>
      </c>
      <c r="V176" s="379"/>
      <c r="W176" s="593"/>
      <c r="X176" s="344"/>
      <c r="Y176" s="344"/>
      <c r="Z176" s="344"/>
      <c r="AA176" s="344"/>
      <c r="AB176" s="344"/>
      <c r="AC176" s="344"/>
      <c r="AD176" s="344"/>
      <c r="AE176" s="344"/>
      <c r="AF176" s="344"/>
      <c r="AG176" s="344"/>
    </row>
    <row r="177" spans="1:34" s="341" customFormat="1" ht="19.5" customHeight="1" x14ac:dyDescent="0.2">
      <c r="A177" s="344"/>
      <c r="B177" s="378"/>
      <c r="C177" s="389" t="s">
        <v>120</v>
      </c>
      <c r="D177" s="379"/>
      <c r="E177" s="387" t="s">
        <v>1949</v>
      </c>
      <c r="F177" s="388" t="s">
        <v>118</v>
      </c>
      <c r="G177" s="387"/>
      <c r="H177" s="388" t="s">
        <v>118</v>
      </c>
      <c r="I177" s="379"/>
      <c r="J177" s="379"/>
      <c r="K177" s="387" t="s">
        <v>1937</v>
      </c>
      <c r="L177" s="388" t="s">
        <v>119</v>
      </c>
      <c r="M177" s="379"/>
      <c r="N177" s="379"/>
      <c r="O177" s="379">
        <v>1</v>
      </c>
      <c r="P177" s="379"/>
      <c r="Q177" s="379"/>
      <c r="R177" s="379"/>
      <c r="S177" s="379" t="b">
        <v>0</v>
      </c>
      <c r="T177" s="379"/>
      <c r="U177" s="379" t="b">
        <v>0</v>
      </c>
      <c r="V177" s="379"/>
      <c r="W177" s="593"/>
      <c r="X177" s="344"/>
      <c r="Y177" s="344"/>
      <c r="Z177" s="344"/>
      <c r="AA177" s="344"/>
      <c r="AB177" s="344"/>
      <c r="AC177" s="344"/>
      <c r="AD177" s="344"/>
      <c r="AE177" s="344"/>
      <c r="AF177" s="344"/>
      <c r="AG177" s="344"/>
    </row>
    <row r="178" spans="1:34" s="341" customFormat="1" ht="19.5" customHeight="1" x14ac:dyDescent="0.2">
      <c r="A178" s="344"/>
      <c r="B178" s="378"/>
      <c r="C178" s="389" t="s">
        <v>124</v>
      </c>
      <c r="D178" s="379"/>
      <c r="E178" s="390" t="s">
        <v>1968</v>
      </c>
      <c r="F178" s="391" t="s">
        <v>121</v>
      </c>
      <c r="G178" s="390"/>
      <c r="H178" s="391" t="s">
        <v>121</v>
      </c>
      <c r="I178" s="379"/>
      <c r="J178" s="379"/>
      <c r="K178" s="390" t="s">
        <v>4</v>
      </c>
      <c r="L178" s="388" t="s">
        <v>122</v>
      </c>
      <c r="M178" s="379"/>
      <c r="N178" s="379"/>
      <c r="O178" s="379">
        <v>2</v>
      </c>
      <c r="P178" s="379"/>
      <c r="Q178" s="379" t="s">
        <v>123</v>
      </c>
      <c r="R178" s="379"/>
      <c r="S178" s="379" t="b">
        <v>0</v>
      </c>
      <c r="T178" s="379"/>
      <c r="U178" s="379" t="b">
        <v>0</v>
      </c>
      <c r="V178" s="379"/>
      <c r="W178" s="593"/>
      <c r="X178" s="344"/>
      <c r="Y178" s="344"/>
      <c r="Z178" s="344"/>
      <c r="AA178" s="344"/>
      <c r="AB178" s="344"/>
      <c r="AC178" s="344"/>
      <c r="AD178" s="344"/>
      <c r="AE178" s="344"/>
      <c r="AF178" s="344"/>
      <c r="AG178" s="344"/>
      <c r="AH178" s="344"/>
    </row>
    <row r="179" spans="1:34" s="341" customFormat="1" ht="19.5" customHeight="1" x14ac:dyDescent="0.2">
      <c r="A179" s="344"/>
      <c r="B179" s="378"/>
      <c r="C179" s="389" t="s">
        <v>126</v>
      </c>
      <c r="D179" s="379"/>
      <c r="E179" s="390"/>
      <c r="F179" s="391" t="s">
        <v>125</v>
      </c>
      <c r="G179" s="390"/>
      <c r="H179" s="391" t="s">
        <v>125</v>
      </c>
      <c r="I179" s="379"/>
      <c r="J179" s="379"/>
      <c r="K179" s="390" t="s">
        <v>5</v>
      </c>
      <c r="L179" s="388"/>
      <c r="M179" s="379"/>
      <c r="N179" s="379"/>
      <c r="O179" s="379">
        <v>3</v>
      </c>
      <c r="P179" s="379"/>
      <c r="Q179" s="379">
        <v>0</v>
      </c>
      <c r="R179" s="379"/>
      <c r="S179" s="379" t="b">
        <v>1</v>
      </c>
      <c r="T179" s="379"/>
      <c r="U179" s="379" t="b">
        <v>0</v>
      </c>
      <c r="V179" s="379"/>
      <c r="W179" s="344"/>
      <c r="X179" s="344"/>
      <c r="Y179" s="344"/>
      <c r="Z179" s="344"/>
      <c r="AA179" s="344"/>
      <c r="AB179" s="344"/>
      <c r="AC179" s="344"/>
      <c r="AD179" s="344"/>
      <c r="AE179" s="344"/>
      <c r="AF179" s="344"/>
      <c r="AG179" s="344"/>
      <c r="AH179" s="344"/>
    </row>
    <row r="180" spans="1:34" s="341" customFormat="1" ht="29.25" customHeight="1" x14ac:dyDescent="0.2">
      <c r="A180" s="344"/>
      <c r="B180" s="378"/>
      <c r="C180" s="389" t="s">
        <v>129</v>
      </c>
      <c r="D180" s="379"/>
      <c r="E180" s="390"/>
      <c r="F180" s="391" t="s">
        <v>128</v>
      </c>
      <c r="G180" s="390"/>
      <c r="H180" s="391" t="s">
        <v>128</v>
      </c>
      <c r="I180" s="379"/>
      <c r="J180" s="379"/>
      <c r="K180" s="390"/>
      <c r="L180" s="391"/>
      <c r="M180" s="379"/>
      <c r="N180" s="379"/>
      <c r="O180" s="379">
        <v>4</v>
      </c>
      <c r="P180" s="379"/>
      <c r="Q180" s="379"/>
      <c r="R180" s="379"/>
      <c r="S180" s="379"/>
      <c r="T180" s="379"/>
      <c r="U180" s="379" t="b">
        <v>1</v>
      </c>
      <c r="V180" s="379"/>
      <c r="W180" s="344"/>
      <c r="X180" s="344"/>
      <c r="Y180" s="344"/>
      <c r="Z180" s="344"/>
      <c r="AA180" s="344"/>
      <c r="AB180" s="344"/>
      <c r="AC180" s="344"/>
      <c r="AD180" s="344"/>
      <c r="AE180" s="344"/>
      <c r="AF180" s="344"/>
      <c r="AG180" s="344"/>
      <c r="AH180" s="344"/>
    </row>
    <row r="181" spans="1:34" s="341" customFormat="1" ht="18" customHeight="1" collapsed="1" x14ac:dyDescent="0.2">
      <c r="A181" s="344"/>
      <c r="B181" s="378"/>
      <c r="C181" s="392" t="s">
        <v>131</v>
      </c>
      <c r="D181" s="379"/>
      <c r="E181" s="390"/>
      <c r="F181" s="391" t="s">
        <v>130</v>
      </c>
      <c r="G181" s="390"/>
      <c r="H181" s="391" t="s">
        <v>130</v>
      </c>
      <c r="I181" s="379"/>
      <c r="J181" s="379"/>
      <c r="K181" s="379"/>
      <c r="L181" s="391"/>
      <c r="M181" s="379"/>
      <c r="N181" s="379"/>
      <c r="O181" s="379">
        <v>5</v>
      </c>
      <c r="P181" s="379"/>
      <c r="Q181" s="379">
        <v>1</v>
      </c>
      <c r="R181" s="379"/>
      <c r="S181" s="379"/>
      <c r="T181" s="379"/>
      <c r="U181" s="379" t="b">
        <v>0</v>
      </c>
      <c r="V181" s="379"/>
      <c r="W181" s="344"/>
      <c r="X181" s="344"/>
      <c r="Y181" s="344"/>
      <c r="Z181" s="344"/>
      <c r="AA181" s="344"/>
      <c r="AB181" s="344"/>
      <c r="AC181" s="344"/>
      <c r="AD181" s="344"/>
      <c r="AE181" s="344"/>
      <c r="AF181" s="344"/>
      <c r="AG181" s="344"/>
      <c r="AH181" s="344"/>
    </row>
    <row r="182" spans="1:34" ht="18" customHeight="1" x14ac:dyDescent="0.2">
      <c r="A182" s="344"/>
      <c r="B182" s="378"/>
      <c r="C182" s="392" t="s">
        <v>133</v>
      </c>
      <c r="D182" s="379"/>
      <c r="E182" s="390"/>
      <c r="F182" s="391" t="s">
        <v>132</v>
      </c>
      <c r="G182" s="390"/>
      <c r="H182" s="391" t="s">
        <v>132</v>
      </c>
      <c r="I182" s="379"/>
      <c r="J182" s="379"/>
      <c r="K182" s="379"/>
      <c r="L182" s="391"/>
      <c r="M182" s="379"/>
      <c r="N182" s="379"/>
      <c r="O182" s="379">
        <v>6</v>
      </c>
      <c r="P182" s="379"/>
      <c r="Q182" s="379"/>
      <c r="R182" s="379"/>
      <c r="S182" s="379"/>
      <c r="T182" s="379"/>
      <c r="U182" s="379" t="b">
        <v>1</v>
      </c>
      <c r="V182" s="379"/>
      <c r="W182" s="344"/>
      <c r="X182" s="344"/>
      <c r="Y182" s="344"/>
      <c r="Z182" s="344"/>
      <c r="AA182" s="344"/>
      <c r="AB182" s="344"/>
      <c r="AC182" s="344"/>
      <c r="AD182" s="344"/>
      <c r="AE182" s="344"/>
      <c r="AF182" s="344"/>
      <c r="AG182" s="344"/>
      <c r="AH182" s="344"/>
    </row>
    <row r="183" spans="1:34" ht="18" customHeight="1" x14ac:dyDescent="0.2">
      <c r="A183" s="344"/>
      <c r="B183" s="378"/>
      <c r="C183" s="392" t="s">
        <v>135</v>
      </c>
      <c r="D183" s="379"/>
      <c r="E183" s="390"/>
      <c r="F183" s="391" t="s">
        <v>134</v>
      </c>
      <c r="G183" s="390"/>
      <c r="H183" s="391" t="s">
        <v>134</v>
      </c>
      <c r="I183" s="379"/>
      <c r="J183" s="379"/>
      <c r="K183" s="379"/>
      <c r="L183" s="391"/>
      <c r="M183" s="379"/>
      <c r="N183" s="379"/>
      <c r="O183" s="379"/>
      <c r="P183" s="379"/>
      <c r="Q183" s="379"/>
      <c r="R183" s="379"/>
      <c r="S183" s="379"/>
      <c r="T183" s="379"/>
      <c r="U183" s="379" t="b">
        <v>1</v>
      </c>
      <c r="V183" s="379"/>
      <c r="W183" s="344"/>
      <c r="X183" s="344"/>
      <c r="Y183" s="344"/>
      <c r="Z183" s="344"/>
      <c r="AA183" s="344"/>
      <c r="AB183" s="344"/>
      <c r="AC183" s="344"/>
      <c r="AD183" s="344"/>
      <c r="AE183" s="344"/>
      <c r="AF183" s="344"/>
      <c r="AG183" s="344"/>
      <c r="AH183" s="344"/>
    </row>
    <row r="184" spans="1:34" ht="18" customHeight="1" x14ac:dyDescent="0.2">
      <c r="A184" s="344"/>
      <c r="B184" s="378"/>
      <c r="C184" s="389" t="s">
        <v>137</v>
      </c>
      <c r="D184" s="379"/>
      <c r="E184" s="390"/>
      <c r="F184" s="391" t="s">
        <v>136</v>
      </c>
      <c r="G184" s="390"/>
      <c r="H184" s="391" t="s">
        <v>136</v>
      </c>
      <c r="I184" s="379"/>
      <c r="J184" s="379"/>
      <c r="K184" s="379"/>
      <c r="L184" s="391"/>
      <c r="M184" s="379"/>
      <c r="N184" s="379"/>
      <c r="O184" s="379"/>
      <c r="P184" s="379"/>
      <c r="Q184" s="379"/>
      <c r="R184" s="379"/>
      <c r="S184" s="379"/>
      <c r="T184" s="379"/>
      <c r="U184" s="379" t="b">
        <v>1</v>
      </c>
      <c r="V184" s="379"/>
      <c r="W184" s="344"/>
      <c r="X184" s="344"/>
      <c r="Y184" s="344"/>
      <c r="Z184" s="344"/>
      <c r="AA184" s="344"/>
      <c r="AB184" s="344"/>
      <c r="AC184" s="344"/>
      <c r="AD184" s="344"/>
      <c r="AE184" s="344"/>
      <c r="AF184" s="344"/>
      <c r="AG184" s="344"/>
      <c r="AH184" s="344"/>
    </row>
    <row r="185" spans="1:34" ht="18" customHeight="1" x14ac:dyDescent="0.2">
      <c r="A185" s="344"/>
      <c r="B185" s="378"/>
      <c r="C185" s="392" t="s">
        <v>139</v>
      </c>
      <c r="D185" s="379"/>
      <c r="E185" s="390"/>
      <c r="F185" s="391" t="s">
        <v>138</v>
      </c>
      <c r="G185" s="390"/>
      <c r="H185" s="391" t="s">
        <v>138</v>
      </c>
      <c r="I185" s="379"/>
      <c r="J185" s="379"/>
      <c r="K185" s="379"/>
      <c r="L185" s="391"/>
      <c r="M185" s="379"/>
      <c r="N185" s="379"/>
      <c r="O185" s="379"/>
      <c r="P185" s="379"/>
      <c r="Q185" s="379"/>
      <c r="R185" s="379"/>
      <c r="S185" s="379"/>
      <c r="T185" s="379"/>
      <c r="U185" s="379" t="b">
        <v>1</v>
      </c>
      <c r="V185" s="379"/>
      <c r="W185" s="344"/>
      <c r="X185" s="344"/>
      <c r="Y185" s="344"/>
      <c r="Z185" s="344"/>
      <c r="AA185" s="344"/>
      <c r="AB185" s="344"/>
      <c r="AC185" s="344"/>
      <c r="AD185" s="344"/>
      <c r="AE185" s="344"/>
      <c r="AF185" s="344"/>
      <c r="AG185" s="344"/>
      <c r="AH185" s="344"/>
    </row>
    <row r="186" spans="1:34" ht="18" customHeight="1" x14ac:dyDescent="0.2">
      <c r="A186" s="344"/>
      <c r="B186" s="378"/>
      <c r="C186" s="392" t="s">
        <v>142</v>
      </c>
      <c r="D186" s="379"/>
      <c r="E186" s="390"/>
      <c r="F186" s="391" t="s">
        <v>140</v>
      </c>
      <c r="G186" s="390"/>
      <c r="H186" s="391" t="s">
        <v>140</v>
      </c>
      <c r="I186" s="379"/>
      <c r="J186" s="379"/>
      <c r="K186" s="379"/>
      <c r="L186" s="391"/>
      <c r="M186" s="379"/>
      <c r="N186" s="379"/>
      <c r="O186" s="393" t="s">
        <v>141</v>
      </c>
      <c r="P186" s="394"/>
      <c r="Q186" s="394"/>
      <c r="R186" s="379"/>
      <c r="S186" s="379"/>
      <c r="T186" s="379"/>
      <c r="U186" s="379" t="b">
        <v>1</v>
      </c>
      <c r="V186" s="379"/>
      <c r="W186" s="344"/>
      <c r="X186" s="344"/>
      <c r="Y186" s="344"/>
      <c r="Z186" s="344"/>
      <c r="AA186" s="344"/>
      <c r="AB186" s="344"/>
      <c r="AC186" s="344"/>
      <c r="AD186" s="344"/>
      <c r="AE186" s="344"/>
      <c r="AF186" s="344"/>
      <c r="AG186" s="344"/>
      <c r="AH186" s="344"/>
    </row>
    <row r="187" spans="1:34" ht="18" customHeight="1" x14ac:dyDescent="0.2">
      <c r="A187" s="344"/>
      <c r="B187" s="378"/>
      <c r="C187" s="392" t="s">
        <v>144</v>
      </c>
      <c r="D187" s="379"/>
      <c r="E187" s="390"/>
      <c r="F187" s="391" t="s">
        <v>143</v>
      </c>
      <c r="G187" s="390"/>
      <c r="H187" s="391" t="s">
        <v>143</v>
      </c>
      <c r="I187" s="379"/>
      <c r="J187" s="379"/>
      <c r="K187" s="379"/>
      <c r="L187" s="391"/>
      <c r="M187" s="379"/>
      <c r="N187" s="379"/>
      <c r="O187" s="393" t="s">
        <v>50</v>
      </c>
      <c r="P187" s="394"/>
      <c r="Q187" s="394"/>
      <c r="R187" s="379"/>
      <c r="S187" s="379"/>
      <c r="T187" s="379"/>
      <c r="U187" s="379" t="b">
        <v>1</v>
      </c>
      <c r="V187" s="379"/>
      <c r="W187" s="344"/>
      <c r="X187" s="344"/>
      <c r="Y187" s="344"/>
      <c r="Z187" s="344"/>
      <c r="AA187" s="344"/>
      <c r="AB187" s="344"/>
      <c r="AC187" s="344"/>
      <c r="AD187" s="344"/>
      <c r="AE187" s="344"/>
      <c r="AF187" s="344"/>
      <c r="AG187" s="344"/>
      <c r="AH187" s="344"/>
    </row>
    <row r="188" spans="1:34" ht="18" customHeight="1" x14ac:dyDescent="0.2">
      <c r="A188" s="344"/>
      <c r="B188" s="378"/>
      <c r="C188" s="392" t="s">
        <v>146</v>
      </c>
      <c r="D188" s="379"/>
      <c r="E188" s="390"/>
      <c r="F188" s="391" t="s">
        <v>145</v>
      </c>
      <c r="G188" s="390"/>
      <c r="H188" s="391" t="s">
        <v>145</v>
      </c>
      <c r="I188" s="379"/>
      <c r="J188" s="379"/>
      <c r="K188" s="379"/>
      <c r="L188" s="391"/>
      <c r="M188" s="379"/>
      <c r="N188" s="379"/>
      <c r="O188" s="395" t="s">
        <v>13</v>
      </c>
      <c r="P188" s="396"/>
      <c r="Q188" s="396"/>
      <c r="R188" s="379"/>
      <c r="S188" s="379"/>
      <c r="T188" s="379"/>
      <c r="U188" s="379" t="b">
        <v>1</v>
      </c>
      <c r="V188" s="379"/>
      <c r="W188" s="344"/>
      <c r="X188" s="344"/>
      <c r="Y188" s="344"/>
      <c r="Z188" s="344"/>
      <c r="AA188" s="344"/>
      <c r="AB188" s="344"/>
      <c r="AC188" s="344"/>
      <c r="AD188" s="344"/>
      <c r="AE188" s="344"/>
      <c r="AF188" s="344"/>
      <c r="AG188" s="344"/>
      <c r="AH188" s="344"/>
    </row>
    <row r="189" spans="1:34" ht="18" customHeight="1" x14ac:dyDescent="0.2">
      <c r="A189" s="344"/>
      <c r="B189" s="378"/>
      <c r="C189" s="392" t="s">
        <v>147</v>
      </c>
      <c r="D189" s="379"/>
      <c r="E189" s="390"/>
      <c r="F189" s="391" t="s">
        <v>105</v>
      </c>
      <c r="G189" s="390"/>
      <c r="H189" s="391" t="s">
        <v>105</v>
      </c>
      <c r="I189" s="379"/>
      <c r="J189" s="379"/>
      <c r="K189" s="379"/>
      <c r="L189" s="391"/>
      <c r="M189" s="379"/>
      <c r="N189" s="379"/>
      <c r="O189" s="397" t="s">
        <v>93</v>
      </c>
      <c r="P189" s="398"/>
      <c r="Q189" s="398"/>
      <c r="R189" s="379"/>
      <c r="S189" s="379"/>
      <c r="T189" s="379"/>
      <c r="U189" s="379" t="b">
        <v>1</v>
      </c>
      <c r="V189" s="379"/>
      <c r="W189" s="344"/>
      <c r="X189" s="344"/>
      <c r="Y189" s="344"/>
      <c r="Z189" s="344"/>
      <c r="AA189" s="344"/>
      <c r="AB189" s="344"/>
      <c r="AC189" s="344"/>
      <c r="AD189" s="344"/>
      <c r="AE189" s="344"/>
      <c r="AF189" s="344"/>
      <c r="AG189" s="344"/>
      <c r="AH189" s="344"/>
    </row>
    <row r="190" spans="1:34" ht="18" customHeight="1" x14ac:dyDescent="0.2">
      <c r="A190" s="344"/>
      <c r="B190" s="378"/>
      <c r="C190" s="392" t="s">
        <v>149</v>
      </c>
      <c r="D190" s="379"/>
      <c r="E190" s="390"/>
      <c r="F190" s="391" t="s">
        <v>148</v>
      </c>
      <c r="G190" s="390"/>
      <c r="H190" s="391" t="s">
        <v>148</v>
      </c>
      <c r="I190" s="379"/>
      <c r="J190" s="379"/>
      <c r="K190" s="379"/>
      <c r="L190" s="391"/>
      <c r="M190" s="379"/>
      <c r="N190" s="379"/>
      <c r="O190" s="397" t="s">
        <v>97</v>
      </c>
      <c r="P190" s="398"/>
      <c r="Q190" s="398"/>
      <c r="R190" s="379"/>
      <c r="S190" s="379"/>
      <c r="T190" s="379"/>
      <c r="U190" s="379" t="b">
        <v>1</v>
      </c>
      <c r="V190" s="379"/>
    </row>
    <row r="191" spans="1:34" ht="18" customHeight="1" x14ac:dyDescent="0.2">
      <c r="A191" s="344"/>
      <c r="B191" s="378"/>
      <c r="C191" s="392" t="s">
        <v>151</v>
      </c>
      <c r="D191" s="379"/>
      <c r="E191" s="390"/>
      <c r="F191" s="391" t="s">
        <v>150</v>
      </c>
      <c r="G191" s="390"/>
      <c r="H191" s="391" t="s">
        <v>150</v>
      </c>
      <c r="I191" s="379"/>
      <c r="J191" s="379"/>
      <c r="K191" s="379"/>
      <c r="L191" s="391"/>
      <c r="M191" s="379"/>
      <c r="N191" s="379"/>
      <c r="O191" s="397" t="s">
        <v>102</v>
      </c>
      <c r="P191" s="398"/>
      <c r="Q191" s="398"/>
      <c r="R191" s="379"/>
      <c r="S191" s="379"/>
      <c r="T191" s="379"/>
      <c r="U191" s="379" t="b">
        <v>1</v>
      </c>
      <c r="V191" s="379"/>
    </row>
    <row r="192" spans="1:34" ht="18" customHeight="1" x14ac:dyDescent="0.2">
      <c r="A192" s="344"/>
      <c r="B192" s="378"/>
      <c r="C192" s="392" t="s">
        <v>153</v>
      </c>
      <c r="D192" s="379"/>
      <c r="E192" s="390"/>
      <c r="F192" s="391" t="s">
        <v>152</v>
      </c>
      <c r="G192" s="390"/>
      <c r="H192" s="391" t="s">
        <v>152</v>
      </c>
      <c r="I192" s="379"/>
      <c r="J192" s="379"/>
      <c r="K192" s="379"/>
      <c r="L192" s="391"/>
      <c r="M192" s="379"/>
      <c r="N192" s="379"/>
      <c r="O192" s="397" t="s">
        <v>105</v>
      </c>
      <c r="P192" s="398"/>
      <c r="Q192" s="398"/>
      <c r="R192" s="379"/>
      <c r="S192" s="379"/>
      <c r="T192" s="379"/>
      <c r="U192" s="379"/>
      <c r="V192" s="379"/>
    </row>
    <row r="193" spans="1:22" ht="18" customHeight="1" x14ac:dyDescent="0.2">
      <c r="A193" s="344"/>
      <c r="B193" s="378"/>
      <c r="C193" s="392" t="s">
        <v>155</v>
      </c>
      <c r="D193" s="379"/>
      <c r="E193" s="390"/>
      <c r="F193" s="391" t="s">
        <v>154</v>
      </c>
      <c r="G193" s="390"/>
      <c r="H193" s="391" t="s">
        <v>154</v>
      </c>
      <c r="I193" s="379"/>
      <c r="J193" s="379"/>
      <c r="K193" s="379"/>
      <c r="L193" s="391"/>
      <c r="M193" s="379"/>
      <c r="N193" s="379"/>
      <c r="O193" s="397" t="s">
        <v>108</v>
      </c>
      <c r="P193" s="398"/>
      <c r="Q193" s="398"/>
      <c r="R193" s="379"/>
      <c r="S193" s="379"/>
      <c r="T193" s="379"/>
      <c r="U193" s="379"/>
      <c r="V193" s="379"/>
    </row>
    <row r="194" spans="1:22" ht="18" customHeight="1" x14ac:dyDescent="0.2">
      <c r="A194" s="344"/>
      <c r="B194" s="378"/>
      <c r="C194" s="392" t="s">
        <v>157</v>
      </c>
      <c r="D194" s="379"/>
      <c r="E194" s="390"/>
      <c r="F194" s="391" t="s">
        <v>156</v>
      </c>
      <c r="G194" s="390"/>
      <c r="H194" s="391" t="s">
        <v>156</v>
      </c>
      <c r="I194" s="379"/>
      <c r="J194" s="379"/>
      <c r="K194" s="379"/>
      <c r="L194" s="379"/>
      <c r="M194" s="379"/>
      <c r="N194" s="379"/>
      <c r="O194" s="397" t="s">
        <v>94</v>
      </c>
      <c r="P194" s="398"/>
      <c r="Q194" s="398"/>
      <c r="R194" s="379"/>
      <c r="S194" s="379"/>
      <c r="T194" s="379"/>
      <c r="U194" s="379"/>
      <c r="V194" s="379"/>
    </row>
    <row r="195" spans="1:22" ht="18" customHeight="1" x14ac:dyDescent="0.2">
      <c r="A195" s="344"/>
      <c r="B195" s="378"/>
      <c r="C195" s="392" t="s">
        <v>159</v>
      </c>
      <c r="D195" s="379"/>
      <c r="E195" s="390"/>
      <c r="F195" s="391" t="s">
        <v>158</v>
      </c>
      <c r="G195" s="390"/>
      <c r="H195" s="391" t="s">
        <v>158</v>
      </c>
      <c r="I195" s="379"/>
      <c r="J195" s="379"/>
      <c r="K195" s="379"/>
      <c r="L195" s="379"/>
      <c r="M195" s="379"/>
      <c r="N195" s="379"/>
      <c r="O195" s="397" t="s">
        <v>98</v>
      </c>
      <c r="P195" s="398"/>
      <c r="Q195" s="398"/>
      <c r="R195" s="379"/>
      <c r="S195" s="379"/>
      <c r="T195" s="379"/>
      <c r="U195" s="379"/>
      <c r="V195" s="379"/>
    </row>
    <row r="196" spans="1:22" ht="18" customHeight="1" thickBot="1" x14ac:dyDescent="0.25">
      <c r="A196" s="344"/>
      <c r="B196" s="378"/>
      <c r="C196" s="392" t="s">
        <v>163</v>
      </c>
      <c r="D196" s="379"/>
      <c r="E196" s="390"/>
      <c r="F196" s="391" t="s">
        <v>160</v>
      </c>
      <c r="G196" s="390"/>
      <c r="H196" s="391" t="s">
        <v>160</v>
      </c>
      <c r="I196" s="379"/>
      <c r="J196" s="379"/>
      <c r="K196" s="380" t="s">
        <v>161</v>
      </c>
      <c r="L196" s="379"/>
      <c r="M196" s="380" t="s">
        <v>162</v>
      </c>
      <c r="N196" s="379"/>
      <c r="O196" s="395" t="s">
        <v>103</v>
      </c>
      <c r="P196" s="396"/>
      <c r="Q196" s="396"/>
      <c r="R196" s="379"/>
      <c r="S196" s="379"/>
      <c r="T196" s="379"/>
      <c r="U196" s="379"/>
      <c r="V196" s="379"/>
    </row>
    <row r="197" spans="1:22" ht="18" customHeight="1" thickTop="1" x14ac:dyDescent="0.2">
      <c r="A197" s="344"/>
      <c r="B197" s="378"/>
      <c r="C197" s="392" t="s">
        <v>165</v>
      </c>
      <c r="D197" s="379"/>
      <c r="E197" s="390"/>
      <c r="F197" s="391" t="s">
        <v>164</v>
      </c>
      <c r="G197" s="390"/>
      <c r="H197" s="391" t="s">
        <v>164</v>
      </c>
      <c r="I197" s="379"/>
      <c r="J197" s="379"/>
      <c r="K197" s="383" t="s">
        <v>50</v>
      </c>
      <c r="L197" s="379"/>
      <c r="M197" s="383" t="s">
        <v>50</v>
      </c>
      <c r="N197" s="379"/>
      <c r="O197" s="397" t="s">
        <v>106</v>
      </c>
      <c r="P197" s="398"/>
      <c r="Q197" s="398"/>
      <c r="R197" s="379"/>
      <c r="S197" s="379"/>
      <c r="T197" s="379"/>
      <c r="U197" s="379"/>
      <c r="V197" s="379"/>
    </row>
    <row r="198" spans="1:22" ht="18" customHeight="1" x14ac:dyDescent="0.2">
      <c r="A198" s="344"/>
      <c r="B198" s="378"/>
      <c r="C198" s="392" t="s">
        <v>167</v>
      </c>
      <c r="D198" s="379"/>
      <c r="E198" s="379"/>
      <c r="F198" s="391" t="s">
        <v>166</v>
      </c>
      <c r="G198" s="390"/>
      <c r="H198" s="391" t="s">
        <v>166</v>
      </c>
      <c r="I198" s="379"/>
      <c r="J198" s="379"/>
      <c r="K198" s="386" t="s">
        <v>13</v>
      </c>
      <c r="L198" s="379"/>
      <c r="M198" s="386" t="s">
        <v>13</v>
      </c>
      <c r="N198" s="379"/>
      <c r="O198" s="397" t="s">
        <v>109</v>
      </c>
      <c r="P198" s="398"/>
      <c r="Q198" s="398"/>
      <c r="R198" s="379"/>
      <c r="S198" s="379"/>
      <c r="T198" s="379"/>
      <c r="U198" s="379"/>
      <c r="V198" s="379"/>
    </row>
    <row r="199" spans="1:22" ht="18" customHeight="1" x14ac:dyDescent="0.2">
      <c r="A199" s="344"/>
      <c r="B199" s="378"/>
      <c r="C199" s="389" t="s">
        <v>170</v>
      </c>
      <c r="D199" s="379"/>
      <c r="E199" s="379"/>
      <c r="F199" s="391" t="s">
        <v>168</v>
      </c>
      <c r="G199" s="379"/>
      <c r="H199" s="391" t="s">
        <v>168</v>
      </c>
      <c r="I199" s="379"/>
      <c r="J199" s="379"/>
      <c r="K199" s="386" t="s">
        <v>110</v>
      </c>
      <c r="L199" s="379"/>
      <c r="M199" s="399" t="s">
        <v>91</v>
      </c>
      <c r="N199" s="400"/>
      <c r="O199" s="397" t="s">
        <v>169</v>
      </c>
      <c r="P199" s="398"/>
      <c r="Q199" s="398"/>
      <c r="R199" s="379"/>
      <c r="S199" s="379"/>
      <c r="T199" s="379"/>
      <c r="U199" s="379"/>
      <c r="V199" s="379"/>
    </row>
    <row r="200" spans="1:22" ht="18" customHeight="1" x14ac:dyDescent="0.2">
      <c r="A200" s="344"/>
      <c r="B200" s="378"/>
      <c r="C200" s="389" t="s">
        <v>173</v>
      </c>
      <c r="D200" s="379"/>
      <c r="E200" s="379"/>
      <c r="F200" s="401" t="s">
        <v>171</v>
      </c>
      <c r="G200" s="379"/>
      <c r="H200" s="401" t="s">
        <v>171</v>
      </c>
      <c r="I200" s="379"/>
      <c r="J200" s="379"/>
      <c r="K200" s="392" t="s">
        <v>172</v>
      </c>
      <c r="L200" s="379"/>
      <c r="M200" s="389" t="s">
        <v>96</v>
      </c>
      <c r="N200" s="379"/>
      <c r="O200" s="397" t="s">
        <v>99</v>
      </c>
      <c r="P200" s="398"/>
      <c r="Q200" s="398"/>
      <c r="R200" s="379"/>
      <c r="S200" s="379"/>
      <c r="T200" s="379"/>
      <c r="U200" s="379"/>
      <c r="V200" s="379"/>
    </row>
    <row r="201" spans="1:22" ht="18" customHeight="1" x14ac:dyDescent="0.2">
      <c r="A201" s="344"/>
      <c r="B201" s="378"/>
      <c r="C201" s="403" t="s">
        <v>176</v>
      </c>
      <c r="D201" s="379"/>
      <c r="E201" s="402"/>
      <c r="F201" s="391" t="s">
        <v>174</v>
      </c>
      <c r="G201" s="379"/>
      <c r="H201" s="391" t="s">
        <v>174</v>
      </c>
      <c r="I201" s="379"/>
      <c r="J201" s="379"/>
      <c r="K201" s="392" t="s">
        <v>175</v>
      </c>
      <c r="L201" s="379"/>
      <c r="M201" s="389" t="s">
        <v>101</v>
      </c>
      <c r="N201" s="379"/>
      <c r="O201" s="397" t="s">
        <v>104</v>
      </c>
      <c r="P201" s="398"/>
      <c r="Q201" s="398"/>
      <c r="R201" s="379"/>
      <c r="S201" s="379"/>
      <c r="T201" s="379"/>
      <c r="U201" s="379"/>
      <c r="V201" s="379"/>
    </row>
    <row r="202" spans="1:22" ht="18" customHeight="1" x14ac:dyDescent="0.2">
      <c r="A202" s="344"/>
      <c r="B202" s="378"/>
      <c r="C202" s="389" t="s">
        <v>178</v>
      </c>
      <c r="D202" s="379"/>
      <c r="E202" s="402"/>
      <c r="F202" s="391" t="s">
        <v>177</v>
      </c>
      <c r="G202" s="402"/>
      <c r="H202" s="391" t="s">
        <v>177</v>
      </c>
      <c r="I202" s="379"/>
      <c r="J202" s="379"/>
      <c r="K202" s="392" t="s">
        <v>105</v>
      </c>
      <c r="L202" s="379"/>
      <c r="M202" s="389" t="s">
        <v>92</v>
      </c>
      <c r="N202" s="379"/>
      <c r="O202" s="397" t="s">
        <v>107</v>
      </c>
      <c r="P202" s="398"/>
      <c r="Q202" s="398"/>
      <c r="R202" s="379"/>
      <c r="S202" s="379"/>
      <c r="T202" s="379"/>
      <c r="U202" s="379"/>
      <c r="V202" s="379"/>
    </row>
    <row r="203" spans="1:22" ht="18" customHeight="1" x14ac:dyDescent="0.2">
      <c r="A203" s="344"/>
      <c r="B203" s="378"/>
      <c r="C203" s="402"/>
      <c r="D203" s="379"/>
      <c r="E203" s="402"/>
      <c r="F203" s="391" t="s">
        <v>179</v>
      </c>
      <c r="G203" s="402"/>
      <c r="H203" s="391" t="s">
        <v>179</v>
      </c>
      <c r="I203" s="379"/>
      <c r="J203" s="379"/>
      <c r="K203" s="392" t="s">
        <v>180</v>
      </c>
      <c r="L203" s="379"/>
      <c r="M203" s="389" t="s">
        <v>181</v>
      </c>
      <c r="N203" s="379"/>
      <c r="O203" s="397" t="s">
        <v>95</v>
      </c>
      <c r="P203" s="398"/>
      <c r="Q203" s="398"/>
      <c r="R203" s="379"/>
      <c r="S203" s="379"/>
      <c r="T203" s="379"/>
      <c r="U203" s="379"/>
      <c r="V203" s="379"/>
    </row>
    <row r="204" spans="1:22" ht="18" customHeight="1" x14ac:dyDescent="0.2">
      <c r="A204" s="344"/>
      <c r="B204" s="378"/>
      <c r="C204" s="402"/>
      <c r="D204" s="379"/>
      <c r="E204" s="402"/>
      <c r="F204" s="391" t="s">
        <v>182</v>
      </c>
      <c r="G204" s="402"/>
      <c r="H204" s="391" t="s">
        <v>182</v>
      </c>
      <c r="I204" s="379"/>
      <c r="J204" s="379"/>
      <c r="K204" s="392" t="s">
        <v>183</v>
      </c>
      <c r="L204" s="379"/>
      <c r="M204" s="379"/>
      <c r="N204" s="379"/>
      <c r="O204" s="397" t="s">
        <v>100</v>
      </c>
      <c r="P204" s="398"/>
      <c r="Q204" s="398"/>
      <c r="R204" s="379"/>
      <c r="S204" s="379"/>
      <c r="T204" s="379"/>
      <c r="U204" s="379"/>
      <c r="V204" s="379"/>
    </row>
    <row r="205" spans="1:22" ht="18" customHeight="1" x14ac:dyDescent="0.2">
      <c r="A205" s="344"/>
      <c r="B205" s="378"/>
      <c r="C205" s="402"/>
      <c r="D205" s="379"/>
      <c r="E205" s="402"/>
      <c r="F205" s="391" t="s">
        <v>184</v>
      </c>
      <c r="G205" s="402"/>
      <c r="H205" s="391" t="s">
        <v>184</v>
      </c>
      <c r="I205" s="379"/>
      <c r="J205" s="379"/>
      <c r="K205" s="392" t="s">
        <v>185</v>
      </c>
      <c r="L205" s="379"/>
      <c r="M205" s="379"/>
      <c r="N205" s="379"/>
      <c r="O205" s="397" t="s">
        <v>186</v>
      </c>
      <c r="P205" s="398"/>
      <c r="Q205" s="398"/>
      <c r="R205" s="379"/>
      <c r="S205" s="379"/>
      <c r="T205" s="379"/>
      <c r="U205" s="379"/>
      <c r="V205" s="379"/>
    </row>
    <row r="206" spans="1:22" ht="18" customHeight="1" x14ac:dyDescent="0.2">
      <c r="A206" s="344"/>
      <c r="B206" s="378"/>
      <c r="C206" s="402"/>
      <c r="D206" s="379"/>
      <c r="E206" s="402"/>
      <c r="F206" s="391" t="s">
        <v>187</v>
      </c>
      <c r="G206" s="402"/>
      <c r="H206" s="391" t="s">
        <v>187</v>
      </c>
      <c r="I206" s="379"/>
      <c r="J206" s="379"/>
      <c r="K206" s="379"/>
      <c r="L206" s="379"/>
      <c r="M206" s="379"/>
      <c r="N206" s="379"/>
      <c r="O206" s="397" t="s">
        <v>188</v>
      </c>
      <c r="P206" s="398"/>
      <c r="Q206" s="398"/>
      <c r="R206" s="379"/>
      <c r="S206" s="379"/>
      <c r="T206" s="379"/>
      <c r="U206" s="379"/>
      <c r="V206" s="379"/>
    </row>
    <row r="207" spans="1:22" ht="18" customHeight="1" x14ac:dyDescent="0.2">
      <c r="A207" s="344"/>
      <c r="B207" s="378"/>
      <c r="C207" s="402"/>
      <c r="D207" s="379"/>
      <c r="E207" s="402"/>
      <c r="F207" s="391" t="s">
        <v>189</v>
      </c>
      <c r="G207" s="402"/>
      <c r="H207" s="391" t="s">
        <v>189</v>
      </c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</row>
    <row r="208" spans="1:22" ht="18" customHeight="1" x14ac:dyDescent="0.2">
      <c r="A208" s="344"/>
      <c r="B208" s="378"/>
      <c r="C208" s="402"/>
      <c r="D208" s="379"/>
      <c r="E208" s="402"/>
      <c r="F208" s="391" t="s">
        <v>190</v>
      </c>
      <c r="G208" s="402"/>
      <c r="H208" s="391" t="s">
        <v>190</v>
      </c>
      <c r="I208" s="379"/>
      <c r="J208" s="379"/>
      <c r="K208" s="379"/>
      <c r="L208" s="379"/>
      <c r="M208" s="379"/>
      <c r="N208" s="379"/>
      <c r="O208" s="344"/>
      <c r="P208" s="379"/>
      <c r="Q208" s="379"/>
      <c r="R208" s="379"/>
      <c r="S208" s="379"/>
      <c r="T208" s="379"/>
      <c r="U208" s="379"/>
      <c r="V208" s="379"/>
    </row>
    <row r="209" spans="1:22" ht="18" customHeight="1" x14ac:dyDescent="0.2">
      <c r="A209" s="344"/>
      <c r="B209" s="378"/>
      <c r="C209" s="402"/>
      <c r="D209" s="379"/>
      <c r="E209" s="402"/>
      <c r="F209" s="391" t="s">
        <v>191</v>
      </c>
      <c r="G209" s="402"/>
      <c r="H209" s="391" t="s">
        <v>191</v>
      </c>
      <c r="I209" s="379"/>
      <c r="J209" s="379"/>
      <c r="K209" s="379"/>
      <c r="L209" s="379"/>
      <c r="M209" s="379"/>
      <c r="N209" s="379"/>
      <c r="O209" s="383" t="s">
        <v>50</v>
      </c>
      <c r="P209" s="379"/>
      <c r="Q209" s="379"/>
      <c r="R209" s="379"/>
      <c r="S209" s="379"/>
      <c r="T209" s="379"/>
      <c r="U209" s="379"/>
      <c r="V209" s="379"/>
    </row>
    <row r="210" spans="1:22" ht="18" customHeight="1" x14ac:dyDescent="0.2">
      <c r="A210" s="344"/>
      <c r="B210" s="378"/>
      <c r="C210" s="402"/>
      <c r="D210" s="379"/>
      <c r="E210" s="402"/>
      <c r="F210" s="391" t="s">
        <v>192</v>
      </c>
      <c r="G210" s="402"/>
      <c r="H210" s="391" t="s">
        <v>192</v>
      </c>
      <c r="I210" s="379"/>
      <c r="J210" s="379"/>
      <c r="K210" s="379"/>
      <c r="L210" s="379"/>
      <c r="M210" s="379"/>
      <c r="N210" s="379"/>
      <c r="O210" s="379" t="s">
        <v>1</v>
      </c>
      <c r="P210" s="379"/>
      <c r="Q210" s="379"/>
      <c r="R210" s="379"/>
      <c r="S210" s="379"/>
      <c r="T210" s="379"/>
      <c r="U210" s="379"/>
      <c r="V210" s="379"/>
    </row>
    <row r="211" spans="1:22" ht="18" customHeight="1" x14ac:dyDescent="0.2">
      <c r="A211" s="344"/>
      <c r="B211" s="378"/>
      <c r="C211" s="402"/>
      <c r="D211" s="379"/>
      <c r="E211" s="402"/>
      <c r="F211" s="391" t="s">
        <v>193</v>
      </c>
      <c r="G211" s="402"/>
      <c r="H211" s="391" t="s">
        <v>193</v>
      </c>
      <c r="I211" s="379"/>
      <c r="J211" s="379"/>
      <c r="K211" s="379"/>
      <c r="L211" s="379"/>
      <c r="M211" s="379"/>
      <c r="N211" s="379"/>
      <c r="O211" s="379" t="s">
        <v>1755</v>
      </c>
      <c r="P211" s="379"/>
      <c r="Q211" s="379"/>
      <c r="R211" s="379"/>
      <c r="S211" s="379"/>
      <c r="T211" s="379"/>
      <c r="U211" s="379"/>
      <c r="V211" s="379"/>
    </row>
    <row r="212" spans="1:22" ht="18" customHeight="1" x14ac:dyDescent="0.2">
      <c r="A212" s="344"/>
      <c r="B212" s="378"/>
      <c r="C212" s="402"/>
      <c r="D212" s="379"/>
      <c r="E212" s="402"/>
      <c r="F212" s="391" t="s">
        <v>194</v>
      </c>
      <c r="G212" s="402"/>
      <c r="H212" s="391" t="s">
        <v>194</v>
      </c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</row>
    <row r="213" spans="1:22" ht="18" customHeight="1" x14ac:dyDescent="0.2">
      <c r="A213" s="344"/>
      <c r="B213" s="378"/>
      <c r="C213" s="402"/>
      <c r="D213" s="379"/>
      <c r="E213" s="402"/>
      <c r="F213" s="391" t="s">
        <v>195</v>
      </c>
      <c r="G213" s="402"/>
      <c r="H213" s="391" t="s">
        <v>195</v>
      </c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</row>
    <row r="214" spans="1:22" ht="18" customHeight="1" x14ac:dyDescent="0.2">
      <c r="A214" s="344"/>
      <c r="B214" s="378"/>
      <c r="C214" s="402"/>
      <c r="D214" s="379"/>
      <c r="E214" s="402"/>
      <c r="F214" s="391" t="s">
        <v>196</v>
      </c>
      <c r="G214" s="402"/>
      <c r="H214" s="391" t="s">
        <v>196</v>
      </c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</row>
    <row r="215" spans="1:22" ht="18" customHeight="1" x14ac:dyDescent="0.2">
      <c r="A215" s="344"/>
      <c r="B215" s="378"/>
      <c r="C215" s="402"/>
      <c r="D215" s="379"/>
      <c r="E215" s="402"/>
      <c r="F215" s="391" t="s">
        <v>197</v>
      </c>
      <c r="G215" s="402"/>
      <c r="H215" s="391" t="s">
        <v>197</v>
      </c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</row>
    <row r="216" spans="1:22" ht="18" customHeight="1" x14ac:dyDescent="0.2">
      <c r="A216" s="344"/>
      <c r="B216" s="378"/>
      <c r="C216" s="402"/>
      <c r="D216" s="379"/>
      <c r="E216" s="402"/>
      <c r="F216" s="391" t="s">
        <v>198</v>
      </c>
      <c r="G216" s="402"/>
      <c r="H216" s="391" t="s">
        <v>198</v>
      </c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</row>
    <row r="217" spans="1:22" ht="18" customHeight="1" x14ac:dyDescent="0.2">
      <c r="A217" s="344"/>
      <c r="B217" s="378"/>
      <c r="C217" s="402"/>
      <c r="D217" s="379"/>
      <c r="E217" s="402"/>
      <c r="F217" s="391" t="s">
        <v>199</v>
      </c>
      <c r="G217" s="402"/>
      <c r="H217" s="391" t="s">
        <v>199</v>
      </c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</row>
    <row r="218" spans="1:22" ht="18" customHeight="1" x14ac:dyDescent="0.2">
      <c r="A218" s="344"/>
      <c r="B218" s="378"/>
      <c r="C218" s="402"/>
      <c r="D218" s="379"/>
      <c r="E218" s="402"/>
      <c r="F218" s="391" t="s">
        <v>104</v>
      </c>
      <c r="G218" s="402"/>
      <c r="H218" s="391" t="s">
        <v>104</v>
      </c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</row>
    <row r="219" spans="1:22" ht="18" customHeight="1" x14ac:dyDescent="0.2">
      <c r="A219" s="344"/>
      <c r="B219" s="378"/>
      <c r="C219" s="402"/>
      <c r="D219" s="379"/>
      <c r="E219" s="402"/>
      <c r="F219" s="391" t="s">
        <v>200</v>
      </c>
      <c r="G219" s="402"/>
      <c r="H219" s="391" t="s">
        <v>200</v>
      </c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</row>
    <row r="220" spans="1:22" ht="18" customHeight="1" x14ac:dyDescent="0.2">
      <c r="A220" s="344"/>
      <c r="B220" s="378"/>
      <c r="C220" s="402"/>
      <c r="D220" s="379"/>
      <c r="E220" s="402"/>
      <c r="F220" s="391" t="s">
        <v>201</v>
      </c>
      <c r="G220" s="402"/>
      <c r="H220" s="391" t="s">
        <v>201</v>
      </c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</row>
    <row r="221" spans="1:22" ht="18" customHeight="1" x14ac:dyDescent="0.2">
      <c r="A221" s="344"/>
      <c r="B221" s="378"/>
      <c r="C221" s="402"/>
      <c r="D221" s="379"/>
      <c r="E221" s="402"/>
      <c r="F221" s="391" t="s">
        <v>202</v>
      </c>
      <c r="G221" s="402"/>
      <c r="H221" s="391" t="s">
        <v>202</v>
      </c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</row>
    <row r="222" spans="1:22" ht="18" customHeight="1" x14ac:dyDescent="0.2">
      <c r="A222" s="344"/>
      <c r="B222" s="378"/>
      <c r="C222" s="402"/>
      <c r="D222" s="379"/>
      <c r="E222" s="402"/>
      <c r="F222" s="391" t="s">
        <v>203</v>
      </c>
      <c r="G222" s="402"/>
      <c r="H222" s="391" t="s">
        <v>203</v>
      </c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</row>
    <row r="223" spans="1:22" ht="18" customHeight="1" x14ac:dyDescent="0.2">
      <c r="A223" s="344"/>
      <c r="B223" s="378"/>
      <c r="C223" s="402"/>
      <c r="D223" s="379"/>
      <c r="E223" s="402"/>
      <c r="F223" s="391" t="s">
        <v>188</v>
      </c>
      <c r="G223" s="402"/>
      <c r="H223" s="391" t="s">
        <v>188</v>
      </c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</row>
    <row r="224" spans="1:22" ht="18" customHeight="1" x14ac:dyDescent="0.2">
      <c r="A224" s="344"/>
      <c r="B224" s="272"/>
      <c r="C224" s="344"/>
      <c r="D224" s="344"/>
      <c r="E224" s="402"/>
      <c r="F224" s="391" t="s">
        <v>204</v>
      </c>
      <c r="G224" s="402"/>
      <c r="H224" s="391" t="s">
        <v>204</v>
      </c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44"/>
      <c r="T224" s="344"/>
      <c r="U224" s="344"/>
      <c r="V224" s="433"/>
    </row>
    <row r="225" spans="1:22" ht="18" customHeight="1" x14ac:dyDescent="0.2">
      <c r="A225" s="344"/>
      <c r="B225" s="272"/>
      <c r="C225" s="404" t="s">
        <v>205</v>
      </c>
      <c r="D225" s="344"/>
      <c r="E225" s="344"/>
      <c r="F225" s="344"/>
      <c r="G225" s="280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433"/>
    </row>
    <row r="226" spans="1:22" ht="18" customHeight="1" x14ac:dyDescent="0.2">
      <c r="A226" s="344"/>
      <c r="B226" s="272"/>
      <c r="C226" s="383" t="s">
        <v>50</v>
      </c>
      <c r="D226" s="344"/>
      <c r="E226" s="404" t="s">
        <v>206</v>
      </c>
      <c r="F226" s="344"/>
      <c r="G226" s="404" t="s">
        <v>207</v>
      </c>
      <c r="H226" s="344"/>
      <c r="I226" s="344" t="str">
        <f>IF(C90="Central_Florida","CFCounty",IF(C90="Gulf_Coast","GCCounty",IF(C90="Middle_Georgia","MidGACounty","&lt;Pick from List&gt;")))</f>
        <v>&lt;Pick from List&gt;</v>
      </c>
      <c r="J226" s="344"/>
      <c r="K226" s="344"/>
      <c r="L226" s="344"/>
      <c r="M226" s="344"/>
      <c r="N226" s="344"/>
      <c r="O226" s="344"/>
      <c r="P226" s="344"/>
      <c r="Q226" s="344"/>
      <c r="R226" s="344"/>
      <c r="S226" s="344"/>
      <c r="T226" s="344"/>
      <c r="U226" s="344"/>
      <c r="V226" s="433"/>
    </row>
    <row r="227" spans="1:22" ht="18" customHeight="1" x14ac:dyDescent="0.2">
      <c r="A227" s="344"/>
      <c r="B227" s="272"/>
      <c r="C227" s="383" t="s">
        <v>208</v>
      </c>
      <c r="D227" s="344"/>
      <c r="E227" s="383" t="s">
        <v>50</v>
      </c>
      <c r="F227" s="344"/>
      <c r="G227" s="383" t="s">
        <v>50</v>
      </c>
      <c r="H227" s="344"/>
      <c r="I227" s="344" t="str">
        <f>IF(C90="Central_Florida","CFCITY",IF(C90="Gulf_Coast","GCCITY",IF(C90="Middle_Georgia","MGACITY","&lt;Pick from List&gt;")))</f>
        <v>&lt;Pick from List&gt;</v>
      </c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433"/>
    </row>
    <row r="228" spans="1:22" ht="18" customHeight="1" x14ac:dyDescent="0.2">
      <c r="A228" s="344"/>
      <c r="B228" s="272"/>
      <c r="C228" s="383" t="s">
        <v>211</v>
      </c>
      <c r="D228" s="344"/>
      <c r="E228" s="404" t="s">
        <v>217</v>
      </c>
      <c r="F228" s="344"/>
      <c r="G228" s="405" t="s">
        <v>208</v>
      </c>
      <c r="H228" s="344"/>
      <c r="I228" s="344" t="str">
        <f>IF(C90="Central_Florida","CFZIP",IF(C90="Gulf_Coast","GCZIP",IF(C90="Middle_Georgia","MGAZIP","&lt;Pick from List&gt;")))</f>
        <v>&lt;Pick from List&gt;</v>
      </c>
      <c r="J228" s="344"/>
      <c r="K228" s="344"/>
      <c r="L228" s="344"/>
      <c r="M228" s="344"/>
      <c r="N228" s="344"/>
      <c r="O228" s="344"/>
      <c r="P228" s="344"/>
      <c r="Q228" s="344"/>
      <c r="R228" s="344"/>
      <c r="S228" s="344"/>
      <c r="T228" s="344"/>
      <c r="U228" s="344"/>
      <c r="V228" s="433"/>
    </row>
    <row r="229" spans="1:22" ht="18" customHeight="1" x14ac:dyDescent="0.2">
      <c r="A229" s="344"/>
      <c r="B229" s="272"/>
      <c r="C229" s="383" t="s">
        <v>214</v>
      </c>
      <c r="D229" s="344"/>
      <c r="E229" s="404" t="s">
        <v>220</v>
      </c>
      <c r="F229" s="344"/>
      <c r="G229" s="404" t="s">
        <v>228</v>
      </c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433"/>
    </row>
    <row r="230" spans="1:22" ht="18" customHeight="1" x14ac:dyDescent="0.2">
      <c r="A230" s="344"/>
      <c r="B230" s="272"/>
      <c r="C230" s="383" t="s">
        <v>86</v>
      </c>
      <c r="D230" s="344"/>
      <c r="E230" s="404" t="s">
        <v>209</v>
      </c>
      <c r="F230" s="344"/>
      <c r="G230" s="404" t="s">
        <v>234</v>
      </c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433"/>
    </row>
    <row r="231" spans="1:22" ht="18" customHeight="1" x14ac:dyDescent="0.2">
      <c r="A231" s="344"/>
      <c r="B231" s="272"/>
      <c r="C231" s="383" t="s">
        <v>219</v>
      </c>
      <c r="D231" s="344"/>
      <c r="E231" s="404" t="s">
        <v>212</v>
      </c>
      <c r="F231" s="344"/>
      <c r="G231" s="404" t="s">
        <v>213</v>
      </c>
      <c r="H231" s="344"/>
      <c r="I231" s="344"/>
      <c r="J231" s="344"/>
      <c r="K231" s="344"/>
      <c r="L231" s="344"/>
      <c r="M231" s="344"/>
      <c r="N231" s="344"/>
      <c r="O231" s="344"/>
      <c r="P231" s="344"/>
      <c r="Q231" s="344"/>
      <c r="R231" s="344"/>
      <c r="S231" s="344"/>
      <c r="T231" s="344"/>
      <c r="U231" s="344"/>
      <c r="V231" s="433"/>
    </row>
    <row r="232" spans="1:22" ht="18" customHeight="1" x14ac:dyDescent="0.2">
      <c r="A232" s="344"/>
      <c r="B232" s="272"/>
      <c r="C232" s="406" t="s">
        <v>222</v>
      </c>
      <c r="D232" s="344"/>
      <c r="E232" s="404" t="s">
        <v>215</v>
      </c>
      <c r="F232" s="344"/>
      <c r="G232" s="404" t="s">
        <v>243</v>
      </c>
      <c r="H232" s="344"/>
      <c r="I232" s="344"/>
      <c r="J232" s="344"/>
      <c r="K232" s="344"/>
      <c r="L232" s="344"/>
      <c r="M232" s="344"/>
      <c r="N232" s="344"/>
      <c r="O232" s="344"/>
      <c r="P232" s="344"/>
      <c r="Q232" s="344"/>
      <c r="R232" s="344"/>
      <c r="S232" s="344"/>
      <c r="T232" s="344"/>
      <c r="U232" s="344"/>
      <c r="V232" s="433"/>
    </row>
    <row r="233" spans="1:22" ht="18" customHeight="1" x14ac:dyDescent="0.2">
      <c r="A233" s="344"/>
      <c r="B233" s="272"/>
      <c r="C233" s="407"/>
      <c r="D233" s="344"/>
      <c r="E233" s="404" t="s">
        <v>223</v>
      </c>
      <c r="F233" s="344"/>
      <c r="G233" s="404" t="s">
        <v>221</v>
      </c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433"/>
    </row>
    <row r="234" spans="1:22" ht="18" customHeight="1" x14ac:dyDescent="0.2">
      <c r="A234" s="344"/>
      <c r="B234" s="272"/>
      <c r="C234" s="407" t="s">
        <v>227</v>
      </c>
      <c r="D234" s="344"/>
      <c r="E234" s="404" t="s">
        <v>225</v>
      </c>
      <c r="F234" s="344"/>
      <c r="G234" s="404" t="s">
        <v>267</v>
      </c>
      <c r="H234" s="344"/>
      <c r="I234" s="344"/>
      <c r="J234" s="344"/>
      <c r="K234" s="344"/>
      <c r="L234" s="344"/>
      <c r="M234" s="344"/>
      <c r="N234" s="344"/>
      <c r="O234" s="344"/>
      <c r="P234" s="344"/>
      <c r="Q234" s="344"/>
      <c r="R234" s="344"/>
      <c r="S234" s="344"/>
      <c r="T234" s="344"/>
      <c r="U234" s="344"/>
      <c r="V234" s="433"/>
    </row>
    <row r="235" spans="1:22" ht="18" customHeight="1" x14ac:dyDescent="0.2">
      <c r="A235" s="344"/>
      <c r="B235" s="272"/>
      <c r="C235" s="383" t="s">
        <v>50</v>
      </c>
      <c r="D235" s="344"/>
      <c r="E235" s="404"/>
      <c r="F235" s="344"/>
      <c r="G235" s="404" t="s">
        <v>224</v>
      </c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433"/>
    </row>
    <row r="236" spans="1:22" ht="18" customHeight="1" x14ac:dyDescent="0.2">
      <c r="A236" s="344"/>
      <c r="B236" s="272"/>
      <c r="C236" s="383" t="s">
        <v>230</v>
      </c>
      <c r="D236" s="344"/>
      <c r="E236" s="344"/>
      <c r="F236" s="344"/>
      <c r="G236" s="404" t="s">
        <v>261</v>
      </c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433"/>
    </row>
    <row r="237" spans="1:22" ht="18" customHeight="1" x14ac:dyDescent="0.2">
      <c r="A237" s="344"/>
      <c r="B237" s="272"/>
      <c r="C237" s="383" t="s">
        <v>233</v>
      </c>
      <c r="D237" s="344"/>
      <c r="E237" s="383" t="s">
        <v>231</v>
      </c>
      <c r="F237" s="344"/>
      <c r="G237" s="404" t="s">
        <v>229</v>
      </c>
      <c r="H237" s="344"/>
      <c r="I237" s="344"/>
      <c r="J237" s="344"/>
      <c r="K237" s="344"/>
      <c r="L237" s="344"/>
      <c r="M237" s="564" t="s">
        <v>1694</v>
      </c>
      <c r="N237" s="344"/>
      <c r="O237" s="344"/>
      <c r="P237" s="344"/>
      <c r="Q237" s="344"/>
      <c r="R237" s="344"/>
      <c r="S237" s="344"/>
      <c r="T237" s="344"/>
      <c r="U237" s="344"/>
      <c r="V237" s="433"/>
    </row>
    <row r="238" spans="1:22" ht="18" customHeight="1" x14ac:dyDescent="0.2">
      <c r="C238" s="383" t="s">
        <v>235</v>
      </c>
      <c r="D238" s="344"/>
      <c r="E238" s="383" t="s">
        <v>50</v>
      </c>
      <c r="F238" s="344"/>
      <c r="G238" s="404" t="s">
        <v>249</v>
      </c>
      <c r="H238" s="344"/>
      <c r="I238" s="344"/>
      <c r="J238" s="344"/>
      <c r="K238" s="344"/>
      <c r="L238" s="344"/>
      <c r="M238" s="564" t="s">
        <v>1899</v>
      </c>
      <c r="N238" s="344"/>
      <c r="O238" s="344"/>
      <c r="P238" s="344"/>
      <c r="Q238" s="344" t="e">
        <f>IF(#REF!="In-Market Intenders (CDAN, CDAN Plus &amp; VPR)","InMarket",IF(#REF!="Political Targetting (CDAN &amp; VPR)","Ptlist","Error"))</f>
        <v>#REF!</v>
      </c>
      <c r="R238" s="344"/>
    </row>
    <row r="239" spans="1:22" ht="18" customHeight="1" x14ac:dyDescent="0.2">
      <c r="C239" s="383" t="s">
        <v>238</v>
      </c>
      <c r="D239" s="344"/>
      <c r="E239" s="383" t="s">
        <v>236</v>
      </c>
      <c r="F239" s="344"/>
      <c r="G239" s="404" t="s">
        <v>218</v>
      </c>
      <c r="M239" s="564" t="s">
        <v>1900</v>
      </c>
    </row>
    <row r="240" spans="1:22" ht="18" customHeight="1" x14ac:dyDescent="0.2">
      <c r="C240" s="383" t="s">
        <v>241</v>
      </c>
      <c r="D240" s="344"/>
      <c r="E240" s="383" t="s">
        <v>239</v>
      </c>
      <c r="F240" s="344"/>
      <c r="G240" s="404" t="s">
        <v>210</v>
      </c>
      <c r="M240" s="564"/>
    </row>
    <row r="241" spans="3:13" ht="18" customHeight="1" x14ac:dyDescent="0.2">
      <c r="C241" s="383" t="s">
        <v>244</v>
      </c>
      <c r="D241" s="344"/>
      <c r="E241" s="383" t="s">
        <v>242</v>
      </c>
      <c r="F241" s="344"/>
      <c r="G241" s="404" t="s">
        <v>226</v>
      </c>
      <c r="M241" s="564" t="s">
        <v>1694</v>
      </c>
    </row>
    <row r="242" spans="3:13" ht="18" customHeight="1" x14ac:dyDescent="0.2">
      <c r="C242" s="383" t="s">
        <v>247</v>
      </c>
      <c r="D242" s="344"/>
      <c r="E242" s="383" t="s">
        <v>245</v>
      </c>
      <c r="F242" s="344"/>
      <c r="G242" s="404" t="s">
        <v>237</v>
      </c>
      <c r="M242" s="565" t="s">
        <v>1901</v>
      </c>
    </row>
    <row r="243" spans="3:13" ht="18" customHeight="1" x14ac:dyDescent="0.2">
      <c r="C243" s="383" t="s">
        <v>250</v>
      </c>
      <c r="D243" s="344"/>
      <c r="E243" s="383" t="s">
        <v>248</v>
      </c>
      <c r="F243" s="344"/>
      <c r="G243" s="404" t="s">
        <v>216</v>
      </c>
      <c r="M243" s="565" t="s">
        <v>1902</v>
      </c>
    </row>
    <row r="244" spans="3:13" ht="18" customHeight="1" x14ac:dyDescent="0.2">
      <c r="C244" s="383" t="s">
        <v>253</v>
      </c>
      <c r="D244" s="344"/>
      <c r="E244" s="383" t="s">
        <v>251</v>
      </c>
      <c r="F244" s="344"/>
      <c r="G244" s="404" t="s">
        <v>252</v>
      </c>
      <c r="M244" s="565" t="s">
        <v>1903</v>
      </c>
    </row>
    <row r="245" spans="3:13" ht="18" customHeight="1" x14ac:dyDescent="0.2">
      <c r="C245" s="383" t="s">
        <v>256</v>
      </c>
      <c r="D245" s="344"/>
      <c r="E245" s="383" t="s">
        <v>254</v>
      </c>
      <c r="F245" s="344"/>
      <c r="G245" s="404" t="s">
        <v>258</v>
      </c>
      <c r="M245" s="565" t="s">
        <v>1904</v>
      </c>
    </row>
    <row r="246" spans="3:13" ht="18" customHeight="1" x14ac:dyDescent="0.2">
      <c r="C246" s="383" t="s">
        <v>259</v>
      </c>
      <c r="D246" s="344"/>
      <c r="E246" s="383" t="s">
        <v>257</v>
      </c>
      <c r="F246" s="344"/>
      <c r="G246" s="404" t="s">
        <v>232</v>
      </c>
      <c r="M246" s="565" t="s">
        <v>1905</v>
      </c>
    </row>
    <row r="247" spans="3:13" ht="18" customHeight="1" x14ac:dyDescent="0.2">
      <c r="C247" s="383" t="s">
        <v>262</v>
      </c>
      <c r="D247" s="344"/>
      <c r="E247" s="383" t="s">
        <v>260</v>
      </c>
      <c r="F247" s="344"/>
      <c r="G247" s="404" t="s">
        <v>264</v>
      </c>
      <c r="M247" s="565" t="s">
        <v>1906</v>
      </c>
    </row>
    <row r="248" spans="3:13" ht="18" customHeight="1" x14ac:dyDescent="0.2">
      <c r="C248" s="383" t="s">
        <v>265</v>
      </c>
      <c r="D248" s="344"/>
      <c r="E248" s="383" t="s">
        <v>263</v>
      </c>
      <c r="F248" s="344"/>
      <c r="G248" s="404" t="s">
        <v>255</v>
      </c>
      <c r="M248" s="565" t="s">
        <v>1907</v>
      </c>
    </row>
    <row r="249" spans="3:13" ht="18" customHeight="1" x14ac:dyDescent="0.2">
      <c r="C249" s="383" t="s">
        <v>268</v>
      </c>
      <c r="D249" s="344"/>
      <c r="E249" s="383" t="s">
        <v>266</v>
      </c>
      <c r="F249" s="344"/>
      <c r="G249" s="404" t="s">
        <v>240</v>
      </c>
      <c r="M249" s="565" t="s">
        <v>1908</v>
      </c>
    </row>
    <row r="250" spans="3:13" ht="18" customHeight="1" x14ac:dyDescent="0.2">
      <c r="C250" s="383" t="s">
        <v>270</v>
      </c>
      <c r="D250" s="344"/>
      <c r="E250" s="383" t="s">
        <v>269</v>
      </c>
      <c r="F250" s="344"/>
      <c r="G250" s="404" t="s">
        <v>246</v>
      </c>
      <c r="M250" s="565" t="s">
        <v>1909</v>
      </c>
    </row>
    <row r="251" spans="3:13" ht="18" customHeight="1" x14ac:dyDescent="0.2">
      <c r="C251" s="383" t="s">
        <v>273</v>
      </c>
      <c r="D251" s="344"/>
      <c r="E251" s="383" t="s">
        <v>271</v>
      </c>
      <c r="F251" s="344"/>
      <c r="G251" s="344"/>
      <c r="M251" s="565" t="s">
        <v>1910</v>
      </c>
    </row>
    <row r="252" spans="3:13" ht="18" customHeight="1" x14ac:dyDescent="0.2">
      <c r="C252" s="383" t="s">
        <v>275</v>
      </c>
      <c r="D252" s="344"/>
      <c r="E252" s="383" t="s">
        <v>274</v>
      </c>
      <c r="F252" s="344"/>
      <c r="G252" s="383" t="s">
        <v>272</v>
      </c>
    </row>
    <row r="253" spans="3:13" ht="18" customHeight="1" x14ac:dyDescent="0.2">
      <c r="C253" s="383" t="s">
        <v>278</v>
      </c>
      <c r="D253" s="344"/>
      <c r="E253" s="383" t="s">
        <v>276</v>
      </c>
      <c r="F253" s="344"/>
      <c r="G253" s="383" t="s">
        <v>50</v>
      </c>
      <c r="M253" s="564" t="s">
        <v>1694</v>
      </c>
    </row>
    <row r="254" spans="3:13" ht="18" customHeight="1" x14ac:dyDescent="0.2">
      <c r="C254" s="383" t="s">
        <v>281</v>
      </c>
      <c r="D254" s="344"/>
      <c r="E254" s="383" t="s">
        <v>279</v>
      </c>
      <c r="F254" s="344"/>
      <c r="G254" s="383" t="s">
        <v>277</v>
      </c>
      <c r="M254" s="565" t="s">
        <v>1911</v>
      </c>
    </row>
    <row r="255" spans="3:13" ht="18" customHeight="1" x14ac:dyDescent="0.2">
      <c r="C255" s="383" t="s">
        <v>284</v>
      </c>
      <c r="D255" s="344"/>
      <c r="E255" s="383" t="s">
        <v>282</v>
      </c>
      <c r="F255" s="344"/>
      <c r="G255" s="383" t="s">
        <v>280</v>
      </c>
      <c r="M255" s="565" t="s">
        <v>1912</v>
      </c>
    </row>
    <row r="256" spans="3:13" ht="18" customHeight="1" x14ac:dyDescent="0.2">
      <c r="C256" s="383" t="s">
        <v>287</v>
      </c>
      <c r="D256" s="344"/>
      <c r="E256" s="383" t="s">
        <v>285</v>
      </c>
      <c r="F256" s="344"/>
      <c r="G256" s="383" t="s">
        <v>283</v>
      </c>
      <c r="M256" s="565" t="s">
        <v>1913</v>
      </c>
    </row>
    <row r="257" spans="3:13" ht="18" customHeight="1" x14ac:dyDescent="0.2">
      <c r="C257" s="383" t="s">
        <v>290</v>
      </c>
      <c r="D257" s="344"/>
      <c r="E257" s="383" t="s">
        <v>288</v>
      </c>
      <c r="F257" s="344"/>
      <c r="G257" s="383" t="s">
        <v>286</v>
      </c>
      <c r="M257" s="565" t="s">
        <v>172</v>
      </c>
    </row>
    <row r="258" spans="3:13" ht="18" customHeight="1" x14ac:dyDescent="0.2">
      <c r="C258" s="383" t="s">
        <v>293</v>
      </c>
      <c r="D258" s="344"/>
      <c r="E258" s="383" t="s">
        <v>291</v>
      </c>
      <c r="F258" s="344"/>
      <c r="G258" s="383" t="s">
        <v>289</v>
      </c>
    </row>
    <row r="259" spans="3:13" ht="18" customHeight="1" x14ac:dyDescent="0.2">
      <c r="C259" s="383" t="s">
        <v>296</v>
      </c>
      <c r="D259" s="344"/>
      <c r="E259" s="383" t="s">
        <v>294</v>
      </c>
      <c r="F259" s="344"/>
      <c r="G259" s="383" t="s">
        <v>292</v>
      </c>
    </row>
    <row r="260" spans="3:13" ht="18" customHeight="1" x14ac:dyDescent="0.2">
      <c r="C260" s="383" t="s">
        <v>299</v>
      </c>
      <c r="D260" s="344"/>
      <c r="E260" s="383" t="s">
        <v>297</v>
      </c>
      <c r="F260" s="344"/>
      <c r="G260" s="383" t="s">
        <v>295</v>
      </c>
    </row>
    <row r="261" spans="3:13" ht="18" customHeight="1" x14ac:dyDescent="0.2">
      <c r="C261" s="383" t="s">
        <v>302</v>
      </c>
      <c r="D261" s="344"/>
      <c r="E261" s="383" t="s">
        <v>300</v>
      </c>
      <c r="F261" s="344"/>
      <c r="G261" s="383" t="s">
        <v>298</v>
      </c>
    </row>
    <row r="262" spans="3:13" ht="18" customHeight="1" x14ac:dyDescent="0.2">
      <c r="C262" s="383" t="s">
        <v>305</v>
      </c>
      <c r="D262" s="344"/>
      <c r="E262" s="383" t="s">
        <v>303</v>
      </c>
      <c r="F262" s="344"/>
      <c r="G262" s="383" t="s">
        <v>301</v>
      </c>
    </row>
    <row r="263" spans="3:13" ht="18" customHeight="1" x14ac:dyDescent="0.2">
      <c r="C263" s="383" t="s">
        <v>308</v>
      </c>
      <c r="D263" s="344"/>
      <c r="E263" s="383" t="s">
        <v>306</v>
      </c>
      <c r="F263" s="344"/>
      <c r="G263" s="383" t="s">
        <v>304</v>
      </c>
    </row>
    <row r="264" spans="3:13" ht="18" customHeight="1" x14ac:dyDescent="0.2">
      <c r="C264" s="383" t="s">
        <v>311</v>
      </c>
      <c r="D264" s="344"/>
      <c r="E264" s="383" t="s">
        <v>309</v>
      </c>
      <c r="F264" s="344"/>
      <c r="G264" s="383" t="s">
        <v>307</v>
      </c>
    </row>
    <row r="265" spans="3:13" ht="18" customHeight="1" x14ac:dyDescent="0.2">
      <c r="C265" s="383" t="s">
        <v>314</v>
      </c>
      <c r="D265" s="344"/>
      <c r="E265" s="383" t="s">
        <v>312</v>
      </c>
      <c r="F265" s="344"/>
      <c r="G265" s="383" t="s">
        <v>310</v>
      </c>
    </row>
    <row r="266" spans="3:13" ht="18" customHeight="1" x14ac:dyDescent="0.2">
      <c r="C266" s="383" t="s">
        <v>317</v>
      </c>
      <c r="D266" s="344"/>
      <c r="E266" s="383" t="s">
        <v>315</v>
      </c>
      <c r="F266" s="344"/>
      <c r="G266" s="383" t="s">
        <v>313</v>
      </c>
    </row>
    <row r="267" spans="3:13" ht="18" customHeight="1" x14ac:dyDescent="0.2">
      <c r="C267" s="383" t="s">
        <v>320</v>
      </c>
      <c r="D267" s="344"/>
      <c r="E267" s="383" t="s">
        <v>318</v>
      </c>
      <c r="F267" s="344"/>
      <c r="G267" s="383" t="s">
        <v>316</v>
      </c>
    </row>
    <row r="268" spans="3:13" ht="18" customHeight="1" x14ac:dyDescent="0.2">
      <c r="C268" s="383" t="s">
        <v>323</v>
      </c>
      <c r="D268" s="344"/>
      <c r="E268" s="383" t="s">
        <v>321</v>
      </c>
      <c r="F268" s="344"/>
      <c r="G268" s="383" t="s">
        <v>319</v>
      </c>
    </row>
    <row r="269" spans="3:13" ht="18" customHeight="1" x14ac:dyDescent="0.2">
      <c r="C269" s="383" t="s">
        <v>326</v>
      </c>
      <c r="D269" s="344"/>
      <c r="E269" s="383" t="s">
        <v>324</v>
      </c>
      <c r="F269" s="344"/>
      <c r="G269" s="383" t="s">
        <v>322</v>
      </c>
    </row>
    <row r="270" spans="3:13" ht="18" customHeight="1" x14ac:dyDescent="0.2">
      <c r="C270" s="383" t="s">
        <v>329</v>
      </c>
      <c r="D270" s="344"/>
      <c r="E270" s="383" t="s">
        <v>327</v>
      </c>
      <c r="F270" s="344"/>
      <c r="G270" s="383" t="s">
        <v>325</v>
      </c>
    </row>
    <row r="271" spans="3:13" ht="18" customHeight="1" x14ac:dyDescent="0.2">
      <c r="C271" s="383" t="s">
        <v>332</v>
      </c>
      <c r="D271" s="344"/>
      <c r="E271" s="383" t="s">
        <v>330</v>
      </c>
      <c r="F271" s="344"/>
      <c r="G271" s="383" t="s">
        <v>328</v>
      </c>
    </row>
    <row r="272" spans="3:13" ht="18" customHeight="1" x14ac:dyDescent="0.2">
      <c r="C272" s="383" t="s">
        <v>335</v>
      </c>
      <c r="D272" s="344"/>
      <c r="E272" s="383" t="s">
        <v>333</v>
      </c>
      <c r="F272" s="344"/>
      <c r="G272" s="383" t="s">
        <v>331</v>
      </c>
    </row>
    <row r="273" spans="3:7" ht="18" customHeight="1" x14ac:dyDescent="0.2">
      <c r="C273" s="383" t="s">
        <v>338</v>
      </c>
      <c r="D273" s="344"/>
      <c r="E273" s="383" t="s">
        <v>336</v>
      </c>
      <c r="F273" s="344"/>
      <c r="G273" s="383" t="s">
        <v>334</v>
      </c>
    </row>
    <row r="274" spans="3:7" ht="18" customHeight="1" x14ac:dyDescent="0.2">
      <c r="C274" s="383" t="s">
        <v>341</v>
      </c>
      <c r="D274" s="344"/>
      <c r="E274" s="383" t="s">
        <v>339</v>
      </c>
      <c r="F274" s="344"/>
      <c r="G274" s="383" t="s">
        <v>337</v>
      </c>
    </row>
    <row r="275" spans="3:7" ht="18" customHeight="1" x14ac:dyDescent="0.2">
      <c r="C275" s="383" t="s">
        <v>344</v>
      </c>
      <c r="D275" s="344"/>
      <c r="E275" s="383" t="s">
        <v>342</v>
      </c>
      <c r="F275" s="344"/>
      <c r="G275" s="383" t="s">
        <v>340</v>
      </c>
    </row>
    <row r="276" spans="3:7" ht="18" customHeight="1" x14ac:dyDescent="0.2">
      <c r="C276" s="383" t="s">
        <v>347</v>
      </c>
      <c r="D276" s="344"/>
      <c r="E276" s="383" t="s">
        <v>345</v>
      </c>
      <c r="F276" s="344"/>
      <c r="G276" s="383" t="s">
        <v>343</v>
      </c>
    </row>
    <row r="277" spans="3:7" ht="18" customHeight="1" x14ac:dyDescent="0.2">
      <c r="C277" s="383" t="s">
        <v>350</v>
      </c>
      <c r="D277" s="344"/>
      <c r="E277" s="383" t="s">
        <v>348</v>
      </c>
      <c r="F277" s="344"/>
      <c r="G277" s="383" t="s">
        <v>346</v>
      </c>
    </row>
    <row r="278" spans="3:7" ht="18" customHeight="1" x14ac:dyDescent="0.2">
      <c r="C278" s="383" t="s">
        <v>353</v>
      </c>
      <c r="D278" s="344"/>
      <c r="E278" s="383" t="s">
        <v>351</v>
      </c>
      <c r="F278" s="344"/>
      <c r="G278" s="383" t="s">
        <v>349</v>
      </c>
    </row>
    <row r="279" spans="3:7" ht="18" customHeight="1" x14ac:dyDescent="0.2">
      <c r="C279" s="383" t="s">
        <v>356</v>
      </c>
      <c r="D279" s="344"/>
      <c r="E279" s="383" t="s">
        <v>354</v>
      </c>
      <c r="F279" s="344"/>
      <c r="G279" s="383" t="s">
        <v>352</v>
      </c>
    </row>
    <row r="280" spans="3:7" ht="18" customHeight="1" x14ac:dyDescent="0.2">
      <c r="C280" s="383" t="s">
        <v>359</v>
      </c>
      <c r="D280" s="344"/>
      <c r="E280" s="383" t="s">
        <v>357</v>
      </c>
      <c r="F280" s="344"/>
      <c r="G280" s="383" t="s">
        <v>355</v>
      </c>
    </row>
    <row r="281" spans="3:7" ht="18" customHeight="1" x14ac:dyDescent="0.2">
      <c r="C281" s="383" t="s">
        <v>362</v>
      </c>
      <c r="D281" s="344"/>
      <c r="E281" s="383" t="s">
        <v>360</v>
      </c>
      <c r="F281" s="344"/>
      <c r="G281" s="383" t="s">
        <v>358</v>
      </c>
    </row>
    <row r="282" spans="3:7" ht="18" customHeight="1" x14ac:dyDescent="0.2">
      <c r="C282" s="383" t="s">
        <v>365</v>
      </c>
      <c r="D282" s="344"/>
      <c r="E282" s="383" t="s">
        <v>363</v>
      </c>
      <c r="F282" s="344"/>
      <c r="G282" s="383" t="s">
        <v>361</v>
      </c>
    </row>
    <row r="283" spans="3:7" ht="18" customHeight="1" x14ac:dyDescent="0.2">
      <c r="C283" s="383" t="s">
        <v>368</v>
      </c>
      <c r="D283" s="344"/>
      <c r="E283" s="383" t="s">
        <v>366</v>
      </c>
      <c r="F283" s="344"/>
      <c r="G283" s="383" t="s">
        <v>364</v>
      </c>
    </row>
    <row r="284" spans="3:7" ht="18" customHeight="1" x14ac:dyDescent="0.2">
      <c r="C284" s="383" t="s">
        <v>371</v>
      </c>
      <c r="D284" s="344"/>
      <c r="E284" s="383" t="s">
        <v>369</v>
      </c>
      <c r="F284" s="344"/>
      <c r="G284" s="383" t="s">
        <v>367</v>
      </c>
    </row>
    <row r="285" spans="3:7" ht="18" customHeight="1" x14ac:dyDescent="0.2">
      <c r="C285" s="383" t="s">
        <v>374</v>
      </c>
      <c r="D285" s="344"/>
      <c r="E285" s="383" t="s">
        <v>372</v>
      </c>
      <c r="F285" s="344"/>
      <c r="G285" s="383" t="s">
        <v>370</v>
      </c>
    </row>
    <row r="286" spans="3:7" ht="18" customHeight="1" x14ac:dyDescent="0.2">
      <c r="C286" s="383" t="s">
        <v>377</v>
      </c>
      <c r="D286" s="344"/>
      <c r="E286" s="383" t="s">
        <v>375</v>
      </c>
      <c r="F286" s="344"/>
      <c r="G286" s="383" t="s">
        <v>373</v>
      </c>
    </row>
    <row r="287" spans="3:7" ht="18" customHeight="1" x14ac:dyDescent="0.2">
      <c r="C287" s="383" t="s">
        <v>380</v>
      </c>
      <c r="D287" s="344"/>
      <c r="E287" s="383" t="s">
        <v>378</v>
      </c>
      <c r="F287" s="344"/>
      <c r="G287" s="383" t="s">
        <v>376</v>
      </c>
    </row>
    <row r="288" spans="3:7" ht="18" customHeight="1" x14ac:dyDescent="0.2">
      <c r="C288" s="383" t="s">
        <v>383</v>
      </c>
      <c r="D288" s="344"/>
      <c r="E288" s="383" t="s">
        <v>381</v>
      </c>
      <c r="F288" s="344"/>
      <c r="G288" s="383" t="s">
        <v>379</v>
      </c>
    </row>
    <row r="289" spans="3:7" ht="18" customHeight="1" x14ac:dyDescent="0.2">
      <c r="C289" s="383" t="s">
        <v>386</v>
      </c>
      <c r="D289" s="344"/>
      <c r="E289" s="383" t="s">
        <v>384</v>
      </c>
      <c r="F289" s="344"/>
      <c r="G289" s="383" t="s">
        <v>382</v>
      </c>
    </row>
    <row r="290" spans="3:7" ht="18" customHeight="1" x14ac:dyDescent="0.2">
      <c r="C290" s="383" t="s">
        <v>389</v>
      </c>
      <c r="D290" s="344"/>
      <c r="E290" s="383" t="s">
        <v>387</v>
      </c>
      <c r="F290" s="344"/>
      <c r="G290" s="383" t="s">
        <v>385</v>
      </c>
    </row>
    <row r="291" spans="3:7" ht="18" customHeight="1" x14ac:dyDescent="0.2">
      <c r="C291" s="383" t="s">
        <v>392</v>
      </c>
      <c r="D291" s="344"/>
      <c r="E291" s="383" t="s">
        <v>390</v>
      </c>
      <c r="F291" s="344"/>
      <c r="G291" s="383" t="s">
        <v>388</v>
      </c>
    </row>
    <row r="292" spans="3:7" ht="18" customHeight="1" x14ac:dyDescent="0.2">
      <c r="C292" s="383" t="s">
        <v>395</v>
      </c>
      <c r="D292" s="344"/>
      <c r="E292" s="383" t="s">
        <v>393</v>
      </c>
      <c r="F292" s="344"/>
      <c r="G292" s="383" t="s">
        <v>391</v>
      </c>
    </row>
    <row r="293" spans="3:7" ht="18" customHeight="1" x14ac:dyDescent="0.2">
      <c r="C293" s="383" t="s">
        <v>398</v>
      </c>
      <c r="D293" s="344"/>
      <c r="E293" s="383" t="s">
        <v>396</v>
      </c>
      <c r="F293" s="344"/>
      <c r="G293" s="383" t="s">
        <v>394</v>
      </c>
    </row>
    <row r="294" spans="3:7" ht="18" customHeight="1" x14ac:dyDescent="0.2">
      <c r="C294" s="383" t="s">
        <v>401</v>
      </c>
      <c r="D294" s="344"/>
      <c r="E294" s="383" t="s">
        <v>399</v>
      </c>
      <c r="F294" s="344"/>
      <c r="G294" s="383" t="s">
        <v>397</v>
      </c>
    </row>
    <row r="295" spans="3:7" ht="18" customHeight="1" x14ac:dyDescent="0.2">
      <c r="C295" s="383" t="s">
        <v>404</v>
      </c>
      <c r="D295" s="344"/>
      <c r="E295" s="383" t="s">
        <v>402</v>
      </c>
      <c r="F295" s="344"/>
      <c r="G295" s="383" t="s">
        <v>400</v>
      </c>
    </row>
    <row r="296" spans="3:7" ht="18" customHeight="1" x14ac:dyDescent="0.2">
      <c r="C296" s="383" t="s">
        <v>407</v>
      </c>
      <c r="D296" s="344"/>
      <c r="E296" s="383" t="s">
        <v>405</v>
      </c>
      <c r="F296" s="344"/>
      <c r="G296" s="383" t="s">
        <v>403</v>
      </c>
    </row>
    <row r="297" spans="3:7" ht="18" customHeight="1" x14ac:dyDescent="0.2">
      <c r="C297" s="383" t="s">
        <v>410</v>
      </c>
      <c r="D297" s="344"/>
      <c r="E297" s="383" t="s">
        <v>408</v>
      </c>
      <c r="F297" s="344"/>
      <c r="G297" s="383" t="s">
        <v>406</v>
      </c>
    </row>
    <row r="298" spans="3:7" ht="18" customHeight="1" x14ac:dyDescent="0.2">
      <c r="C298" s="383" t="s">
        <v>413</v>
      </c>
      <c r="D298" s="344"/>
      <c r="E298" s="383" t="s">
        <v>411</v>
      </c>
      <c r="F298" s="344"/>
      <c r="G298" s="383" t="s">
        <v>409</v>
      </c>
    </row>
    <row r="299" spans="3:7" ht="18" customHeight="1" x14ac:dyDescent="0.2">
      <c r="C299" s="383" t="s">
        <v>416</v>
      </c>
      <c r="D299" s="344"/>
      <c r="E299" s="383" t="s">
        <v>414</v>
      </c>
      <c r="F299" s="344"/>
      <c r="G299" s="383" t="s">
        <v>412</v>
      </c>
    </row>
    <row r="300" spans="3:7" ht="18" customHeight="1" x14ac:dyDescent="0.2">
      <c r="C300" s="383" t="s">
        <v>419</v>
      </c>
      <c r="D300" s="344"/>
      <c r="E300" s="383" t="s">
        <v>417</v>
      </c>
      <c r="F300" s="344"/>
      <c r="G300" s="383" t="s">
        <v>415</v>
      </c>
    </row>
    <row r="301" spans="3:7" ht="18" customHeight="1" x14ac:dyDescent="0.2">
      <c r="C301" s="383" t="s">
        <v>422</v>
      </c>
      <c r="D301" s="344"/>
      <c r="E301" s="383" t="s">
        <v>420</v>
      </c>
      <c r="F301" s="344"/>
      <c r="G301" s="383" t="s">
        <v>418</v>
      </c>
    </row>
    <row r="302" spans="3:7" ht="18" customHeight="1" x14ac:dyDescent="0.2">
      <c r="C302" s="383" t="s">
        <v>425</v>
      </c>
      <c r="D302" s="344"/>
      <c r="E302" s="383" t="s">
        <v>423</v>
      </c>
      <c r="F302" s="344"/>
      <c r="G302" s="383" t="s">
        <v>421</v>
      </c>
    </row>
    <row r="303" spans="3:7" ht="18" customHeight="1" x14ac:dyDescent="0.2">
      <c r="C303" s="383" t="s">
        <v>428</v>
      </c>
      <c r="D303" s="344"/>
      <c r="E303" s="383" t="s">
        <v>426</v>
      </c>
      <c r="F303" s="344"/>
      <c r="G303" s="383" t="s">
        <v>424</v>
      </c>
    </row>
    <row r="304" spans="3:7" ht="18" customHeight="1" x14ac:dyDescent="0.2">
      <c r="C304" s="383" t="s">
        <v>431</v>
      </c>
      <c r="D304" s="344"/>
      <c r="E304" s="383" t="s">
        <v>429</v>
      </c>
      <c r="F304" s="344"/>
      <c r="G304" s="383" t="s">
        <v>427</v>
      </c>
    </row>
    <row r="305" spans="3:7" ht="18" customHeight="1" x14ac:dyDescent="0.2">
      <c r="C305" s="383" t="s">
        <v>434</v>
      </c>
      <c r="D305" s="344"/>
      <c r="E305" s="383" t="s">
        <v>432</v>
      </c>
      <c r="F305" s="344"/>
      <c r="G305" s="383" t="s">
        <v>430</v>
      </c>
    </row>
    <row r="306" spans="3:7" ht="18" customHeight="1" x14ac:dyDescent="0.2">
      <c r="C306" s="383" t="s">
        <v>437</v>
      </c>
      <c r="D306" s="344"/>
      <c r="E306" s="383" t="s">
        <v>435</v>
      </c>
      <c r="F306" s="344"/>
      <c r="G306" s="383" t="s">
        <v>433</v>
      </c>
    </row>
    <row r="307" spans="3:7" ht="18" customHeight="1" x14ac:dyDescent="0.2">
      <c r="C307" s="383" t="s">
        <v>440</v>
      </c>
      <c r="D307" s="344"/>
      <c r="E307" s="383" t="s">
        <v>438</v>
      </c>
      <c r="F307" s="344"/>
      <c r="G307" s="383" t="s">
        <v>436</v>
      </c>
    </row>
    <row r="308" spans="3:7" ht="18" customHeight="1" x14ac:dyDescent="0.2">
      <c r="C308" s="383" t="s">
        <v>443</v>
      </c>
      <c r="D308" s="344"/>
      <c r="E308" s="383" t="s">
        <v>441</v>
      </c>
      <c r="F308" s="344"/>
      <c r="G308" s="383" t="s">
        <v>439</v>
      </c>
    </row>
    <row r="309" spans="3:7" ht="18" customHeight="1" x14ac:dyDescent="0.2">
      <c r="C309" s="383" t="s">
        <v>446</v>
      </c>
      <c r="D309" s="344"/>
      <c r="E309" s="383" t="s">
        <v>444</v>
      </c>
      <c r="F309" s="344"/>
      <c r="G309" s="383" t="s">
        <v>442</v>
      </c>
    </row>
    <row r="310" spans="3:7" ht="18" customHeight="1" x14ac:dyDescent="0.2">
      <c r="C310" s="383" t="s">
        <v>449</v>
      </c>
      <c r="D310" s="344"/>
      <c r="E310" s="383" t="s">
        <v>447</v>
      </c>
      <c r="F310" s="344"/>
      <c r="G310" s="383" t="s">
        <v>445</v>
      </c>
    </row>
    <row r="311" spans="3:7" ht="18" customHeight="1" x14ac:dyDescent="0.2">
      <c r="C311" s="383" t="s">
        <v>451</v>
      </c>
      <c r="D311" s="344"/>
      <c r="E311" s="344"/>
      <c r="F311" s="344"/>
      <c r="G311" s="383" t="s">
        <v>448</v>
      </c>
    </row>
    <row r="312" spans="3:7" ht="18" customHeight="1" x14ac:dyDescent="0.2">
      <c r="C312" s="344"/>
      <c r="D312" s="344"/>
      <c r="E312" s="344"/>
      <c r="F312" s="344"/>
      <c r="G312" s="383" t="s">
        <v>450</v>
      </c>
    </row>
    <row r="313" spans="3:7" ht="18" customHeight="1" x14ac:dyDescent="0.2">
      <c r="C313" s="383" t="s">
        <v>227</v>
      </c>
      <c r="D313" s="344"/>
      <c r="E313" s="383" t="s">
        <v>453</v>
      </c>
      <c r="F313" s="344"/>
      <c r="G313" s="383" t="s">
        <v>452</v>
      </c>
    </row>
    <row r="314" spans="3:7" ht="18" customHeight="1" x14ac:dyDescent="0.2">
      <c r="C314" s="383" t="s">
        <v>50</v>
      </c>
      <c r="D314" s="344"/>
      <c r="E314" s="383" t="s">
        <v>50</v>
      </c>
      <c r="F314" s="344"/>
      <c r="G314" s="383" t="s">
        <v>454</v>
      </c>
    </row>
    <row r="315" spans="3:7" ht="18" customHeight="1" x14ac:dyDescent="0.2">
      <c r="C315" s="383">
        <v>32413</v>
      </c>
      <c r="D315" s="344"/>
      <c r="E315" s="383">
        <v>32008</v>
      </c>
      <c r="F315" s="344"/>
      <c r="G315" s="383" t="s">
        <v>365</v>
      </c>
    </row>
    <row r="316" spans="3:7" ht="18" customHeight="1" x14ac:dyDescent="0.2">
      <c r="C316" s="383">
        <v>32422</v>
      </c>
      <c r="D316" s="344"/>
      <c r="E316" s="383">
        <v>32111</v>
      </c>
      <c r="F316" s="344"/>
      <c r="G316" s="383" t="s">
        <v>455</v>
      </c>
    </row>
    <row r="317" spans="3:7" ht="18" customHeight="1" x14ac:dyDescent="0.2">
      <c r="C317" s="383">
        <v>32433</v>
      </c>
      <c r="D317" s="344"/>
      <c r="E317" s="383">
        <v>32113</v>
      </c>
      <c r="F317" s="344"/>
      <c r="G317" s="383" t="s">
        <v>456</v>
      </c>
    </row>
    <row r="318" spans="3:7" ht="18" customHeight="1" x14ac:dyDescent="0.2">
      <c r="C318" s="383">
        <v>32434</v>
      </c>
      <c r="D318" s="344"/>
      <c r="E318" s="383">
        <v>32133</v>
      </c>
      <c r="F318" s="344"/>
      <c r="G318" s="383" t="s">
        <v>457</v>
      </c>
    </row>
    <row r="319" spans="3:7" ht="18" customHeight="1" x14ac:dyDescent="0.2">
      <c r="C319" s="383">
        <v>32435</v>
      </c>
      <c r="D319" s="344"/>
      <c r="E319" s="383">
        <v>32134</v>
      </c>
      <c r="F319" s="344"/>
      <c r="G319" s="383" t="s">
        <v>458</v>
      </c>
    </row>
    <row r="320" spans="3:7" ht="18" customHeight="1" x14ac:dyDescent="0.2">
      <c r="C320" s="383">
        <v>32439</v>
      </c>
      <c r="D320" s="344"/>
      <c r="E320" s="383">
        <v>32159</v>
      </c>
      <c r="F320" s="344"/>
      <c r="G320" s="383" t="s">
        <v>459</v>
      </c>
    </row>
    <row r="321" spans="3:7" ht="18" customHeight="1" x14ac:dyDescent="0.2">
      <c r="C321" s="383">
        <v>32455</v>
      </c>
      <c r="D321" s="344"/>
      <c r="E321" s="383">
        <v>32162</v>
      </c>
      <c r="F321" s="344"/>
      <c r="G321" s="383" t="s">
        <v>460</v>
      </c>
    </row>
    <row r="322" spans="3:7" ht="18" customHeight="1" x14ac:dyDescent="0.2">
      <c r="C322" s="383">
        <v>32459</v>
      </c>
      <c r="D322" s="344"/>
      <c r="E322" s="383">
        <v>32162</v>
      </c>
      <c r="F322" s="344"/>
      <c r="G322" s="383" t="s">
        <v>461</v>
      </c>
    </row>
    <row r="323" spans="3:7" ht="18" customHeight="1" x14ac:dyDescent="0.2">
      <c r="C323" s="383">
        <v>32462</v>
      </c>
      <c r="D323" s="344"/>
      <c r="E323" s="383">
        <v>32163</v>
      </c>
      <c r="F323" s="344"/>
      <c r="G323" s="383" t="s">
        <v>462</v>
      </c>
    </row>
    <row r="324" spans="3:7" ht="18" customHeight="1" x14ac:dyDescent="0.2">
      <c r="C324" s="383">
        <v>32464</v>
      </c>
      <c r="D324" s="344"/>
      <c r="E324" s="383">
        <v>32179</v>
      </c>
      <c r="F324" s="344"/>
      <c r="G324" s="383" t="s">
        <v>463</v>
      </c>
    </row>
    <row r="325" spans="3:7" ht="18" customHeight="1" x14ac:dyDescent="0.2">
      <c r="C325" s="383">
        <v>32501</v>
      </c>
      <c r="D325" s="344"/>
      <c r="E325" s="383">
        <v>32182</v>
      </c>
      <c r="F325" s="344"/>
      <c r="G325" s="383" t="s">
        <v>464</v>
      </c>
    </row>
    <row r="326" spans="3:7" ht="18" customHeight="1" x14ac:dyDescent="0.2">
      <c r="C326" s="383">
        <v>32502</v>
      </c>
      <c r="D326" s="344"/>
      <c r="E326" s="383">
        <v>32183</v>
      </c>
      <c r="F326" s="344"/>
      <c r="G326" s="383" t="s">
        <v>465</v>
      </c>
    </row>
    <row r="327" spans="3:7" ht="18" customHeight="1" x14ac:dyDescent="0.2">
      <c r="C327" s="383">
        <v>32503</v>
      </c>
      <c r="D327" s="344"/>
      <c r="E327" s="383">
        <v>32192</v>
      </c>
      <c r="F327" s="344"/>
      <c r="G327" s="383" t="s">
        <v>466</v>
      </c>
    </row>
    <row r="328" spans="3:7" ht="18" customHeight="1" x14ac:dyDescent="0.2">
      <c r="C328" s="383">
        <v>32504</v>
      </c>
      <c r="D328" s="344"/>
      <c r="E328" s="383">
        <v>32195</v>
      </c>
      <c r="F328" s="344"/>
      <c r="G328" s="383" t="s">
        <v>467</v>
      </c>
    </row>
    <row r="329" spans="3:7" ht="18" customHeight="1" x14ac:dyDescent="0.2">
      <c r="C329" s="383">
        <v>32505</v>
      </c>
      <c r="D329" s="344"/>
      <c r="E329" s="383">
        <v>32359</v>
      </c>
      <c r="F329" s="344"/>
      <c r="G329" s="383" t="s">
        <v>468</v>
      </c>
    </row>
    <row r="330" spans="3:7" ht="18" customHeight="1" x14ac:dyDescent="0.2">
      <c r="C330" s="383">
        <v>32506</v>
      </c>
      <c r="D330" s="344"/>
      <c r="E330" s="383">
        <v>32601</v>
      </c>
      <c r="F330" s="344"/>
      <c r="G330" s="383" t="s">
        <v>469</v>
      </c>
    </row>
    <row r="331" spans="3:7" ht="18" customHeight="1" x14ac:dyDescent="0.2">
      <c r="C331" s="383">
        <v>32507</v>
      </c>
      <c r="D331" s="344"/>
      <c r="E331" s="383">
        <v>32602</v>
      </c>
      <c r="F331" s="344"/>
      <c r="G331" s="383" t="s">
        <v>470</v>
      </c>
    </row>
    <row r="332" spans="3:7" ht="18" customHeight="1" x14ac:dyDescent="0.2">
      <c r="C332" s="383">
        <v>32508</v>
      </c>
      <c r="D332" s="344"/>
      <c r="E332" s="383">
        <v>32603</v>
      </c>
      <c r="F332" s="344"/>
      <c r="G332" s="383" t="s">
        <v>471</v>
      </c>
    </row>
    <row r="333" spans="3:7" ht="18" customHeight="1" x14ac:dyDescent="0.2">
      <c r="C333" s="383">
        <v>32509</v>
      </c>
      <c r="D333" s="344"/>
      <c r="E333" s="383">
        <v>32604</v>
      </c>
      <c r="F333" s="344"/>
      <c r="G333" s="383" t="s">
        <v>472</v>
      </c>
    </row>
    <row r="334" spans="3:7" ht="18" customHeight="1" x14ac:dyDescent="0.2">
      <c r="C334" s="383">
        <v>32511</v>
      </c>
      <c r="D334" s="344"/>
      <c r="E334" s="383">
        <v>32605</v>
      </c>
      <c r="F334" s="344"/>
      <c r="G334" s="383" t="s">
        <v>473</v>
      </c>
    </row>
    <row r="335" spans="3:7" ht="18" customHeight="1" x14ac:dyDescent="0.2">
      <c r="C335" s="383">
        <v>32512</v>
      </c>
      <c r="D335" s="344"/>
      <c r="E335" s="383">
        <v>32606</v>
      </c>
      <c r="F335" s="344"/>
      <c r="G335" s="383" t="s">
        <v>474</v>
      </c>
    </row>
    <row r="336" spans="3:7" ht="18" customHeight="1" x14ac:dyDescent="0.2">
      <c r="C336" s="383">
        <v>32513</v>
      </c>
      <c r="D336" s="344"/>
      <c r="E336" s="383">
        <v>32607</v>
      </c>
      <c r="F336" s="344"/>
      <c r="G336" s="383" t="s">
        <v>475</v>
      </c>
    </row>
    <row r="337" spans="3:7" ht="18" customHeight="1" x14ac:dyDescent="0.2">
      <c r="C337" s="383">
        <v>32514</v>
      </c>
      <c r="D337" s="344"/>
      <c r="E337" s="383">
        <v>32608</v>
      </c>
      <c r="F337" s="344"/>
      <c r="G337" s="383" t="s">
        <v>476</v>
      </c>
    </row>
    <row r="338" spans="3:7" ht="18" customHeight="1" x14ac:dyDescent="0.2">
      <c r="C338" s="383">
        <v>32516</v>
      </c>
      <c r="D338" s="344"/>
      <c r="E338" s="383">
        <v>32609</v>
      </c>
      <c r="F338" s="344"/>
      <c r="G338" s="383" t="s">
        <v>477</v>
      </c>
    </row>
    <row r="339" spans="3:7" ht="18" customHeight="1" x14ac:dyDescent="0.2">
      <c r="C339" s="383">
        <v>32520</v>
      </c>
      <c r="D339" s="344"/>
      <c r="E339" s="383">
        <v>32610</v>
      </c>
      <c r="F339" s="344"/>
      <c r="G339" s="383" t="s">
        <v>478</v>
      </c>
    </row>
    <row r="340" spans="3:7" ht="18" customHeight="1" x14ac:dyDescent="0.2">
      <c r="C340" s="383">
        <v>32521</v>
      </c>
      <c r="D340" s="344"/>
      <c r="E340" s="383">
        <v>32611</v>
      </c>
      <c r="F340" s="344"/>
      <c r="G340" s="383" t="s">
        <v>479</v>
      </c>
    </row>
    <row r="341" spans="3:7" ht="18" customHeight="1" x14ac:dyDescent="0.2">
      <c r="C341" s="383">
        <v>32522</v>
      </c>
      <c r="D341" s="344"/>
      <c r="E341" s="383">
        <v>32612</v>
      </c>
      <c r="F341" s="344"/>
      <c r="G341" s="383" t="s">
        <v>480</v>
      </c>
    </row>
    <row r="342" spans="3:7" ht="18" customHeight="1" x14ac:dyDescent="0.2">
      <c r="C342" s="383">
        <v>32523</v>
      </c>
      <c r="D342" s="344"/>
      <c r="E342" s="383">
        <v>32614</v>
      </c>
      <c r="F342" s="344"/>
      <c r="G342" s="383" t="s">
        <v>481</v>
      </c>
    </row>
    <row r="343" spans="3:7" ht="18" customHeight="1" x14ac:dyDescent="0.2">
      <c r="C343" s="383">
        <v>32524</v>
      </c>
      <c r="D343" s="344"/>
      <c r="E343" s="383">
        <v>32615</v>
      </c>
      <c r="F343" s="344"/>
      <c r="G343" s="383" t="s">
        <v>482</v>
      </c>
    </row>
    <row r="344" spans="3:7" ht="18" customHeight="1" x14ac:dyDescent="0.2">
      <c r="C344" s="383">
        <v>32526</v>
      </c>
      <c r="D344" s="344"/>
      <c r="E344" s="383">
        <v>32616</v>
      </c>
      <c r="F344" s="344"/>
      <c r="G344" s="383" t="s">
        <v>483</v>
      </c>
    </row>
    <row r="345" spans="3:7" ht="18" customHeight="1" x14ac:dyDescent="0.2">
      <c r="C345" s="383">
        <v>32530</v>
      </c>
      <c r="D345" s="344"/>
      <c r="E345" s="383">
        <v>32617</v>
      </c>
      <c r="F345" s="344"/>
      <c r="G345" s="344"/>
    </row>
    <row r="346" spans="3:7" ht="18" customHeight="1" x14ac:dyDescent="0.2">
      <c r="C346" s="383">
        <v>32531</v>
      </c>
      <c r="D346" s="344"/>
      <c r="E346" s="383">
        <v>32618</v>
      </c>
      <c r="F346" s="344"/>
      <c r="G346" s="344"/>
    </row>
    <row r="347" spans="3:7" ht="18" customHeight="1" x14ac:dyDescent="0.2">
      <c r="C347" s="383">
        <v>32531</v>
      </c>
      <c r="D347" s="344"/>
      <c r="E347" s="383">
        <v>32618</v>
      </c>
      <c r="F347" s="344"/>
      <c r="G347" s="383" t="s">
        <v>484</v>
      </c>
    </row>
    <row r="348" spans="3:7" ht="18" customHeight="1" x14ac:dyDescent="0.2">
      <c r="C348" s="383">
        <v>32533</v>
      </c>
      <c r="D348" s="344"/>
      <c r="E348" s="383">
        <v>32619</v>
      </c>
      <c r="F348" s="344"/>
      <c r="G348" s="383" t="s">
        <v>50</v>
      </c>
    </row>
    <row r="349" spans="3:7" ht="18" customHeight="1" x14ac:dyDescent="0.2">
      <c r="C349" s="383">
        <v>32534</v>
      </c>
      <c r="D349" s="344"/>
      <c r="E349" s="383">
        <v>32621</v>
      </c>
      <c r="F349" s="344"/>
      <c r="G349" s="383">
        <v>30233</v>
      </c>
    </row>
    <row r="350" spans="3:7" ht="18" customHeight="1" x14ac:dyDescent="0.2">
      <c r="C350" s="383">
        <v>32535</v>
      </c>
      <c r="D350" s="344"/>
      <c r="E350" s="383">
        <v>32622</v>
      </c>
      <c r="F350" s="344"/>
      <c r="G350" s="383">
        <v>30411</v>
      </c>
    </row>
    <row r="351" spans="3:7" ht="18" customHeight="1" x14ac:dyDescent="0.2">
      <c r="C351" s="383">
        <v>32536</v>
      </c>
      <c r="D351" s="344"/>
      <c r="E351" s="383">
        <v>32625</v>
      </c>
      <c r="F351" s="344"/>
      <c r="G351" s="383">
        <v>30411</v>
      </c>
    </row>
    <row r="352" spans="3:7" ht="18" customHeight="1" x14ac:dyDescent="0.2">
      <c r="C352" s="383">
        <v>32537</v>
      </c>
      <c r="D352" s="344"/>
      <c r="E352" s="383">
        <v>32626</v>
      </c>
      <c r="F352" s="344"/>
      <c r="G352" s="383">
        <v>30413</v>
      </c>
    </row>
    <row r="353" spans="3:7" ht="18" customHeight="1" x14ac:dyDescent="0.2">
      <c r="C353" s="383">
        <v>32538</v>
      </c>
      <c r="D353" s="344"/>
      <c r="E353" s="383">
        <v>32627</v>
      </c>
      <c r="F353" s="344"/>
      <c r="G353" s="383">
        <v>30428</v>
      </c>
    </row>
    <row r="354" spans="3:7" ht="18" customHeight="1" x14ac:dyDescent="0.2">
      <c r="C354" s="383">
        <v>32539</v>
      </c>
      <c r="D354" s="344"/>
      <c r="E354" s="383">
        <v>32628</v>
      </c>
      <c r="F354" s="344"/>
      <c r="G354" s="383">
        <v>30428</v>
      </c>
    </row>
    <row r="355" spans="3:7" ht="18" customHeight="1" x14ac:dyDescent="0.2">
      <c r="C355" s="383">
        <v>32539</v>
      </c>
      <c r="D355" s="344"/>
      <c r="E355" s="383">
        <v>32631</v>
      </c>
      <c r="F355" s="344"/>
      <c r="G355" s="383">
        <v>30454</v>
      </c>
    </row>
    <row r="356" spans="3:7" ht="18" customHeight="1" x14ac:dyDescent="0.2">
      <c r="C356" s="383">
        <v>32540</v>
      </c>
      <c r="D356" s="344"/>
      <c r="E356" s="383">
        <v>32633</v>
      </c>
      <c r="F356" s="344"/>
      <c r="G356" s="383">
        <v>30457</v>
      </c>
    </row>
    <row r="357" spans="3:7" ht="18" customHeight="1" x14ac:dyDescent="0.2">
      <c r="C357" s="383">
        <v>32541</v>
      </c>
      <c r="D357" s="344"/>
      <c r="E357" s="383">
        <v>32634</v>
      </c>
      <c r="F357" s="344"/>
      <c r="G357" s="383">
        <v>30470</v>
      </c>
    </row>
    <row r="358" spans="3:7" ht="18" customHeight="1" x14ac:dyDescent="0.2">
      <c r="C358" s="383">
        <v>32542</v>
      </c>
      <c r="D358" s="344"/>
      <c r="E358" s="383">
        <v>32635</v>
      </c>
      <c r="F358" s="344"/>
      <c r="G358" s="383">
        <v>30678</v>
      </c>
    </row>
    <row r="359" spans="3:7" ht="18" customHeight="1" x14ac:dyDescent="0.2">
      <c r="C359" s="383">
        <v>32544</v>
      </c>
      <c r="D359" s="344"/>
      <c r="E359" s="383">
        <v>32639</v>
      </c>
      <c r="F359" s="344"/>
      <c r="G359" s="383">
        <v>30820</v>
      </c>
    </row>
    <row r="360" spans="3:7" ht="18" customHeight="1" x14ac:dyDescent="0.2">
      <c r="C360" s="383">
        <v>32547</v>
      </c>
      <c r="D360" s="344"/>
      <c r="E360" s="383">
        <v>32640</v>
      </c>
      <c r="F360" s="344"/>
      <c r="G360" s="383">
        <v>30820</v>
      </c>
    </row>
    <row r="361" spans="3:7" ht="18" customHeight="1" x14ac:dyDescent="0.2">
      <c r="C361" s="383">
        <v>32548</v>
      </c>
      <c r="D361" s="344"/>
      <c r="E361" s="383">
        <v>32641</v>
      </c>
      <c r="F361" s="344"/>
      <c r="G361" s="383">
        <v>31001</v>
      </c>
    </row>
    <row r="362" spans="3:7" ht="18" customHeight="1" x14ac:dyDescent="0.2">
      <c r="C362" s="383">
        <v>32549</v>
      </c>
      <c r="D362" s="344"/>
      <c r="E362" s="383">
        <v>32643</v>
      </c>
      <c r="F362" s="344"/>
      <c r="G362" s="383">
        <v>31002</v>
      </c>
    </row>
    <row r="363" spans="3:7" ht="18" customHeight="1" x14ac:dyDescent="0.2">
      <c r="C363" s="383">
        <v>32550</v>
      </c>
      <c r="D363" s="344"/>
      <c r="E363" s="383">
        <v>32643</v>
      </c>
      <c r="F363" s="344"/>
      <c r="G363" s="383">
        <v>31002</v>
      </c>
    </row>
    <row r="364" spans="3:7" ht="18" customHeight="1" x14ac:dyDescent="0.2">
      <c r="C364" s="383">
        <v>32559</v>
      </c>
      <c r="D364" s="344"/>
      <c r="E364" s="383">
        <v>32644</v>
      </c>
      <c r="F364" s="344"/>
      <c r="G364" s="383">
        <v>31002</v>
      </c>
    </row>
    <row r="365" spans="3:7" ht="18" customHeight="1" x14ac:dyDescent="0.2">
      <c r="C365" s="383">
        <v>32560</v>
      </c>
      <c r="D365" s="344"/>
      <c r="E365" s="383">
        <v>32648</v>
      </c>
      <c r="F365" s="344"/>
      <c r="G365" s="383">
        <v>31003</v>
      </c>
    </row>
    <row r="366" spans="3:7" ht="18" customHeight="1" x14ac:dyDescent="0.2">
      <c r="C366" s="383">
        <v>32561</v>
      </c>
      <c r="D366" s="344"/>
      <c r="E366" s="383">
        <v>32653</v>
      </c>
      <c r="F366" s="344"/>
      <c r="G366" s="383">
        <v>31004</v>
      </c>
    </row>
    <row r="367" spans="3:7" ht="18" customHeight="1" x14ac:dyDescent="0.2">
      <c r="C367" s="383">
        <v>32561</v>
      </c>
      <c r="D367" s="344"/>
      <c r="E367" s="383">
        <v>32654</v>
      </c>
      <c r="F367" s="344"/>
      <c r="G367" s="383">
        <v>31005</v>
      </c>
    </row>
    <row r="368" spans="3:7" ht="18" customHeight="1" x14ac:dyDescent="0.2">
      <c r="C368" s="383">
        <v>32562</v>
      </c>
      <c r="D368" s="344"/>
      <c r="E368" s="383">
        <v>32655</v>
      </c>
      <c r="F368" s="344"/>
      <c r="G368" s="383">
        <v>31006</v>
      </c>
    </row>
    <row r="369" spans="3:7" ht="18" customHeight="1" x14ac:dyDescent="0.2">
      <c r="C369" s="383">
        <v>32563</v>
      </c>
      <c r="D369" s="344"/>
      <c r="E369" s="383">
        <v>32658</v>
      </c>
      <c r="F369" s="344"/>
      <c r="G369" s="383">
        <v>31007</v>
      </c>
    </row>
    <row r="370" spans="3:7" ht="18" customHeight="1" x14ac:dyDescent="0.2">
      <c r="C370" s="383">
        <v>32564</v>
      </c>
      <c r="D370" s="344"/>
      <c r="E370" s="383">
        <v>32662</v>
      </c>
      <c r="F370" s="344"/>
      <c r="G370" s="383">
        <v>31008</v>
      </c>
    </row>
    <row r="371" spans="3:7" ht="18" customHeight="1" x14ac:dyDescent="0.2">
      <c r="C371" s="383">
        <v>32564</v>
      </c>
      <c r="D371" s="344"/>
      <c r="E371" s="383">
        <v>32663</v>
      </c>
      <c r="F371" s="344"/>
      <c r="G371" s="383">
        <v>31008</v>
      </c>
    </row>
    <row r="372" spans="3:7" ht="18" customHeight="1" x14ac:dyDescent="0.2">
      <c r="C372" s="383">
        <v>32565</v>
      </c>
      <c r="D372" s="344"/>
      <c r="E372" s="383">
        <v>32664</v>
      </c>
      <c r="F372" s="344"/>
      <c r="G372" s="383">
        <v>31008</v>
      </c>
    </row>
    <row r="373" spans="3:7" ht="18" customHeight="1" x14ac:dyDescent="0.2">
      <c r="C373" s="383">
        <v>32566</v>
      </c>
      <c r="D373" s="344"/>
      <c r="E373" s="383">
        <v>32666</v>
      </c>
      <c r="F373" s="344"/>
      <c r="G373" s="383">
        <v>31009</v>
      </c>
    </row>
    <row r="374" spans="3:7" ht="18" customHeight="1" x14ac:dyDescent="0.2">
      <c r="C374" s="383">
        <v>32567</v>
      </c>
      <c r="D374" s="344"/>
      <c r="E374" s="383">
        <v>32667</v>
      </c>
      <c r="F374" s="344"/>
      <c r="G374" s="383">
        <v>31011</v>
      </c>
    </row>
    <row r="375" spans="3:7" ht="18" customHeight="1" x14ac:dyDescent="0.2">
      <c r="C375" s="383">
        <v>32567</v>
      </c>
      <c r="D375" s="344"/>
      <c r="E375" s="383">
        <v>32667</v>
      </c>
      <c r="F375" s="344"/>
      <c r="G375" s="383">
        <v>31012</v>
      </c>
    </row>
    <row r="376" spans="3:7" ht="18" customHeight="1" x14ac:dyDescent="0.2">
      <c r="C376" s="383">
        <v>32568</v>
      </c>
      <c r="D376" s="344"/>
      <c r="E376" s="383">
        <v>32668</v>
      </c>
      <c r="F376" s="344"/>
      <c r="G376" s="383">
        <v>31012</v>
      </c>
    </row>
    <row r="377" spans="3:7" ht="18" customHeight="1" x14ac:dyDescent="0.2">
      <c r="C377" s="383">
        <v>32569</v>
      </c>
      <c r="D377" s="344"/>
      <c r="E377" s="383">
        <v>32668</v>
      </c>
      <c r="F377" s="344"/>
      <c r="G377" s="383">
        <v>31013</v>
      </c>
    </row>
    <row r="378" spans="3:7" ht="18" customHeight="1" x14ac:dyDescent="0.2">
      <c r="C378" s="383">
        <v>32570</v>
      </c>
      <c r="D378" s="344"/>
      <c r="E378" s="383">
        <v>32669</v>
      </c>
      <c r="F378" s="344"/>
      <c r="G378" s="383">
        <v>31014</v>
      </c>
    </row>
    <row r="379" spans="3:7" ht="18" customHeight="1" x14ac:dyDescent="0.2">
      <c r="C379" s="383">
        <v>32571</v>
      </c>
      <c r="D379" s="344"/>
      <c r="E379" s="383">
        <v>32669</v>
      </c>
      <c r="F379" s="344"/>
      <c r="G379" s="383">
        <v>31014</v>
      </c>
    </row>
    <row r="380" spans="3:7" ht="18" customHeight="1" x14ac:dyDescent="0.2">
      <c r="C380" s="383">
        <v>32572</v>
      </c>
      <c r="D380" s="344"/>
      <c r="E380" s="383">
        <v>32680</v>
      </c>
      <c r="F380" s="344"/>
      <c r="G380" s="383">
        <v>31014</v>
      </c>
    </row>
    <row r="381" spans="3:7" ht="18" customHeight="1" x14ac:dyDescent="0.2">
      <c r="C381" s="383">
        <v>32577</v>
      </c>
      <c r="D381" s="344"/>
      <c r="E381" s="383">
        <v>32681</v>
      </c>
      <c r="F381" s="344"/>
      <c r="G381" s="383">
        <v>31016</v>
      </c>
    </row>
    <row r="382" spans="3:7" ht="18" customHeight="1" x14ac:dyDescent="0.2">
      <c r="C382" s="383">
        <v>32578</v>
      </c>
      <c r="D382" s="344"/>
      <c r="E382" s="383">
        <v>32683</v>
      </c>
      <c r="F382" s="344"/>
      <c r="G382" s="383">
        <v>31016</v>
      </c>
    </row>
    <row r="383" spans="3:7" ht="18" customHeight="1" x14ac:dyDescent="0.2">
      <c r="C383" s="383">
        <v>32578</v>
      </c>
      <c r="D383" s="344"/>
      <c r="E383" s="383">
        <v>32686</v>
      </c>
      <c r="F383" s="344"/>
      <c r="G383" s="383">
        <v>31017</v>
      </c>
    </row>
    <row r="384" spans="3:7" ht="18" customHeight="1" x14ac:dyDescent="0.2">
      <c r="C384" s="383">
        <v>32579</v>
      </c>
      <c r="D384" s="344"/>
      <c r="E384" s="383">
        <v>32692</v>
      </c>
      <c r="F384" s="344"/>
      <c r="G384" s="383">
        <v>31017</v>
      </c>
    </row>
    <row r="385" spans="3:7" ht="18" customHeight="1" x14ac:dyDescent="0.2">
      <c r="C385" s="383">
        <v>32580</v>
      </c>
      <c r="D385" s="344"/>
      <c r="E385" s="383">
        <v>32693</v>
      </c>
      <c r="F385" s="344"/>
      <c r="G385" s="383">
        <v>31017</v>
      </c>
    </row>
    <row r="386" spans="3:7" ht="18" customHeight="1" x14ac:dyDescent="0.2">
      <c r="C386" s="383">
        <v>32583</v>
      </c>
      <c r="D386" s="344"/>
      <c r="E386" s="383">
        <v>32693</v>
      </c>
      <c r="F386" s="344"/>
      <c r="G386" s="383">
        <v>31018</v>
      </c>
    </row>
    <row r="387" spans="3:7" ht="18" customHeight="1" x14ac:dyDescent="0.2">
      <c r="C387" s="383">
        <v>32588</v>
      </c>
      <c r="D387" s="344"/>
      <c r="E387" s="383">
        <v>32694</v>
      </c>
      <c r="F387" s="344"/>
      <c r="G387" s="383">
        <v>31019</v>
      </c>
    </row>
    <row r="388" spans="3:7" ht="18" customHeight="1" x14ac:dyDescent="0.2">
      <c r="C388" s="383">
        <v>32591</v>
      </c>
      <c r="D388" s="344"/>
      <c r="E388" s="383">
        <v>32696</v>
      </c>
      <c r="F388" s="344"/>
      <c r="G388" s="383">
        <v>31020</v>
      </c>
    </row>
    <row r="389" spans="3:7" ht="18" customHeight="1" x14ac:dyDescent="0.2">
      <c r="C389" s="383">
        <v>36505</v>
      </c>
      <c r="D389" s="344"/>
      <c r="E389" s="383">
        <v>32696</v>
      </c>
      <c r="F389" s="344"/>
      <c r="G389" s="383">
        <v>31020</v>
      </c>
    </row>
    <row r="390" spans="3:7" ht="18" customHeight="1" x14ac:dyDescent="0.2">
      <c r="C390" s="383">
        <v>36507</v>
      </c>
      <c r="D390" s="344"/>
      <c r="E390" s="383">
        <v>32702</v>
      </c>
      <c r="F390" s="344"/>
      <c r="G390" s="383">
        <v>31021</v>
      </c>
    </row>
    <row r="391" spans="3:7" ht="18" customHeight="1" x14ac:dyDescent="0.2">
      <c r="C391" s="383">
        <v>36509</v>
      </c>
      <c r="D391" s="344"/>
      <c r="E391" s="383">
        <v>32784</v>
      </c>
      <c r="F391" s="344"/>
      <c r="G391" s="383">
        <v>31022</v>
      </c>
    </row>
    <row r="392" spans="3:7" ht="18" customHeight="1" x14ac:dyDescent="0.2">
      <c r="C392" s="383">
        <v>36511</v>
      </c>
      <c r="D392" s="344"/>
      <c r="E392" s="383">
        <v>33513</v>
      </c>
      <c r="F392" s="344"/>
      <c r="G392" s="383">
        <v>31023</v>
      </c>
    </row>
    <row r="393" spans="3:7" ht="18" customHeight="1" x14ac:dyDescent="0.2">
      <c r="C393" s="383">
        <v>36512</v>
      </c>
      <c r="D393" s="344"/>
      <c r="E393" s="383">
        <v>33514</v>
      </c>
      <c r="F393" s="344"/>
      <c r="G393" s="383">
        <v>31025</v>
      </c>
    </row>
    <row r="394" spans="3:7" ht="18" customHeight="1" x14ac:dyDescent="0.2">
      <c r="C394" s="383">
        <v>36521</v>
      </c>
      <c r="D394" s="344"/>
      <c r="E394" s="383">
        <v>33521</v>
      </c>
      <c r="F394" s="344"/>
      <c r="G394" s="383">
        <v>31027</v>
      </c>
    </row>
    <row r="395" spans="3:7" ht="18" customHeight="1" x14ac:dyDescent="0.2">
      <c r="C395" s="383">
        <v>36522</v>
      </c>
      <c r="D395" s="344"/>
      <c r="E395" s="383">
        <v>33538</v>
      </c>
      <c r="F395" s="344"/>
      <c r="G395" s="383">
        <v>31028</v>
      </c>
    </row>
    <row r="396" spans="3:7" ht="18" customHeight="1" x14ac:dyDescent="0.2">
      <c r="C396" s="383">
        <v>36523</v>
      </c>
      <c r="D396" s="344"/>
      <c r="E396" s="383">
        <v>33585</v>
      </c>
      <c r="F396" s="344"/>
      <c r="G396" s="383">
        <v>31029</v>
      </c>
    </row>
    <row r="397" spans="3:7" ht="18" customHeight="1" x14ac:dyDescent="0.2">
      <c r="C397" s="383">
        <v>36525</v>
      </c>
      <c r="D397" s="344"/>
      <c r="E397" s="383">
        <v>33597</v>
      </c>
      <c r="F397" s="344"/>
      <c r="G397" s="383">
        <v>31030</v>
      </c>
    </row>
    <row r="398" spans="3:7" ht="18" customHeight="1" x14ac:dyDescent="0.2">
      <c r="C398" s="383">
        <v>36526</v>
      </c>
      <c r="D398" s="344"/>
      <c r="E398" s="383">
        <v>34420</v>
      </c>
      <c r="F398" s="344"/>
      <c r="G398" s="383">
        <v>31030</v>
      </c>
    </row>
    <row r="399" spans="3:7" ht="18" customHeight="1" x14ac:dyDescent="0.2">
      <c r="C399" s="383">
        <v>36527</v>
      </c>
      <c r="D399" s="344"/>
      <c r="E399" s="383">
        <v>34421</v>
      </c>
      <c r="F399" s="344"/>
      <c r="G399" s="383">
        <v>31030</v>
      </c>
    </row>
    <row r="400" spans="3:7" ht="18" customHeight="1" x14ac:dyDescent="0.2">
      <c r="C400" s="383">
        <v>36528</v>
      </c>
      <c r="D400" s="344"/>
      <c r="E400" s="383">
        <v>34423</v>
      </c>
      <c r="F400" s="344"/>
      <c r="G400" s="383">
        <v>31031</v>
      </c>
    </row>
    <row r="401" spans="3:7" ht="18" customHeight="1" x14ac:dyDescent="0.2">
      <c r="C401" s="383">
        <v>36530</v>
      </c>
      <c r="D401" s="344"/>
      <c r="E401" s="383">
        <v>34428</v>
      </c>
      <c r="F401" s="344"/>
      <c r="G401" s="383">
        <v>31031</v>
      </c>
    </row>
    <row r="402" spans="3:7" ht="18" customHeight="1" x14ac:dyDescent="0.2">
      <c r="C402" s="383">
        <v>36532</v>
      </c>
      <c r="D402" s="344"/>
      <c r="E402" s="383">
        <v>34429</v>
      </c>
      <c r="F402" s="344"/>
      <c r="G402" s="383">
        <v>31031</v>
      </c>
    </row>
    <row r="403" spans="3:7" ht="18" customHeight="1" x14ac:dyDescent="0.2">
      <c r="C403" s="383">
        <v>36533</v>
      </c>
      <c r="D403" s="344"/>
      <c r="E403" s="383">
        <v>34430</v>
      </c>
      <c r="F403" s="344"/>
      <c r="G403" s="383">
        <v>31031</v>
      </c>
    </row>
    <row r="404" spans="3:7" ht="18" customHeight="1" x14ac:dyDescent="0.2">
      <c r="C404" s="383">
        <v>36535</v>
      </c>
      <c r="D404" s="344"/>
      <c r="E404" s="383">
        <v>34431</v>
      </c>
      <c r="F404" s="344"/>
      <c r="G404" s="383">
        <v>31032</v>
      </c>
    </row>
    <row r="405" spans="3:7" ht="18" customHeight="1" x14ac:dyDescent="0.2">
      <c r="C405" s="383">
        <v>36536</v>
      </c>
      <c r="D405" s="344"/>
      <c r="E405" s="383">
        <v>34431</v>
      </c>
      <c r="F405" s="344"/>
      <c r="G405" s="383">
        <v>31033</v>
      </c>
    </row>
    <row r="406" spans="3:7" ht="18" customHeight="1" x14ac:dyDescent="0.2">
      <c r="C406" s="383">
        <v>36541</v>
      </c>
      <c r="D406" s="344"/>
      <c r="E406" s="383">
        <v>34432</v>
      </c>
      <c r="F406" s="344"/>
      <c r="G406" s="383">
        <v>31033</v>
      </c>
    </row>
    <row r="407" spans="3:7" ht="18" customHeight="1" x14ac:dyDescent="0.2">
      <c r="C407" s="383">
        <v>36542</v>
      </c>
      <c r="D407" s="344"/>
      <c r="E407" s="383">
        <v>34433</v>
      </c>
      <c r="F407" s="344"/>
      <c r="G407" s="383">
        <v>31034</v>
      </c>
    </row>
    <row r="408" spans="3:7" ht="18" customHeight="1" x14ac:dyDescent="0.2">
      <c r="C408" s="383">
        <v>36544</v>
      </c>
      <c r="D408" s="344"/>
      <c r="E408" s="383">
        <v>34434</v>
      </c>
      <c r="F408" s="344"/>
      <c r="G408" s="383">
        <v>31035</v>
      </c>
    </row>
    <row r="409" spans="3:7" ht="18" customHeight="1" x14ac:dyDescent="0.2">
      <c r="C409" s="383">
        <v>36547</v>
      </c>
      <c r="D409" s="344"/>
      <c r="E409" s="383">
        <v>34436</v>
      </c>
      <c r="F409" s="344"/>
      <c r="G409" s="383">
        <v>31036</v>
      </c>
    </row>
    <row r="410" spans="3:7" ht="18" customHeight="1" x14ac:dyDescent="0.2">
      <c r="C410" s="383">
        <v>36549</v>
      </c>
      <c r="D410" s="344"/>
      <c r="E410" s="383">
        <v>34441</v>
      </c>
      <c r="F410" s="344"/>
      <c r="G410" s="383">
        <v>31036</v>
      </c>
    </row>
    <row r="411" spans="3:7" ht="18" customHeight="1" x14ac:dyDescent="0.2">
      <c r="C411" s="383">
        <v>36550</v>
      </c>
      <c r="D411" s="344"/>
      <c r="E411" s="383">
        <v>34442</v>
      </c>
      <c r="F411" s="344"/>
      <c r="G411" s="383">
        <v>31037</v>
      </c>
    </row>
    <row r="412" spans="3:7" ht="18" customHeight="1" x14ac:dyDescent="0.2">
      <c r="C412" s="383">
        <v>36551</v>
      </c>
      <c r="D412" s="344"/>
      <c r="E412" s="383">
        <v>34445</v>
      </c>
      <c r="F412" s="344"/>
      <c r="G412" s="383">
        <v>31037</v>
      </c>
    </row>
    <row r="413" spans="3:7" ht="18" customHeight="1" x14ac:dyDescent="0.2">
      <c r="C413" s="383">
        <v>36555</v>
      </c>
      <c r="D413" s="344"/>
      <c r="E413" s="383">
        <v>34446</v>
      </c>
      <c r="F413" s="344"/>
      <c r="G413" s="383">
        <v>31038</v>
      </c>
    </row>
    <row r="414" spans="3:7" ht="18" customHeight="1" x14ac:dyDescent="0.2">
      <c r="C414" s="383">
        <v>36559</v>
      </c>
      <c r="D414" s="344"/>
      <c r="E414" s="383">
        <v>34447</v>
      </c>
      <c r="F414" s="344"/>
      <c r="G414" s="383">
        <v>31039</v>
      </c>
    </row>
    <row r="415" spans="3:7" ht="18" customHeight="1" x14ac:dyDescent="0.2">
      <c r="C415" s="383">
        <v>36560</v>
      </c>
      <c r="D415" s="344"/>
      <c r="E415" s="383">
        <v>34448</v>
      </c>
      <c r="F415" s="344"/>
      <c r="G415" s="383">
        <v>31040</v>
      </c>
    </row>
    <row r="416" spans="3:7" ht="18" customHeight="1" x14ac:dyDescent="0.2">
      <c r="C416" s="383">
        <v>36561</v>
      </c>
      <c r="D416" s="344"/>
      <c r="E416" s="383">
        <v>34449</v>
      </c>
      <c r="F416" s="344"/>
      <c r="G416" s="383">
        <v>31041</v>
      </c>
    </row>
    <row r="417" spans="3:7" ht="18" customHeight="1" x14ac:dyDescent="0.2">
      <c r="C417" s="383">
        <v>36562</v>
      </c>
      <c r="D417" s="344"/>
      <c r="E417" s="383">
        <v>34449</v>
      </c>
      <c r="F417" s="344"/>
      <c r="G417" s="383">
        <v>31042</v>
      </c>
    </row>
    <row r="418" spans="3:7" ht="18" customHeight="1" x14ac:dyDescent="0.2">
      <c r="C418" s="383">
        <v>36564</v>
      </c>
      <c r="D418" s="344"/>
      <c r="E418" s="383">
        <v>34450</v>
      </c>
      <c r="F418" s="344"/>
      <c r="G418" s="383">
        <v>31042</v>
      </c>
    </row>
    <row r="419" spans="3:7" ht="18" customHeight="1" x14ac:dyDescent="0.2">
      <c r="C419" s="383">
        <v>36567</v>
      </c>
      <c r="D419" s="344"/>
      <c r="E419" s="383">
        <v>34451</v>
      </c>
      <c r="F419" s="344"/>
      <c r="G419" s="383">
        <v>31044</v>
      </c>
    </row>
    <row r="420" spans="3:7" ht="18" customHeight="1" x14ac:dyDescent="0.2">
      <c r="C420" s="383">
        <v>36568</v>
      </c>
      <c r="D420" s="344"/>
      <c r="E420" s="383">
        <v>34452</v>
      </c>
      <c r="F420" s="344"/>
      <c r="G420" s="383">
        <v>31046</v>
      </c>
    </row>
    <row r="421" spans="3:7" ht="18" customHeight="1" x14ac:dyDescent="0.2">
      <c r="C421" s="383">
        <v>36571</v>
      </c>
      <c r="D421" s="344"/>
      <c r="E421" s="383">
        <v>34453</v>
      </c>
      <c r="F421" s="344"/>
      <c r="G421" s="383">
        <v>31046</v>
      </c>
    </row>
    <row r="422" spans="3:7" ht="18" customHeight="1" x14ac:dyDescent="0.2">
      <c r="C422" s="383">
        <v>36572</v>
      </c>
      <c r="D422" s="344"/>
      <c r="E422" s="383">
        <v>34460</v>
      </c>
      <c r="F422" s="344"/>
      <c r="G422" s="383">
        <v>31047</v>
      </c>
    </row>
    <row r="423" spans="3:7" ht="18" customHeight="1" x14ac:dyDescent="0.2">
      <c r="C423" s="383">
        <v>36574</v>
      </c>
      <c r="D423" s="344"/>
      <c r="E423" s="383">
        <v>34461</v>
      </c>
      <c r="F423" s="344"/>
      <c r="G423" s="383">
        <v>31049</v>
      </c>
    </row>
    <row r="424" spans="3:7" ht="18" customHeight="1" x14ac:dyDescent="0.2">
      <c r="C424" s="383">
        <v>36575</v>
      </c>
      <c r="D424" s="344"/>
      <c r="E424" s="383">
        <v>34464</v>
      </c>
      <c r="F424" s="344"/>
      <c r="G424" s="383">
        <v>31050</v>
      </c>
    </row>
    <row r="425" spans="3:7" ht="18" customHeight="1" x14ac:dyDescent="0.2">
      <c r="C425" s="383">
        <v>36576</v>
      </c>
      <c r="D425" s="344"/>
      <c r="E425" s="383">
        <v>34465</v>
      </c>
      <c r="F425" s="344"/>
      <c r="G425" s="383">
        <v>31051</v>
      </c>
    </row>
    <row r="426" spans="3:7" ht="18" customHeight="1" x14ac:dyDescent="0.2">
      <c r="C426" s="383">
        <v>36577</v>
      </c>
      <c r="D426" s="344"/>
      <c r="E426" s="383">
        <v>34470</v>
      </c>
      <c r="F426" s="344"/>
      <c r="G426" s="383">
        <v>31052</v>
      </c>
    </row>
    <row r="427" spans="3:7" ht="18" customHeight="1" x14ac:dyDescent="0.2">
      <c r="C427" s="383">
        <v>36578</v>
      </c>
      <c r="D427" s="344"/>
      <c r="E427" s="383">
        <v>34471</v>
      </c>
      <c r="F427" s="344"/>
      <c r="G427" s="383">
        <v>31052</v>
      </c>
    </row>
    <row r="428" spans="3:7" ht="18" customHeight="1" x14ac:dyDescent="0.2">
      <c r="C428" s="383">
        <v>36579</v>
      </c>
      <c r="D428" s="344"/>
      <c r="E428" s="383">
        <v>34472</v>
      </c>
      <c r="F428" s="344"/>
      <c r="G428" s="383">
        <v>31054</v>
      </c>
    </row>
    <row r="429" spans="3:7" ht="18" customHeight="1" x14ac:dyDescent="0.2">
      <c r="C429" s="383">
        <v>36580</v>
      </c>
      <c r="D429" s="344"/>
      <c r="E429" s="383">
        <v>34473</v>
      </c>
      <c r="F429" s="344"/>
      <c r="G429" s="383">
        <v>31055</v>
      </c>
    </row>
    <row r="430" spans="3:7" ht="18" customHeight="1" x14ac:dyDescent="0.2">
      <c r="C430" s="383">
        <v>36582</v>
      </c>
      <c r="D430" s="344"/>
      <c r="E430" s="383">
        <v>34474</v>
      </c>
      <c r="F430" s="344"/>
      <c r="G430" s="383">
        <v>31057</v>
      </c>
    </row>
    <row r="431" spans="3:7" ht="18" customHeight="1" x14ac:dyDescent="0.2">
      <c r="C431" s="383">
        <v>36587</v>
      </c>
      <c r="D431" s="344"/>
      <c r="E431" s="383">
        <v>34475</v>
      </c>
      <c r="F431" s="344"/>
      <c r="G431" s="383">
        <v>31058</v>
      </c>
    </row>
    <row r="432" spans="3:7" ht="18" customHeight="1" x14ac:dyDescent="0.2">
      <c r="C432" s="383">
        <v>36590</v>
      </c>
      <c r="D432" s="344"/>
      <c r="E432" s="383">
        <v>34476</v>
      </c>
      <c r="F432" s="344"/>
      <c r="G432" s="383">
        <v>31059</v>
      </c>
    </row>
    <row r="433" spans="3:7" ht="18" customHeight="1" x14ac:dyDescent="0.2">
      <c r="C433" s="383">
        <v>36601</v>
      </c>
      <c r="D433" s="344"/>
      <c r="E433" s="383">
        <v>34477</v>
      </c>
      <c r="F433" s="344"/>
      <c r="G433" s="383">
        <v>31060</v>
      </c>
    </row>
    <row r="434" spans="3:7" ht="18" customHeight="1" x14ac:dyDescent="0.2">
      <c r="C434" s="383">
        <v>36602</v>
      </c>
      <c r="D434" s="344"/>
      <c r="E434" s="383">
        <v>34478</v>
      </c>
      <c r="F434" s="344"/>
      <c r="G434" s="383">
        <v>31060</v>
      </c>
    </row>
    <row r="435" spans="3:7" ht="18" customHeight="1" x14ac:dyDescent="0.2">
      <c r="C435" s="383">
        <v>36603</v>
      </c>
      <c r="D435" s="344"/>
      <c r="E435" s="383">
        <v>34479</v>
      </c>
      <c r="F435" s="344"/>
      <c r="G435" s="383">
        <v>31061</v>
      </c>
    </row>
    <row r="436" spans="3:7" ht="18" customHeight="1" x14ac:dyDescent="0.2">
      <c r="C436" s="383">
        <v>36604</v>
      </c>
      <c r="D436" s="344"/>
      <c r="E436" s="383">
        <v>34480</v>
      </c>
      <c r="F436" s="344"/>
      <c r="G436" s="383">
        <v>31062</v>
      </c>
    </row>
    <row r="437" spans="3:7" ht="18" customHeight="1" x14ac:dyDescent="0.2">
      <c r="C437" s="383">
        <v>36605</v>
      </c>
      <c r="D437" s="344"/>
      <c r="E437" s="383">
        <v>34481</v>
      </c>
      <c r="F437" s="344"/>
      <c r="G437" s="383">
        <v>31063</v>
      </c>
    </row>
    <row r="438" spans="3:7" ht="18" customHeight="1" x14ac:dyDescent="0.2">
      <c r="C438" s="383">
        <v>36606</v>
      </c>
      <c r="D438" s="344"/>
      <c r="E438" s="383">
        <v>34482</v>
      </c>
      <c r="F438" s="344"/>
      <c r="G438" s="383">
        <v>31063</v>
      </c>
    </row>
    <row r="439" spans="3:7" ht="18" customHeight="1" x14ac:dyDescent="0.2">
      <c r="C439" s="383">
        <v>36607</v>
      </c>
      <c r="D439" s="344"/>
      <c r="E439" s="383">
        <v>34483</v>
      </c>
      <c r="F439" s="344"/>
      <c r="G439" s="383">
        <v>31065</v>
      </c>
    </row>
    <row r="440" spans="3:7" ht="18" customHeight="1" x14ac:dyDescent="0.2">
      <c r="C440" s="383">
        <v>36608</v>
      </c>
      <c r="D440" s="344"/>
      <c r="E440" s="383">
        <v>34484</v>
      </c>
      <c r="F440" s="344"/>
      <c r="G440" s="383">
        <v>31065</v>
      </c>
    </row>
    <row r="441" spans="3:7" ht="18" customHeight="1" x14ac:dyDescent="0.2">
      <c r="C441" s="383">
        <v>36609</v>
      </c>
      <c r="D441" s="344"/>
      <c r="E441" s="383">
        <v>34487</v>
      </c>
      <c r="F441" s="344"/>
      <c r="G441" s="383">
        <v>31066</v>
      </c>
    </row>
    <row r="442" spans="3:7" ht="18" customHeight="1" x14ac:dyDescent="0.2">
      <c r="C442" s="383">
        <v>36610</v>
      </c>
      <c r="D442" s="344"/>
      <c r="E442" s="383">
        <v>34488</v>
      </c>
      <c r="F442" s="344"/>
      <c r="G442" s="383">
        <v>31066</v>
      </c>
    </row>
    <row r="443" spans="3:7" ht="18" customHeight="1" x14ac:dyDescent="0.2">
      <c r="C443" s="383">
        <v>36611</v>
      </c>
      <c r="D443" s="344"/>
      <c r="E443" s="383">
        <v>34489</v>
      </c>
      <c r="F443" s="344"/>
      <c r="G443" s="383">
        <v>31067</v>
      </c>
    </row>
    <row r="444" spans="3:7" ht="18" customHeight="1" x14ac:dyDescent="0.2">
      <c r="C444" s="383">
        <v>36612</v>
      </c>
      <c r="D444" s="344"/>
      <c r="E444" s="383">
        <v>34491</v>
      </c>
      <c r="F444" s="344"/>
      <c r="G444" s="383">
        <v>31068</v>
      </c>
    </row>
    <row r="445" spans="3:7" ht="18" customHeight="1" x14ac:dyDescent="0.2">
      <c r="C445" s="383">
        <v>36613</v>
      </c>
      <c r="D445" s="344"/>
      <c r="E445" s="383">
        <v>34492</v>
      </c>
      <c r="F445" s="344"/>
      <c r="G445" s="383">
        <v>31069</v>
      </c>
    </row>
    <row r="446" spans="3:7" ht="18" customHeight="1" x14ac:dyDescent="0.2">
      <c r="C446" s="383">
        <v>36615</v>
      </c>
      <c r="D446" s="344"/>
      <c r="E446" s="383">
        <v>34498</v>
      </c>
      <c r="F446" s="344"/>
      <c r="G446" s="383">
        <v>31069</v>
      </c>
    </row>
    <row r="447" spans="3:7" ht="18" customHeight="1" x14ac:dyDescent="0.2">
      <c r="C447" s="383">
        <v>36616</v>
      </c>
      <c r="D447" s="344"/>
      <c r="E447" s="383">
        <v>34785</v>
      </c>
      <c r="F447" s="344"/>
      <c r="G447" s="383">
        <v>31070</v>
      </c>
    </row>
    <row r="448" spans="3:7" ht="18" customHeight="1" x14ac:dyDescent="0.2">
      <c r="C448" s="383">
        <v>36617</v>
      </c>
      <c r="D448" s="344"/>
      <c r="E448" s="344"/>
      <c r="F448" s="344"/>
      <c r="G448" s="383">
        <v>31071</v>
      </c>
    </row>
    <row r="449" spans="3:7" ht="18" customHeight="1" x14ac:dyDescent="0.2">
      <c r="C449" s="383">
        <v>36618</v>
      </c>
      <c r="D449" s="344"/>
      <c r="E449" s="344"/>
      <c r="F449" s="344"/>
      <c r="G449" s="383">
        <v>31071</v>
      </c>
    </row>
    <row r="450" spans="3:7" ht="18" customHeight="1" x14ac:dyDescent="0.2">
      <c r="C450" s="383">
        <v>36619</v>
      </c>
      <c r="D450" s="344"/>
      <c r="E450" s="344"/>
      <c r="F450" s="344"/>
      <c r="G450" s="383">
        <v>31072</v>
      </c>
    </row>
    <row r="451" spans="3:7" ht="18" customHeight="1" x14ac:dyDescent="0.2">
      <c r="C451" s="383">
        <v>36625</v>
      </c>
      <c r="D451" s="344"/>
      <c r="E451" s="344"/>
      <c r="F451" s="344"/>
      <c r="G451" s="383">
        <v>31075</v>
      </c>
    </row>
    <row r="452" spans="3:7" ht="18" customHeight="1" x14ac:dyDescent="0.2">
      <c r="C452" s="383">
        <v>36628</v>
      </c>
      <c r="D452" s="344"/>
      <c r="E452" s="344"/>
      <c r="F452" s="344"/>
      <c r="G452" s="383">
        <v>31076</v>
      </c>
    </row>
    <row r="453" spans="3:7" ht="18" customHeight="1" x14ac:dyDescent="0.2">
      <c r="C453" s="383">
        <v>36630</v>
      </c>
      <c r="D453" s="344"/>
      <c r="E453" s="344"/>
      <c r="F453" s="344"/>
      <c r="G453" s="383">
        <v>31076</v>
      </c>
    </row>
    <row r="454" spans="3:7" ht="18" customHeight="1" x14ac:dyDescent="0.2">
      <c r="C454" s="383">
        <v>36633</v>
      </c>
      <c r="D454" s="344"/>
      <c r="E454" s="344"/>
      <c r="F454" s="344"/>
      <c r="G454" s="383">
        <v>31076</v>
      </c>
    </row>
    <row r="455" spans="3:7" ht="18" customHeight="1" x14ac:dyDescent="0.2">
      <c r="C455" s="383">
        <v>36640</v>
      </c>
      <c r="D455" s="344"/>
      <c r="E455" s="344"/>
      <c r="F455" s="344"/>
      <c r="G455" s="383">
        <v>31077</v>
      </c>
    </row>
    <row r="456" spans="3:7" ht="18" customHeight="1" x14ac:dyDescent="0.2">
      <c r="C456" s="383">
        <v>36641</v>
      </c>
      <c r="D456" s="344"/>
      <c r="E456" s="344"/>
      <c r="F456" s="344"/>
      <c r="G456" s="383">
        <v>31078</v>
      </c>
    </row>
    <row r="457" spans="3:7" ht="18" customHeight="1" x14ac:dyDescent="0.2">
      <c r="C457" s="383">
        <v>36644</v>
      </c>
      <c r="D457" s="344"/>
      <c r="E457" s="344"/>
      <c r="F457" s="344"/>
      <c r="G457" s="383">
        <v>31079</v>
      </c>
    </row>
    <row r="458" spans="3:7" ht="18" customHeight="1" x14ac:dyDescent="0.2">
      <c r="C458" s="383">
        <v>36652</v>
      </c>
      <c r="D458" s="344"/>
      <c r="E458" s="344"/>
      <c r="F458" s="344"/>
      <c r="G458" s="383">
        <v>31081</v>
      </c>
    </row>
    <row r="459" spans="3:7" ht="18" customHeight="1" x14ac:dyDescent="0.2">
      <c r="C459" s="383">
        <v>36660</v>
      </c>
      <c r="D459" s="344"/>
      <c r="E459" s="344"/>
      <c r="F459" s="344"/>
      <c r="G459" s="383">
        <v>31081</v>
      </c>
    </row>
    <row r="460" spans="3:7" ht="18" customHeight="1" x14ac:dyDescent="0.2">
      <c r="C460" s="383">
        <v>36663</v>
      </c>
      <c r="D460" s="344"/>
      <c r="E460" s="344"/>
      <c r="F460" s="344"/>
      <c r="G460" s="383">
        <v>31082</v>
      </c>
    </row>
    <row r="461" spans="3:7" ht="18" customHeight="1" x14ac:dyDescent="0.2">
      <c r="C461" s="383">
        <v>36670</v>
      </c>
      <c r="D461" s="344"/>
      <c r="E461" s="344"/>
      <c r="F461" s="344"/>
      <c r="G461" s="383">
        <v>31083</v>
      </c>
    </row>
    <row r="462" spans="3:7" ht="18" customHeight="1" x14ac:dyDescent="0.2">
      <c r="C462" s="383">
        <v>36671</v>
      </c>
      <c r="D462" s="344"/>
      <c r="E462" s="344"/>
      <c r="F462" s="344"/>
      <c r="G462" s="383">
        <v>31084</v>
      </c>
    </row>
    <row r="463" spans="3:7" ht="18" customHeight="1" x14ac:dyDescent="0.2">
      <c r="C463" s="383">
        <v>36675</v>
      </c>
      <c r="D463" s="344"/>
      <c r="E463" s="344"/>
      <c r="F463" s="344"/>
      <c r="G463" s="383">
        <v>31086</v>
      </c>
    </row>
    <row r="464" spans="3:7" ht="18" customHeight="1" x14ac:dyDescent="0.2">
      <c r="C464" s="383">
        <v>36685</v>
      </c>
      <c r="D464" s="344"/>
      <c r="E464" s="344"/>
      <c r="F464" s="344"/>
      <c r="G464" s="383">
        <v>31087</v>
      </c>
    </row>
    <row r="465" spans="3:7" ht="18" customHeight="1" x14ac:dyDescent="0.2">
      <c r="C465" s="383">
        <v>36688</v>
      </c>
      <c r="D465" s="344"/>
      <c r="E465" s="344"/>
      <c r="F465" s="344"/>
      <c r="G465" s="383">
        <v>31088</v>
      </c>
    </row>
    <row r="466" spans="3:7" ht="18" customHeight="1" x14ac:dyDescent="0.2">
      <c r="C466" s="383">
        <v>36689</v>
      </c>
      <c r="D466" s="344"/>
      <c r="E466" s="344"/>
      <c r="F466" s="344"/>
      <c r="G466" s="383">
        <v>31089</v>
      </c>
    </row>
    <row r="467" spans="3:7" ht="18" customHeight="1" x14ac:dyDescent="0.2">
      <c r="C467" s="383">
        <v>36691</v>
      </c>
      <c r="D467" s="344"/>
      <c r="E467" s="344"/>
      <c r="F467" s="344"/>
      <c r="G467" s="383">
        <v>31089</v>
      </c>
    </row>
    <row r="468" spans="3:7" ht="18" customHeight="1" x14ac:dyDescent="0.2">
      <c r="C468" s="383">
        <v>36693</v>
      </c>
      <c r="D468" s="344"/>
      <c r="E468" s="344"/>
      <c r="F468" s="344"/>
      <c r="G468" s="383">
        <v>31090</v>
      </c>
    </row>
    <row r="469" spans="3:7" ht="18" customHeight="1" x14ac:dyDescent="0.2">
      <c r="C469" s="383">
        <v>36695</v>
      </c>
      <c r="D469" s="344"/>
      <c r="E469" s="344"/>
      <c r="F469" s="344"/>
      <c r="G469" s="383">
        <v>31091</v>
      </c>
    </row>
    <row r="470" spans="3:7" ht="18" customHeight="1" x14ac:dyDescent="0.2">
      <c r="C470" s="344"/>
      <c r="D470" s="344"/>
      <c r="E470" s="344"/>
      <c r="F470" s="344"/>
      <c r="G470" s="383">
        <v>31092</v>
      </c>
    </row>
    <row r="471" spans="3:7" ht="18" customHeight="1" x14ac:dyDescent="0.2">
      <c r="C471" s="344"/>
      <c r="D471" s="344"/>
      <c r="E471" s="344"/>
      <c r="F471" s="344"/>
      <c r="G471" s="383">
        <v>31093</v>
      </c>
    </row>
    <row r="472" spans="3:7" ht="18" customHeight="1" x14ac:dyDescent="0.2">
      <c r="C472" s="344"/>
      <c r="D472" s="344"/>
      <c r="E472" s="344"/>
      <c r="F472" s="344"/>
      <c r="G472" s="383">
        <v>31094</v>
      </c>
    </row>
    <row r="473" spans="3:7" ht="18" customHeight="1" x14ac:dyDescent="0.2">
      <c r="C473" s="344"/>
      <c r="D473" s="344"/>
      <c r="E473" s="344"/>
      <c r="F473" s="344"/>
      <c r="G473" s="383">
        <v>31095</v>
      </c>
    </row>
    <row r="474" spans="3:7" ht="18" customHeight="1" x14ac:dyDescent="0.2">
      <c r="C474" s="344"/>
      <c r="D474" s="344"/>
      <c r="E474" s="344"/>
      <c r="F474" s="344"/>
      <c r="G474" s="383">
        <v>31096</v>
      </c>
    </row>
    <row r="475" spans="3:7" ht="18" customHeight="1" x14ac:dyDescent="0.2">
      <c r="C475" s="344"/>
      <c r="D475" s="344"/>
      <c r="E475" s="344"/>
      <c r="F475" s="344"/>
      <c r="G475" s="383">
        <v>31096</v>
      </c>
    </row>
    <row r="476" spans="3:7" ht="18" customHeight="1" x14ac:dyDescent="0.2">
      <c r="C476" s="344"/>
      <c r="D476" s="344"/>
      <c r="E476" s="344"/>
      <c r="F476" s="344"/>
      <c r="G476" s="383">
        <v>31096</v>
      </c>
    </row>
    <row r="477" spans="3:7" ht="18" customHeight="1" x14ac:dyDescent="0.2">
      <c r="C477" s="344"/>
      <c r="D477" s="344"/>
      <c r="E477" s="344"/>
      <c r="F477" s="344"/>
      <c r="G477" s="383">
        <v>31098</v>
      </c>
    </row>
    <row r="478" spans="3:7" ht="18" customHeight="1" x14ac:dyDescent="0.2">
      <c r="E478" s="344"/>
      <c r="F478" s="344"/>
      <c r="G478" s="383">
        <v>31099</v>
      </c>
    </row>
    <row r="479" spans="3:7" ht="18" customHeight="1" x14ac:dyDescent="0.2">
      <c r="G479" s="383">
        <v>31201</v>
      </c>
    </row>
    <row r="480" spans="3:7" ht="18" customHeight="1" x14ac:dyDescent="0.2">
      <c r="G480" s="383">
        <v>31202</v>
      </c>
    </row>
    <row r="481" spans="7:7" ht="18" customHeight="1" x14ac:dyDescent="0.2">
      <c r="G481" s="383">
        <v>31203</v>
      </c>
    </row>
    <row r="482" spans="7:7" ht="18" customHeight="1" x14ac:dyDescent="0.2">
      <c r="G482" s="383">
        <v>31204</v>
      </c>
    </row>
    <row r="483" spans="7:7" ht="18" customHeight="1" x14ac:dyDescent="0.2">
      <c r="G483" s="383">
        <v>31205</v>
      </c>
    </row>
    <row r="484" spans="7:7" ht="18" customHeight="1" x14ac:dyDescent="0.2">
      <c r="G484" s="383">
        <v>31206</v>
      </c>
    </row>
    <row r="485" spans="7:7" ht="18" customHeight="1" x14ac:dyDescent="0.2">
      <c r="G485" s="383">
        <v>31207</v>
      </c>
    </row>
    <row r="486" spans="7:7" ht="18" customHeight="1" x14ac:dyDescent="0.2">
      <c r="G486" s="383">
        <v>31208</v>
      </c>
    </row>
    <row r="487" spans="7:7" ht="18" customHeight="1" x14ac:dyDescent="0.2">
      <c r="G487" s="383">
        <v>31209</v>
      </c>
    </row>
    <row r="488" spans="7:7" ht="18" customHeight="1" x14ac:dyDescent="0.2">
      <c r="G488" s="383">
        <v>31210</v>
      </c>
    </row>
    <row r="489" spans="7:7" ht="18" customHeight="1" x14ac:dyDescent="0.2">
      <c r="G489" s="383">
        <v>31210</v>
      </c>
    </row>
    <row r="490" spans="7:7" ht="18" customHeight="1" x14ac:dyDescent="0.2">
      <c r="G490" s="383">
        <v>31211</v>
      </c>
    </row>
    <row r="491" spans="7:7" ht="18" customHeight="1" x14ac:dyDescent="0.2">
      <c r="G491" s="383">
        <v>31211</v>
      </c>
    </row>
    <row r="492" spans="7:7" ht="18" customHeight="1" x14ac:dyDescent="0.2">
      <c r="G492" s="383">
        <v>31213</v>
      </c>
    </row>
    <row r="493" spans="7:7" ht="18" customHeight="1" x14ac:dyDescent="0.2">
      <c r="G493" s="383">
        <v>31216</v>
      </c>
    </row>
    <row r="494" spans="7:7" ht="18" customHeight="1" x14ac:dyDescent="0.2">
      <c r="G494" s="383">
        <v>31217</v>
      </c>
    </row>
    <row r="495" spans="7:7" ht="18" customHeight="1" x14ac:dyDescent="0.2">
      <c r="G495" s="383">
        <v>31217</v>
      </c>
    </row>
    <row r="496" spans="7:7" ht="18" customHeight="1" x14ac:dyDescent="0.2">
      <c r="G496" s="383">
        <v>31217</v>
      </c>
    </row>
    <row r="497" spans="7:7" ht="18" customHeight="1" x14ac:dyDescent="0.2">
      <c r="G497" s="383">
        <v>31220</v>
      </c>
    </row>
    <row r="498" spans="7:7" ht="18" customHeight="1" x14ac:dyDescent="0.2">
      <c r="G498" s="383">
        <v>31220</v>
      </c>
    </row>
    <row r="499" spans="7:7" ht="18" customHeight="1" x14ac:dyDescent="0.2">
      <c r="G499" s="383">
        <v>31221</v>
      </c>
    </row>
    <row r="500" spans="7:7" ht="18" customHeight="1" x14ac:dyDescent="0.2">
      <c r="G500" s="383">
        <v>31294</v>
      </c>
    </row>
    <row r="501" spans="7:7" ht="18" customHeight="1" x14ac:dyDescent="0.2">
      <c r="G501" s="383">
        <v>31295</v>
      </c>
    </row>
    <row r="502" spans="7:7" ht="18" customHeight="1" x14ac:dyDescent="0.2">
      <c r="G502" s="383">
        <v>31296</v>
      </c>
    </row>
    <row r="503" spans="7:7" ht="18" customHeight="1" x14ac:dyDescent="0.2">
      <c r="G503" s="383">
        <v>31297</v>
      </c>
    </row>
    <row r="504" spans="7:7" ht="18" customHeight="1" x14ac:dyDescent="0.2">
      <c r="G504" s="383">
        <v>31544</v>
      </c>
    </row>
    <row r="505" spans="7:7" ht="18" customHeight="1" x14ac:dyDescent="0.2">
      <c r="G505" s="383">
        <v>31549</v>
      </c>
    </row>
    <row r="506" spans="7:7" ht="18" customHeight="1" x14ac:dyDescent="0.2">
      <c r="G506" s="383">
        <v>31711</v>
      </c>
    </row>
    <row r="507" spans="7:7" ht="18" customHeight="1" x14ac:dyDescent="0.2">
      <c r="G507" s="383">
        <v>31812</v>
      </c>
    </row>
    <row r="508" spans="7:7" ht="18" customHeight="1" x14ac:dyDescent="0.2">
      <c r="G508" s="344"/>
    </row>
    <row r="509" spans="7:7" ht="18" customHeight="1" x14ac:dyDescent="0.2">
      <c r="G509" s="344"/>
    </row>
    <row r="510" spans="7:7" ht="18" customHeight="1" x14ac:dyDescent="0.2">
      <c r="G510" s="344"/>
    </row>
    <row r="511" spans="7:7" ht="18" customHeight="1" x14ac:dyDescent="0.2">
      <c r="G511" s="344"/>
    </row>
    <row r="516" ht="18" customHeight="1" collapsed="1" x14ac:dyDescent="0.2"/>
  </sheetData>
  <sheetProtection formatRows="0" selectLockedCells="1"/>
  <sortState ref="E237:E243">
    <sortCondition ref="E237"/>
  </sortState>
  <mergeCells count="87">
    <mergeCell ref="Z79:Z80"/>
    <mergeCell ref="Z82:Z83"/>
    <mergeCell ref="C84:G84"/>
    <mergeCell ref="S74:V74"/>
    <mergeCell ref="S75:V75"/>
    <mergeCell ref="S76:V76"/>
    <mergeCell ref="S77:V77"/>
    <mergeCell ref="Z76:Z77"/>
    <mergeCell ref="Y64:AA64"/>
    <mergeCell ref="Z66:Z68"/>
    <mergeCell ref="Z70:Z71"/>
    <mergeCell ref="Z73:Z74"/>
    <mergeCell ref="Y31:AA34"/>
    <mergeCell ref="U38:V38"/>
    <mergeCell ref="U39:V39"/>
    <mergeCell ref="U40:V40"/>
    <mergeCell ref="U41:V41"/>
    <mergeCell ref="U35:V35"/>
    <mergeCell ref="U36:V36"/>
    <mergeCell ref="U37:V37"/>
    <mergeCell ref="C23:C24"/>
    <mergeCell ref="C54:C56"/>
    <mergeCell ref="C63:C64"/>
    <mergeCell ref="E102:J102"/>
    <mergeCell ref="M102:S102"/>
    <mergeCell ref="S73:V73"/>
    <mergeCell ref="U31:V31"/>
    <mergeCell ref="U32:V32"/>
    <mergeCell ref="U33:V33"/>
    <mergeCell ref="U34:V34"/>
    <mergeCell ref="D54:S56"/>
    <mergeCell ref="Q64:R64"/>
    <mergeCell ref="V25:X25"/>
    <mergeCell ref="Q23:S23"/>
    <mergeCell ref="O26:X27"/>
    <mergeCell ref="U42:V42"/>
    <mergeCell ref="C3:O3"/>
    <mergeCell ref="C4:O4"/>
    <mergeCell ref="C10:I10"/>
    <mergeCell ref="K10:Q10"/>
    <mergeCell ref="E13:H13"/>
    <mergeCell ref="Q3:S3"/>
    <mergeCell ref="G17:G18"/>
    <mergeCell ref="O13:Q16"/>
    <mergeCell ref="E12:H12"/>
    <mergeCell ref="E14:H14"/>
    <mergeCell ref="Q4:S4"/>
    <mergeCell ref="C8:M8"/>
    <mergeCell ref="E15:H15"/>
    <mergeCell ref="S71:V71"/>
    <mergeCell ref="S72:V72"/>
    <mergeCell ref="S68:V68"/>
    <mergeCell ref="S70:V70"/>
    <mergeCell ref="S65:U65"/>
    <mergeCell ref="U46:V46"/>
    <mergeCell ref="U43:V43"/>
    <mergeCell ref="U44:V44"/>
    <mergeCell ref="H59:K59"/>
    <mergeCell ref="L59:N59"/>
    <mergeCell ref="U47:V47"/>
    <mergeCell ref="U48:V48"/>
    <mergeCell ref="U49:V49"/>
    <mergeCell ref="V60:V61"/>
    <mergeCell ref="V22:V23"/>
    <mergeCell ref="O96:U100"/>
    <mergeCell ref="C89:C92"/>
    <mergeCell ref="U24:U25"/>
    <mergeCell ref="Q25:S25"/>
    <mergeCell ref="S83:V83"/>
    <mergeCell ref="S78:V78"/>
    <mergeCell ref="S79:V79"/>
    <mergeCell ref="S80:V80"/>
    <mergeCell ref="S81:V81"/>
    <mergeCell ref="S82:V82"/>
    <mergeCell ref="S66:V66"/>
    <mergeCell ref="S69:V69"/>
    <mergeCell ref="S67:V67"/>
    <mergeCell ref="U45:V45"/>
    <mergeCell ref="E146:T148"/>
    <mergeCell ref="G150:Q151"/>
    <mergeCell ref="C167:R169"/>
    <mergeCell ref="U163:V163"/>
    <mergeCell ref="U158:V158"/>
    <mergeCell ref="U159:V159"/>
    <mergeCell ref="U160:V160"/>
    <mergeCell ref="U161:V161"/>
    <mergeCell ref="U162:V162"/>
  </mergeCells>
  <conditionalFormatting sqref="K52:K53">
    <cfRule type="cellIs" dxfId="31" priority="30" operator="lessThan">
      <formula>0</formula>
    </cfRule>
    <cfRule type="cellIs" dxfId="30" priority="31" operator="greaterThan">
      <formula>0</formula>
    </cfRule>
  </conditionalFormatting>
  <conditionalFormatting sqref="I84">
    <cfRule type="cellIs" dxfId="29" priority="28" operator="lessThan">
      <formula>0</formula>
    </cfRule>
    <cfRule type="cellIs" dxfId="28" priority="29" operator="greaterThan">
      <formula>0</formula>
    </cfRule>
  </conditionalFormatting>
  <conditionalFormatting sqref="L59">
    <cfRule type="expression" dxfId="27" priority="25">
      <formula>"AdNet +"</formula>
    </cfRule>
    <cfRule type="expression" priority="26">
      <formula>"""&lt;Pick from list&gt;"""</formula>
    </cfRule>
    <cfRule type="expression" priority="27">
      <formula>"""AdNet"""</formula>
    </cfRule>
  </conditionalFormatting>
  <conditionalFormatting sqref="O59">
    <cfRule type="expression" dxfId="26" priority="9">
      <formula>$L$59="CDAN Plus Only (IP)"</formula>
    </cfRule>
    <cfRule type="expression" dxfId="25" priority="21">
      <formula>$L$59="CDAN Solutions (ISP &amp; IP)"</formula>
    </cfRule>
    <cfRule type="expression" dxfId="24" priority="23">
      <formula>$L$59="CDAN Only (ISP)"</formula>
    </cfRule>
    <cfRule type="expression" priority="24">
      <formula>$L$59="&lt;Pick from list&gt;"</formula>
    </cfRule>
  </conditionalFormatting>
  <conditionalFormatting sqref="X66 X33:X49">
    <cfRule type="expression" priority="35" stopIfTrue="1">
      <formula>$AC$7</formula>
    </cfRule>
  </conditionalFormatting>
  <conditionalFormatting sqref="Q25:S25">
    <cfRule type="expression" dxfId="23" priority="15">
      <formula>$Q$23="Client Provided"</formula>
    </cfRule>
  </conditionalFormatting>
  <conditionalFormatting sqref="U32:V32">
    <cfRule type="expression" dxfId="22" priority="14">
      <formula>$X$32="AD TAG SUPPLIED IN EMAIL"</formula>
    </cfRule>
  </conditionalFormatting>
  <conditionalFormatting sqref="U33:V33">
    <cfRule type="expression" dxfId="21" priority="13">
      <formula>$X$33="AD TAG SUPPLIED IN EMAIL"</formula>
    </cfRule>
  </conditionalFormatting>
  <conditionalFormatting sqref="U34:V34">
    <cfRule type="expression" dxfId="20" priority="11">
      <formula>$X$34="AD TAG SUPPLIED IN EMAIL"</formula>
    </cfRule>
  </conditionalFormatting>
  <conditionalFormatting sqref="S66:V68">
    <cfRule type="expression" dxfId="19" priority="10">
      <formula>$X$66="AD TAG SUPPLIED IN EMAIL"</formula>
    </cfRule>
  </conditionalFormatting>
  <dataValidations count="21">
    <dataValidation type="list" allowBlank="1" showInputMessage="1" showErrorMessage="1" sqref="C66:C83">
      <formula1>$K$177</formula1>
    </dataValidation>
    <dataValidation type="list" allowBlank="1" showInputMessage="1" showErrorMessage="1" sqref="C32:C49">
      <formula1>$O$176</formula1>
    </dataValidation>
    <dataValidation type="list" allowBlank="1" showInputMessage="1" showErrorMessage="1" sqref="E35:E49">
      <formula1>$E$176:$E$180</formula1>
    </dataValidation>
    <dataValidation type="date" operator="greaterThanOrEqual" allowBlank="1" showInputMessage="1" showErrorMessage="1" errorTitle="Invalid Date" error="Please enter a date that does not occur in the past." sqref="J51 J85">
      <formula1>TODAY()</formula1>
    </dataValidation>
    <dataValidation type="list" allowBlank="1" showInputMessage="1" showErrorMessage="1" sqref="E13">
      <formula1>$H$176:$H$224</formula1>
    </dataValidation>
    <dataValidation showInputMessage="1" showErrorMessage="1" errorTitle="Invalid Entry" error="Please enter the ad start date in mm/dd/yyyy format." sqref="P24:P25 P87:P88 P28:P29 P64 P154:P155 P170 P107:P110"/>
    <dataValidation type="date" operator="greaterThan" allowBlank="1" showInputMessage="1" showErrorMessage="1" errorTitle="Invalid Date" error="Please enter a date that occurs in the future." sqref="I158:I163 M51 G32:G50 I32:I50 K51 Q82:Q83 I67:I68 K67:K68 M67:M68 O67:O68 Q67:Q68 Q70:Q71 O82:O83 I70:I71 K70:K71 M70:M71 O70:O71 O79:O80 I73:I74 K73:K74 M73:M74 O73:O74 Q73:Q74 M87:M88 O76:O77 M82:M83 I79:I80 K79:K80 M79:M80 G66:G83 I82:I83 Q76:Q77 K82:K83 I76:I77 K76:K77 E66:E83 M76:M77 Q79:Q80 M170 K85 G158:G163 M85">
      <formula1>TODAY()</formula1>
    </dataValidation>
    <dataValidation type="date" operator="greaterThanOrEqual" allowBlank="1" showInputMessage="1" showErrorMessage="1" errorTitle="Invalid Date" error="Please enter an ad end date that occurs after the ad start date." sqref="Q87:R87 Q28:R29 R89:R95 R104:R110 Q64:R64 Q170:R170 Q154:R155 Q24:R24 Q107:Q110">
      <formula1>#REF!</formula1>
    </dataValidation>
    <dataValidation type="decimal" allowBlank="1" showInputMessage="1" showErrorMessage="1" errorTitle="Invalid Entry" error="Please enter a Gross CPM Rate." sqref="K72 Q51 K81 K66 K69 K75 M32:M50 K78 M158:M163">
      <formula1>0</formula1>
      <formula2>999999</formula2>
    </dataValidation>
    <dataValidation type="whole" allowBlank="1" showInputMessage="1" showErrorMessage="1" errorTitle="Invalid Entry" error="Please enter a whole numeric value." sqref="O51 I75 K158:K163 I66 I69 I81 O85 I72 I78">
      <formula1>0</formula1>
      <formula2>9999999999</formula2>
    </dataValidation>
    <dataValidation type="list" allowBlank="1" showInputMessage="1" showErrorMessage="1" sqref="L59:N59 Z66:Z68 Z70:Z71 Z73:Z74 Z76:Z77 Z79:Z80 Z82:Z83">
      <formula1>campaign</formula1>
    </dataValidation>
    <dataValidation type="list" allowBlank="1" showInputMessage="1" showErrorMessage="1" sqref="Q23:S23">
      <formula1>Production2</formula1>
    </dataValidation>
    <dataValidation type="list" operator="greaterThanOrEqual" allowBlank="1" showInputMessage="1" showErrorMessage="1" errorTitle="Invalid Date" error="Please enter an ad end date that occurs after the ad start date." sqref="Q25:S25">
      <formula1>Cost</formula1>
    </dataValidation>
    <dataValidation type="list" allowBlank="1" showInputMessage="1" showErrorMessage="1" sqref="K63 K23">
      <formula1>Markets</formula1>
    </dataValidation>
    <dataValidation type="list" allowBlank="1" showInputMessage="1" showErrorMessage="1" sqref="C89:C92">
      <formula1>GeoTarget</formula1>
    </dataValidation>
    <dataValidation type="list" allowBlank="1" showInputMessage="1" showErrorMessage="1" sqref="E94 M94 I94 G94 K94">
      <formula1>INDIRECT($K$63)</formula1>
    </dataValidation>
    <dataValidation type="list" allowBlank="1" showInputMessage="1" showErrorMessage="1" sqref="V22 V60">
      <formula1>Reporting</formula1>
    </dataValidation>
    <dataValidation type="list" allowBlank="1" showInputMessage="1" showErrorMessage="1" sqref="V21 V59">
      <formula1>Tear</formula1>
    </dataValidation>
    <dataValidation allowBlank="1" showInputMessage="1" sqref="K32:K49"/>
    <dataValidation type="list" allowBlank="1" showInputMessage="1" showErrorMessage="1" sqref="E32:E34">
      <formula1>$E$176:$E$182</formula1>
    </dataValidation>
    <dataValidation type="list" allowBlank="1" showInputMessage="1" showErrorMessage="1" sqref="E26">
      <formula1>$O$177:$O$182</formula1>
    </dataValidation>
  </dataValidations>
  <pageMargins left="0.25" right="0.25" top="0.75" bottom="0.75" header="0.3" footer="0.3"/>
  <pageSetup scale="53" fitToHeight="0" orientation="landscape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12</xdr:col>
                    <xdr:colOff>596900</xdr:colOff>
                    <xdr:row>15</xdr:row>
                    <xdr:rowOff>241300</xdr:rowOff>
                  </from>
                  <to>
                    <xdr:col>12</xdr:col>
                    <xdr:colOff>901700</xdr:colOff>
                    <xdr:row>16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15" r:id="rId4" name="Check Box 3">
              <controlPr defaultSize="0" autoFill="0" autoLine="0" autoPict="0">
                <anchor moveWithCells="1">
                  <from>
                    <xdr:col>12</xdr:col>
                    <xdr:colOff>584200</xdr:colOff>
                    <xdr:row>14</xdr:row>
                    <xdr:rowOff>12700</xdr:rowOff>
                  </from>
                  <to>
                    <xdr:col>12</xdr:col>
                    <xdr:colOff>901700</xdr:colOff>
                    <xdr:row>15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12</xdr:col>
                    <xdr:colOff>596900</xdr:colOff>
                    <xdr:row>15</xdr:row>
                    <xdr:rowOff>12700</xdr:rowOff>
                  </from>
                  <to>
                    <xdr:col>12</xdr:col>
                    <xdr:colOff>914400</xdr:colOff>
                    <xdr:row>16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17" r:id="rId6" name="Check Box 5">
              <controlPr defaultSize="0" autoFill="0" autoLine="0" autoPict="0">
                <anchor moveWithCells="1">
                  <from>
                    <xdr:col>23</xdr:col>
                    <xdr:colOff>2463800</xdr:colOff>
                    <xdr:row>18</xdr:row>
                    <xdr:rowOff>0</xdr:rowOff>
                  </from>
                  <to>
                    <xdr:col>23</xdr:col>
                    <xdr:colOff>2768600</xdr:colOff>
                    <xdr:row>18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31" r:id="rId7" name="Check Box 19">
              <controlPr defaultSize="0" autoFill="0" autoLine="0" autoPict="0">
                <anchor moveWithCells="1">
                  <from>
                    <xdr:col>23</xdr:col>
                    <xdr:colOff>2298700</xdr:colOff>
                    <xdr:row>56</xdr:row>
                    <xdr:rowOff>0</xdr:rowOff>
                  </from>
                  <to>
                    <xdr:col>23</xdr:col>
                    <xdr:colOff>2616200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32" r:id="rId8" name="Check Box 20">
              <controlPr defaultSize="0" autoFill="0" autoLine="0" autoPict="0">
                <anchor moveWithCells="1">
                  <from>
                    <xdr:col>23</xdr:col>
                    <xdr:colOff>2298700</xdr:colOff>
                    <xdr:row>56</xdr:row>
                    <xdr:rowOff>0</xdr:rowOff>
                  </from>
                  <to>
                    <xdr:col>23</xdr:col>
                    <xdr:colOff>2616200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33" r:id="rId9" name="Check Box 21">
              <controlPr defaultSize="0" autoFill="0" autoLine="0" autoPict="0">
                <anchor moveWithCells="1">
                  <from>
                    <xdr:col>23</xdr:col>
                    <xdr:colOff>2298700</xdr:colOff>
                    <xdr:row>56</xdr:row>
                    <xdr:rowOff>0</xdr:rowOff>
                  </from>
                  <to>
                    <xdr:col>23</xdr:col>
                    <xdr:colOff>2616200</xdr:colOff>
                    <xdr:row>56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1" r:id="rId10" name="Check Box 69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2" r:id="rId11" name="Check Box 70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3" r:id="rId12" name="Check Box 71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4" r:id="rId13" name="Check Box 72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5" r:id="rId14" name="Check Box 73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6" r:id="rId15" name="Check Box 74">
              <controlPr defaultSize="0" autoFill="0" autoLine="0" autoPict="0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6</xdr:col>
                    <xdr:colOff>38100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7" r:id="rId16" name="Check Box 75">
              <controlPr defaultSize="0" autoFill="0" autoLine="0" autoPict="0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6</xdr:col>
                    <xdr:colOff>38100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8" r:id="rId17" name="Check Box 76">
              <controlPr defaultSize="0" autoFill="0" autoLine="0" autoPict="0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6</xdr:col>
                    <xdr:colOff>38100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89" r:id="rId18" name="Check Box 77">
              <controlPr defaultSize="0" autoFill="0" autoLine="0" autoPict="0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6</xdr:col>
                    <xdr:colOff>38100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0" r:id="rId19" name="Check Box 78">
              <controlPr defaultSize="0" autoFill="0" autoLine="0" autoPict="0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6</xdr:col>
                    <xdr:colOff>38100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1" r:id="rId20" name="Check Box 79">
              <controlPr defaultSize="0" autoFill="0" autoLine="0" autoPict="0">
                <anchor moveWithCells="1">
                  <from>
                    <xdr:col>8</xdr:col>
                    <xdr:colOff>12700</xdr:colOff>
                    <xdr:row>144</xdr:row>
                    <xdr:rowOff>0</xdr:rowOff>
                  </from>
                  <to>
                    <xdr:col>8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2" r:id="rId21" name="Check Box 80">
              <controlPr defaultSize="0" autoFill="0" autoLine="0" autoPict="0">
                <anchor moveWithCells="1">
                  <from>
                    <xdr:col>8</xdr:col>
                    <xdr:colOff>12700</xdr:colOff>
                    <xdr:row>144</xdr:row>
                    <xdr:rowOff>0</xdr:rowOff>
                  </from>
                  <to>
                    <xdr:col>8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3" r:id="rId22" name="Check Box 81">
              <controlPr defaultSize="0" autoFill="0" autoLine="0" autoPict="0">
                <anchor moveWithCells="1">
                  <from>
                    <xdr:col>8</xdr:col>
                    <xdr:colOff>12700</xdr:colOff>
                    <xdr:row>144</xdr:row>
                    <xdr:rowOff>0</xdr:rowOff>
                  </from>
                  <to>
                    <xdr:col>8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4" r:id="rId23" name="Check Box 82">
              <controlPr defaultSize="0" autoFill="0" autoLine="0" autoPict="0">
                <anchor moveWithCells="1">
                  <from>
                    <xdr:col>8</xdr:col>
                    <xdr:colOff>12700</xdr:colOff>
                    <xdr:row>144</xdr:row>
                    <xdr:rowOff>0</xdr:rowOff>
                  </from>
                  <to>
                    <xdr:col>8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5" r:id="rId24" name="Check Box 83">
              <controlPr defaultSize="0" autoFill="0" autoLine="0" autoPict="0">
                <anchor moveWithCells="1">
                  <from>
                    <xdr:col>8</xdr:col>
                    <xdr:colOff>12700</xdr:colOff>
                    <xdr:row>144</xdr:row>
                    <xdr:rowOff>0</xdr:rowOff>
                  </from>
                  <to>
                    <xdr:col>8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6" r:id="rId25" name="Check Box 84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7" r:id="rId26" name="Check Box 85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8" r:id="rId27" name="Check Box 86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399" r:id="rId28" name="Check Box 87">
              <controlPr defaultSize="0" autoFill="0" autoLine="0" autoPict="0">
                <anchor moveWithCells="1">
                  <from>
                    <xdr:col>3</xdr:col>
                    <xdr:colOff>50800</xdr:colOff>
                    <xdr:row>144</xdr:row>
                    <xdr:rowOff>0</xdr:rowOff>
                  </from>
                  <to>
                    <xdr:col>3</xdr:col>
                    <xdr:colOff>254000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0" r:id="rId29" name="Check Box 88">
              <controlPr defaultSize="0" autoFill="0" autoLine="0" autoPict="0">
                <anchor moveWithCells="1">
                  <from>
                    <xdr:col>5</xdr:col>
                    <xdr:colOff>101600</xdr:colOff>
                    <xdr:row>144</xdr:row>
                    <xdr:rowOff>0</xdr:rowOff>
                  </from>
                  <to>
                    <xdr:col>6</xdr:col>
                    <xdr:colOff>25400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1" r:id="rId30" name="Check Box 89">
              <controlPr defaultSize="0" autoFill="0" autoLine="0" autoPict="0">
                <anchor moveWithCells="1">
                  <from>
                    <xdr:col>5</xdr:col>
                    <xdr:colOff>101600</xdr:colOff>
                    <xdr:row>144</xdr:row>
                    <xdr:rowOff>0</xdr:rowOff>
                  </from>
                  <to>
                    <xdr:col>6</xdr:col>
                    <xdr:colOff>25400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2" r:id="rId31" name="Check Box 90">
              <controlPr defaultSize="0" autoFill="0" autoLine="0" autoPict="0">
                <anchor moveWithCells="1">
                  <from>
                    <xdr:col>5</xdr:col>
                    <xdr:colOff>101600</xdr:colOff>
                    <xdr:row>144</xdr:row>
                    <xdr:rowOff>0</xdr:rowOff>
                  </from>
                  <to>
                    <xdr:col>6</xdr:col>
                    <xdr:colOff>25400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3" r:id="rId32" name="Check Box 91">
              <controlPr defaultSize="0" autoFill="0" autoLine="0" autoPict="0">
                <anchor moveWithCells="1">
                  <from>
                    <xdr:col>5</xdr:col>
                    <xdr:colOff>101600</xdr:colOff>
                    <xdr:row>144</xdr:row>
                    <xdr:rowOff>0</xdr:rowOff>
                  </from>
                  <to>
                    <xdr:col>6</xdr:col>
                    <xdr:colOff>25400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4" r:id="rId33" name="Check Box 92">
              <controlPr defaultSize="0" autoFill="0" autoLine="0" autoPict="0">
                <anchor moveWithCells="1">
                  <from>
                    <xdr:col>7</xdr:col>
                    <xdr:colOff>127000</xdr:colOff>
                    <xdr:row>144</xdr:row>
                    <xdr:rowOff>0</xdr:rowOff>
                  </from>
                  <to>
                    <xdr:col>8</xdr:col>
                    <xdr:colOff>101600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5" r:id="rId34" name="Check Box 93">
              <controlPr defaultSize="0" autoFill="0" autoLine="0" autoPict="0">
                <anchor moveWithCells="1">
                  <from>
                    <xdr:col>7</xdr:col>
                    <xdr:colOff>127000</xdr:colOff>
                    <xdr:row>144</xdr:row>
                    <xdr:rowOff>0</xdr:rowOff>
                  </from>
                  <to>
                    <xdr:col>8</xdr:col>
                    <xdr:colOff>101600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6" r:id="rId35" name="Check Box 94">
              <controlPr defaultSize="0" autoFill="0" autoLine="0" autoPict="0">
                <anchor moveWithCells="1">
                  <from>
                    <xdr:col>7</xdr:col>
                    <xdr:colOff>127000</xdr:colOff>
                    <xdr:row>144</xdr:row>
                    <xdr:rowOff>0</xdr:rowOff>
                  </from>
                  <to>
                    <xdr:col>8</xdr:col>
                    <xdr:colOff>101600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7" r:id="rId36" name="Check Box 95">
              <controlPr defaultSize="0" autoFill="0" autoLine="0" autoPict="0">
                <anchor moveWithCells="1">
                  <from>
                    <xdr:col>7</xdr:col>
                    <xdr:colOff>127000</xdr:colOff>
                    <xdr:row>144</xdr:row>
                    <xdr:rowOff>0</xdr:rowOff>
                  </from>
                  <to>
                    <xdr:col>8</xdr:col>
                    <xdr:colOff>101600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8" r:id="rId37" name="Check Box 96">
              <controlPr defaultSize="0" autoFill="0" autoLine="0" autoPict="0">
                <anchor moveWithCells="1">
                  <from>
                    <xdr:col>4</xdr:col>
                    <xdr:colOff>12700</xdr:colOff>
                    <xdr:row>144</xdr:row>
                    <xdr:rowOff>0</xdr:rowOff>
                  </from>
                  <to>
                    <xdr:col>4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09" r:id="rId38" name="Check Box 97">
              <controlPr defaultSize="0" autoFill="0" autoLine="0" autoPict="0">
                <anchor moveWithCells="1">
                  <from>
                    <xdr:col>4</xdr:col>
                    <xdr:colOff>12700</xdr:colOff>
                    <xdr:row>144</xdr:row>
                    <xdr:rowOff>0</xdr:rowOff>
                  </from>
                  <to>
                    <xdr:col>4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0" r:id="rId39" name="Check Box 98">
              <controlPr defaultSize="0" autoFill="0" autoLine="0" autoPict="0">
                <anchor moveWithCells="1">
                  <from>
                    <xdr:col>4</xdr:col>
                    <xdr:colOff>12700</xdr:colOff>
                    <xdr:row>144</xdr:row>
                    <xdr:rowOff>0</xdr:rowOff>
                  </from>
                  <to>
                    <xdr:col>4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1" r:id="rId40" name="Check Box 99">
              <controlPr defaultSize="0" autoFill="0" autoLine="0" autoPict="0">
                <anchor moveWithCells="1">
                  <from>
                    <xdr:col>4</xdr:col>
                    <xdr:colOff>12700</xdr:colOff>
                    <xdr:row>144</xdr:row>
                    <xdr:rowOff>0</xdr:rowOff>
                  </from>
                  <to>
                    <xdr:col>4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2" r:id="rId41" name="Check Box 100">
              <controlPr defaultSize="0" autoFill="0" autoLine="0" autoPict="0">
                <anchor moveWithCells="1">
                  <from>
                    <xdr:col>6</xdr:col>
                    <xdr:colOff>12700</xdr:colOff>
                    <xdr:row>144</xdr:row>
                    <xdr:rowOff>0</xdr:rowOff>
                  </from>
                  <to>
                    <xdr:col>6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3" r:id="rId42" name="Check Box 101">
              <controlPr defaultSize="0" autoFill="0" autoLine="0" autoPict="0">
                <anchor moveWithCells="1">
                  <from>
                    <xdr:col>6</xdr:col>
                    <xdr:colOff>12700</xdr:colOff>
                    <xdr:row>144</xdr:row>
                    <xdr:rowOff>0</xdr:rowOff>
                  </from>
                  <to>
                    <xdr:col>6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4" r:id="rId43" name="Check Box 102">
              <controlPr defaultSize="0" autoFill="0" autoLine="0" autoPict="0">
                <anchor moveWithCells="1">
                  <from>
                    <xdr:col>6</xdr:col>
                    <xdr:colOff>12700</xdr:colOff>
                    <xdr:row>144</xdr:row>
                    <xdr:rowOff>0</xdr:rowOff>
                  </from>
                  <to>
                    <xdr:col>6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5" r:id="rId44" name="Check Box 103">
              <controlPr defaultSize="0" autoFill="0" autoLine="0" autoPict="0">
                <anchor moveWithCells="1">
                  <from>
                    <xdr:col>6</xdr:col>
                    <xdr:colOff>12700</xdr:colOff>
                    <xdr:row>144</xdr:row>
                    <xdr:rowOff>0</xdr:rowOff>
                  </from>
                  <to>
                    <xdr:col>6</xdr:col>
                    <xdr:colOff>215900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6" r:id="rId45" name="Check Box 104">
              <controlPr defaultSize="0" autoFill="0" autoLine="0" autoPict="0">
                <anchor moveWithCells="1">
                  <from>
                    <xdr:col>7</xdr:col>
                    <xdr:colOff>101600</xdr:colOff>
                    <xdr:row>144</xdr:row>
                    <xdr:rowOff>0</xdr:rowOff>
                  </from>
                  <to>
                    <xdr:col>8</xdr:col>
                    <xdr:colOff>76200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7" r:id="rId46" name="Check Box 105">
              <controlPr defaultSize="0" autoFill="0" autoLine="0" autoPict="0">
                <anchor moveWithCells="1">
                  <from>
                    <xdr:col>7</xdr:col>
                    <xdr:colOff>101600</xdr:colOff>
                    <xdr:row>144</xdr:row>
                    <xdr:rowOff>0</xdr:rowOff>
                  </from>
                  <to>
                    <xdr:col>8</xdr:col>
                    <xdr:colOff>76200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8" r:id="rId47" name="Check Box 106">
              <controlPr defaultSize="0" autoFill="0" autoLine="0" autoPict="0">
                <anchor moveWithCells="1">
                  <from>
                    <xdr:col>7</xdr:col>
                    <xdr:colOff>101600</xdr:colOff>
                    <xdr:row>144</xdr:row>
                    <xdr:rowOff>0</xdr:rowOff>
                  </from>
                  <to>
                    <xdr:col>8</xdr:col>
                    <xdr:colOff>76200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19" r:id="rId48" name="Check Box 107">
              <controlPr defaultSize="0" autoFill="0" autoLine="0" autoPict="0">
                <anchor moveWithCells="1">
                  <from>
                    <xdr:col>7</xdr:col>
                    <xdr:colOff>101600</xdr:colOff>
                    <xdr:row>144</xdr:row>
                    <xdr:rowOff>0</xdr:rowOff>
                  </from>
                  <to>
                    <xdr:col>8</xdr:col>
                    <xdr:colOff>76200</xdr:colOff>
                    <xdr:row>144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2" r:id="rId49" name="Check Box 120">
              <controlPr defaultSize="0" autoFill="0" autoLine="0" autoPict="0">
                <anchor moveWithCells="1">
                  <from>
                    <xdr:col>3</xdr:col>
                    <xdr:colOff>101600</xdr:colOff>
                    <xdr:row>112</xdr:row>
                    <xdr:rowOff>139700</xdr:rowOff>
                  </from>
                  <to>
                    <xdr:col>4</xdr:col>
                    <xdr:colOff>114300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3" r:id="rId50" name="Check Box 121">
              <controlPr defaultSize="0" autoFill="0" autoLine="0" autoPict="0">
                <anchor moveWithCells="1">
                  <from>
                    <xdr:col>3</xdr:col>
                    <xdr:colOff>101600</xdr:colOff>
                    <xdr:row>113</xdr:row>
                    <xdr:rowOff>139700</xdr:rowOff>
                  </from>
                  <to>
                    <xdr:col>4</xdr:col>
                    <xdr:colOff>114300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4" r:id="rId51" name="Check Box 122">
              <controlPr defaultSize="0" autoFill="0" autoLine="0" autoPict="0">
                <anchor moveWithCells="1">
                  <from>
                    <xdr:col>3</xdr:col>
                    <xdr:colOff>101600</xdr:colOff>
                    <xdr:row>114</xdr:row>
                    <xdr:rowOff>139700</xdr:rowOff>
                  </from>
                  <to>
                    <xdr:col>4</xdr:col>
                    <xdr:colOff>114300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5" r:id="rId52" name="Check Box 123">
              <controlPr defaultSize="0" autoFill="0" autoLine="0" autoPict="0">
                <anchor moveWithCells="1">
                  <from>
                    <xdr:col>3</xdr:col>
                    <xdr:colOff>101600</xdr:colOff>
                    <xdr:row>115</xdr:row>
                    <xdr:rowOff>139700</xdr:rowOff>
                  </from>
                  <to>
                    <xdr:col>4</xdr:col>
                    <xdr:colOff>114300</xdr:colOff>
                    <xdr:row>117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6" r:id="rId53" name="Check Box 124">
              <controlPr defaultSize="0" autoFill="0" autoLine="0" autoPict="0">
                <anchor moveWithCells="1">
                  <from>
                    <xdr:col>3</xdr:col>
                    <xdr:colOff>101600</xdr:colOff>
                    <xdr:row>116</xdr:row>
                    <xdr:rowOff>139700</xdr:rowOff>
                  </from>
                  <to>
                    <xdr:col>4</xdr:col>
                    <xdr:colOff>114300</xdr:colOff>
                    <xdr:row>118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7" r:id="rId54" name="Check Box 125">
              <controlPr defaultSize="0" autoFill="0" autoLine="0" autoPict="0">
                <anchor moveWithCells="1">
                  <from>
                    <xdr:col>5</xdr:col>
                    <xdr:colOff>88900</xdr:colOff>
                    <xdr:row>112</xdr:row>
                    <xdr:rowOff>152400</xdr:rowOff>
                  </from>
                  <to>
                    <xdr:col>6</xdr:col>
                    <xdr:colOff>139700</xdr:colOff>
                    <xdr:row>114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8" r:id="rId55" name="Check Box 126">
              <controlPr defaultSize="0" autoFill="0" autoLine="0" autoPict="0">
                <anchor moveWithCells="1">
                  <from>
                    <xdr:col>5</xdr:col>
                    <xdr:colOff>88900</xdr:colOff>
                    <xdr:row>113</xdr:row>
                    <xdr:rowOff>139700</xdr:rowOff>
                  </from>
                  <to>
                    <xdr:col>6</xdr:col>
                    <xdr:colOff>139700</xdr:colOff>
                    <xdr:row>115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39" r:id="rId56" name="Check Box 127">
              <controlPr defaultSize="0" autoFill="0" autoLine="0" autoPict="0">
                <anchor moveWithCells="1">
                  <from>
                    <xdr:col>5</xdr:col>
                    <xdr:colOff>88900</xdr:colOff>
                    <xdr:row>114</xdr:row>
                    <xdr:rowOff>127000</xdr:rowOff>
                  </from>
                  <to>
                    <xdr:col>6</xdr:col>
                    <xdr:colOff>139700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0" r:id="rId57" name="Check Box 128">
              <controlPr defaultSize="0" autoFill="0" autoLine="0" autoPict="0">
                <anchor moveWithCells="1">
                  <from>
                    <xdr:col>5</xdr:col>
                    <xdr:colOff>88900</xdr:colOff>
                    <xdr:row>115</xdr:row>
                    <xdr:rowOff>139700</xdr:rowOff>
                  </from>
                  <to>
                    <xdr:col>6</xdr:col>
                    <xdr:colOff>139700</xdr:colOff>
                    <xdr:row>117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1" r:id="rId58" name="Check Box 129">
              <controlPr defaultSize="0" autoFill="0" autoLine="0" autoPict="0">
                <anchor moveWithCells="1">
                  <from>
                    <xdr:col>5</xdr:col>
                    <xdr:colOff>88900</xdr:colOff>
                    <xdr:row>116</xdr:row>
                    <xdr:rowOff>139700</xdr:rowOff>
                  </from>
                  <to>
                    <xdr:col>6</xdr:col>
                    <xdr:colOff>139700</xdr:colOff>
                    <xdr:row>118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2" r:id="rId59" name="Check Box 130">
              <controlPr defaultSize="0" autoFill="0" autoLine="0" autoPict="0">
                <anchor moveWithCells="1">
                  <from>
                    <xdr:col>7</xdr:col>
                    <xdr:colOff>101600</xdr:colOff>
                    <xdr:row>112</xdr:row>
                    <xdr:rowOff>139700</xdr:rowOff>
                  </from>
                  <to>
                    <xdr:col>8</xdr:col>
                    <xdr:colOff>177800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3" r:id="rId60" name="Check Box 131">
              <controlPr defaultSize="0" autoFill="0" autoLine="0" autoPict="0">
                <anchor moveWithCells="1">
                  <from>
                    <xdr:col>7</xdr:col>
                    <xdr:colOff>101600</xdr:colOff>
                    <xdr:row>113</xdr:row>
                    <xdr:rowOff>139700</xdr:rowOff>
                  </from>
                  <to>
                    <xdr:col>8</xdr:col>
                    <xdr:colOff>177800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4" r:id="rId61" name="Check Box 132">
              <controlPr defaultSize="0" autoFill="0" autoLine="0" autoPict="0">
                <anchor moveWithCells="1">
                  <from>
                    <xdr:col>7</xdr:col>
                    <xdr:colOff>101600</xdr:colOff>
                    <xdr:row>114</xdr:row>
                    <xdr:rowOff>139700</xdr:rowOff>
                  </from>
                  <to>
                    <xdr:col>8</xdr:col>
                    <xdr:colOff>177800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5" r:id="rId62" name="Check Box 133">
              <controlPr defaultSize="0" autoFill="0" autoLine="0" autoPict="0">
                <anchor moveWithCells="1">
                  <from>
                    <xdr:col>7</xdr:col>
                    <xdr:colOff>101600</xdr:colOff>
                    <xdr:row>115</xdr:row>
                    <xdr:rowOff>139700</xdr:rowOff>
                  </from>
                  <to>
                    <xdr:col>8</xdr:col>
                    <xdr:colOff>177800</xdr:colOff>
                    <xdr:row>117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6" r:id="rId63" name="Check Box 134">
              <controlPr defaultSize="0" autoFill="0" autoLine="0" autoPict="0">
                <anchor moveWithCells="1">
                  <from>
                    <xdr:col>7</xdr:col>
                    <xdr:colOff>101600</xdr:colOff>
                    <xdr:row>116</xdr:row>
                    <xdr:rowOff>139700</xdr:rowOff>
                  </from>
                  <to>
                    <xdr:col>8</xdr:col>
                    <xdr:colOff>177800</xdr:colOff>
                    <xdr:row>118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7" r:id="rId64" name="Check Box 135">
              <controlPr defaultSize="0" autoFill="0" autoLine="0" autoPict="0">
                <anchor moveWithCells="1">
                  <from>
                    <xdr:col>3</xdr:col>
                    <xdr:colOff>101600</xdr:colOff>
                    <xdr:row>118</xdr:row>
                    <xdr:rowOff>177800</xdr:rowOff>
                  </from>
                  <to>
                    <xdr:col>4</xdr:col>
                    <xdr:colOff>139700</xdr:colOff>
                    <xdr:row>120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8" r:id="rId65" name="Check Box 136">
              <controlPr defaultSize="0" autoFill="0" autoLine="0" autoPict="0">
                <anchor moveWithCells="1">
                  <from>
                    <xdr:col>3</xdr:col>
                    <xdr:colOff>101600</xdr:colOff>
                    <xdr:row>119</xdr:row>
                    <xdr:rowOff>165100</xdr:rowOff>
                  </from>
                  <to>
                    <xdr:col>4</xdr:col>
                    <xdr:colOff>139700</xdr:colOff>
                    <xdr:row>121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49" r:id="rId66" name="Check Box 137">
              <controlPr defaultSize="0" autoFill="0" autoLine="0" autoPict="0">
                <anchor moveWithCells="1">
                  <from>
                    <xdr:col>3</xdr:col>
                    <xdr:colOff>101600</xdr:colOff>
                    <xdr:row>120</xdr:row>
                    <xdr:rowOff>165100</xdr:rowOff>
                  </from>
                  <to>
                    <xdr:col>4</xdr:col>
                    <xdr:colOff>139700</xdr:colOff>
                    <xdr:row>122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0" r:id="rId67" name="Check Box 138">
              <controlPr defaultSize="0" autoFill="0" autoLine="0" autoPict="0">
                <anchor moveWithCells="1">
                  <from>
                    <xdr:col>3</xdr:col>
                    <xdr:colOff>101600</xdr:colOff>
                    <xdr:row>121</xdr:row>
                    <xdr:rowOff>152400</xdr:rowOff>
                  </from>
                  <to>
                    <xdr:col>4</xdr:col>
                    <xdr:colOff>139700</xdr:colOff>
                    <xdr:row>123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1" r:id="rId68" name="Check Box 139">
              <controlPr defaultSize="0" autoFill="0" autoLine="0" autoPict="0">
                <anchor moveWithCells="1">
                  <from>
                    <xdr:col>3</xdr:col>
                    <xdr:colOff>101600</xdr:colOff>
                    <xdr:row>122</xdr:row>
                    <xdr:rowOff>139700</xdr:rowOff>
                  </from>
                  <to>
                    <xdr:col>4</xdr:col>
                    <xdr:colOff>139700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2" r:id="rId69" name="Check Box 140">
              <controlPr defaultSize="0" autoFill="0" autoLine="0" autoPict="0">
                <anchor moveWithCells="1">
                  <from>
                    <xdr:col>3</xdr:col>
                    <xdr:colOff>101600</xdr:colOff>
                    <xdr:row>127</xdr:row>
                    <xdr:rowOff>139700</xdr:rowOff>
                  </from>
                  <to>
                    <xdr:col>4</xdr:col>
                    <xdr:colOff>139700</xdr:colOff>
                    <xdr:row>129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3" r:id="rId70" name="Check Box 141">
              <controlPr defaultSize="0" autoFill="0" autoLine="0" autoPict="0">
                <anchor moveWithCells="1">
                  <from>
                    <xdr:col>3</xdr:col>
                    <xdr:colOff>101600</xdr:colOff>
                    <xdr:row>128</xdr:row>
                    <xdr:rowOff>139700</xdr:rowOff>
                  </from>
                  <to>
                    <xdr:col>4</xdr:col>
                    <xdr:colOff>139700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4" r:id="rId71" name="Check Box 142">
              <controlPr defaultSize="0" autoFill="0" autoLine="0" autoPict="0">
                <anchor moveWithCells="1">
                  <from>
                    <xdr:col>3</xdr:col>
                    <xdr:colOff>101600</xdr:colOff>
                    <xdr:row>129</xdr:row>
                    <xdr:rowOff>139700</xdr:rowOff>
                  </from>
                  <to>
                    <xdr:col>4</xdr:col>
                    <xdr:colOff>139700</xdr:colOff>
                    <xdr:row>131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5" r:id="rId72" name="Check Box 143">
              <controlPr defaultSize="0" autoFill="0" autoLine="0" autoPict="0">
                <anchor moveWithCells="1">
                  <from>
                    <xdr:col>3</xdr:col>
                    <xdr:colOff>101600</xdr:colOff>
                    <xdr:row>130</xdr:row>
                    <xdr:rowOff>139700</xdr:rowOff>
                  </from>
                  <to>
                    <xdr:col>4</xdr:col>
                    <xdr:colOff>139700</xdr:colOff>
                    <xdr:row>132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7" r:id="rId73" name="Check Box 145">
              <controlPr defaultSize="0" autoFill="0" autoLine="0" autoPict="0">
                <anchor moveWithCells="1">
                  <from>
                    <xdr:col>3</xdr:col>
                    <xdr:colOff>101600</xdr:colOff>
                    <xdr:row>131</xdr:row>
                    <xdr:rowOff>139700</xdr:rowOff>
                  </from>
                  <to>
                    <xdr:col>4</xdr:col>
                    <xdr:colOff>139700</xdr:colOff>
                    <xdr:row>133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58" r:id="rId74" name="Check Box 146">
              <controlPr defaultSize="0" autoFill="0" autoLine="0" autoPict="0">
                <anchor moveWithCells="1">
                  <from>
                    <xdr:col>3</xdr:col>
                    <xdr:colOff>101600</xdr:colOff>
                    <xdr:row>132</xdr:row>
                    <xdr:rowOff>152400</xdr:rowOff>
                  </from>
                  <to>
                    <xdr:col>4</xdr:col>
                    <xdr:colOff>139700</xdr:colOff>
                    <xdr:row>134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60" r:id="rId75" name="Check Box 148">
              <controlPr defaultSize="0" autoFill="0" autoLine="0" autoPict="0">
                <anchor moveWithCells="1">
                  <from>
                    <xdr:col>5</xdr:col>
                    <xdr:colOff>63500</xdr:colOff>
                    <xdr:row>127</xdr:row>
                    <xdr:rowOff>139700</xdr:rowOff>
                  </from>
                  <to>
                    <xdr:col>6</xdr:col>
                    <xdr:colOff>127000</xdr:colOff>
                    <xdr:row>129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61" r:id="rId76" name="Check Box 149">
              <controlPr defaultSize="0" autoFill="0" autoLine="0" autoPict="0">
                <anchor moveWithCells="1">
                  <from>
                    <xdr:col>5</xdr:col>
                    <xdr:colOff>63500</xdr:colOff>
                    <xdr:row>128</xdr:row>
                    <xdr:rowOff>139700</xdr:rowOff>
                  </from>
                  <to>
                    <xdr:col>6</xdr:col>
                    <xdr:colOff>127000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62" r:id="rId77" name="Check Box 150">
              <controlPr defaultSize="0" autoFill="0" autoLine="0" autoPict="0">
                <anchor moveWithCells="1">
                  <from>
                    <xdr:col>5</xdr:col>
                    <xdr:colOff>63500</xdr:colOff>
                    <xdr:row>129</xdr:row>
                    <xdr:rowOff>139700</xdr:rowOff>
                  </from>
                  <to>
                    <xdr:col>6</xdr:col>
                    <xdr:colOff>127000</xdr:colOff>
                    <xdr:row>131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63" r:id="rId78" name="Check Box 151">
              <controlPr defaultSize="0" autoFill="0" autoLine="0" autoPict="0">
                <anchor moveWithCells="1">
                  <from>
                    <xdr:col>5</xdr:col>
                    <xdr:colOff>63500</xdr:colOff>
                    <xdr:row>130</xdr:row>
                    <xdr:rowOff>139700</xdr:rowOff>
                  </from>
                  <to>
                    <xdr:col>6</xdr:col>
                    <xdr:colOff>127000</xdr:colOff>
                    <xdr:row>132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64" r:id="rId79" name="Check Box 152">
              <controlPr defaultSize="0" autoFill="0" autoLine="0" autoPict="0">
                <anchor moveWithCells="1">
                  <from>
                    <xdr:col>5</xdr:col>
                    <xdr:colOff>63500</xdr:colOff>
                    <xdr:row>131</xdr:row>
                    <xdr:rowOff>139700</xdr:rowOff>
                  </from>
                  <to>
                    <xdr:col>6</xdr:col>
                    <xdr:colOff>127000</xdr:colOff>
                    <xdr:row>133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85" r:id="rId80" name="Check Box 173">
              <controlPr defaultSize="0" autoFill="0" autoLine="0" autoPict="0">
                <anchor moveWithCells="1">
                  <from>
                    <xdr:col>5</xdr:col>
                    <xdr:colOff>101600</xdr:colOff>
                    <xdr:row>118</xdr:row>
                    <xdr:rowOff>152400</xdr:rowOff>
                  </from>
                  <to>
                    <xdr:col>6</xdr:col>
                    <xdr:colOff>152400</xdr:colOff>
                    <xdr:row>120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3486" r:id="rId81" name="Check Box 174">
              <controlPr defaultSize="0" autoFill="0" autoLine="0" autoPict="0">
                <anchor moveWithCells="1">
                  <from>
                    <xdr:col>5</xdr:col>
                    <xdr:colOff>101600</xdr:colOff>
                    <xdr:row>119</xdr:row>
                    <xdr:rowOff>139700</xdr:rowOff>
                  </from>
                  <to>
                    <xdr:col>6</xdr:col>
                    <xdr:colOff>152400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E174B4F8-BB06-42BA-855B-E777BCC049EB}">
            <xm:f>'Google Code Tool'!$C$3=""</xm:f>
            <x14:dxf>
              <fill>
                <patternFill>
                  <bgColor rgb="FFFF0000"/>
                </patternFill>
              </fill>
            </x14:dxf>
          </x14:cfRule>
          <xm:sqref>X66 X33:X49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K53"/>
  <sheetViews>
    <sheetView showGridLines="0" showRowColHeaders="0" tabSelected="1" zoomScale="80" zoomScaleNormal="80" zoomScalePageLayoutView="80" workbookViewId="0">
      <selection activeCell="A2" sqref="A2"/>
    </sheetView>
  </sheetViews>
  <sheetFormatPr baseColWidth="10" defaultColWidth="10.83203125" defaultRowHeight="13" x14ac:dyDescent="0.15"/>
  <cols>
    <col min="1" max="7" width="10.83203125" style="299"/>
    <col min="8" max="8" width="35.33203125" style="299" customWidth="1"/>
    <col min="9" max="9" width="40.6640625" style="299" customWidth="1"/>
    <col min="10" max="10" width="77.1640625" style="299" customWidth="1"/>
    <col min="11" max="263" width="10.83203125" style="299"/>
    <col min="264" max="264" width="35.33203125" style="299" customWidth="1"/>
    <col min="265" max="265" width="40.6640625" style="299" customWidth="1"/>
    <col min="266" max="266" width="77.1640625" style="299" customWidth="1"/>
    <col min="267" max="519" width="10.83203125" style="299"/>
    <col min="520" max="520" width="35.33203125" style="299" customWidth="1"/>
    <col min="521" max="521" width="40.6640625" style="299" customWidth="1"/>
    <col min="522" max="522" width="77.1640625" style="299" customWidth="1"/>
    <col min="523" max="775" width="10.83203125" style="299"/>
    <col min="776" max="776" width="35.33203125" style="299" customWidth="1"/>
    <col min="777" max="777" width="40.6640625" style="299" customWidth="1"/>
    <col min="778" max="778" width="77.1640625" style="299" customWidth="1"/>
    <col min="779" max="1031" width="10.83203125" style="299"/>
    <col min="1032" max="1032" width="35.33203125" style="299" customWidth="1"/>
    <col min="1033" max="1033" width="40.6640625" style="299" customWidth="1"/>
    <col min="1034" max="1034" width="77.1640625" style="299" customWidth="1"/>
    <col min="1035" max="1287" width="10.83203125" style="299"/>
    <col min="1288" max="1288" width="35.33203125" style="299" customWidth="1"/>
    <col min="1289" max="1289" width="40.6640625" style="299" customWidth="1"/>
    <col min="1290" max="1290" width="77.1640625" style="299" customWidth="1"/>
    <col min="1291" max="1543" width="10.83203125" style="299"/>
    <col min="1544" max="1544" width="35.33203125" style="299" customWidth="1"/>
    <col min="1545" max="1545" width="40.6640625" style="299" customWidth="1"/>
    <col min="1546" max="1546" width="77.1640625" style="299" customWidth="1"/>
    <col min="1547" max="1799" width="10.83203125" style="299"/>
    <col min="1800" max="1800" width="35.33203125" style="299" customWidth="1"/>
    <col min="1801" max="1801" width="40.6640625" style="299" customWidth="1"/>
    <col min="1802" max="1802" width="77.1640625" style="299" customWidth="1"/>
    <col min="1803" max="2055" width="10.83203125" style="299"/>
    <col min="2056" max="2056" width="35.33203125" style="299" customWidth="1"/>
    <col min="2057" max="2057" width="40.6640625" style="299" customWidth="1"/>
    <col min="2058" max="2058" width="77.1640625" style="299" customWidth="1"/>
    <col min="2059" max="2311" width="10.83203125" style="299"/>
    <col min="2312" max="2312" width="35.33203125" style="299" customWidth="1"/>
    <col min="2313" max="2313" width="40.6640625" style="299" customWidth="1"/>
    <col min="2314" max="2314" width="77.1640625" style="299" customWidth="1"/>
    <col min="2315" max="2567" width="10.83203125" style="299"/>
    <col min="2568" max="2568" width="35.33203125" style="299" customWidth="1"/>
    <col min="2569" max="2569" width="40.6640625" style="299" customWidth="1"/>
    <col min="2570" max="2570" width="77.1640625" style="299" customWidth="1"/>
    <col min="2571" max="2823" width="10.83203125" style="299"/>
    <col min="2824" max="2824" width="35.33203125" style="299" customWidth="1"/>
    <col min="2825" max="2825" width="40.6640625" style="299" customWidth="1"/>
    <col min="2826" max="2826" width="77.1640625" style="299" customWidth="1"/>
    <col min="2827" max="3079" width="10.83203125" style="299"/>
    <col min="3080" max="3080" width="35.33203125" style="299" customWidth="1"/>
    <col min="3081" max="3081" width="40.6640625" style="299" customWidth="1"/>
    <col min="3082" max="3082" width="77.1640625" style="299" customWidth="1"/>
    <col min="3083" max="3335" width="10.83203125" style="299"/>
    <col min="3336" max="3336" width="35.33203125" style="299" customWidth="1"/>
    <col min="3337" max="3337" width="40.6640625" style="299" customWidth="1"/>
    <col min="3338" max="3338" width="77.1640625" style="299" customWidth="1"/>
    <col min="3339" max="3591" width="10.83203125" style="299"/>
    <col min="3592" max="3592" width="35.33203125" style="299" customWidth="1"/>
    <col min="3593" max="3593" width="40.6640625" style="299" customWidth="1"/>
    <col min="3594" max="3594" width="77.1640625" style="299" customWidth="1"/>
    <col min="3595" max="3847" width="10.83203125" style="299"/>
    <col min="3848" max="3848" width="35.33203125" style="299" customWidth="1"/>
    <col min="3849" max="3849" width="40.6640625" style="299" customWidth="1"/>
    <col min="3850" max="3850" width="77.1640625" style="299" customWidth="1"/>
    <col min="3851" max="4103" width="10.83203125" style="299"/>
    <col min="4104" max="4104" width="35.33203125" style="299" customWidth="1"/>
    <col min="4105" max="4105" width="40.6640625" style="299" customWidth="1"/>
    <col min="4106" max="4106" width="77.1640625" style="299" customWidth="1"/>
    <col min="4107" max="4359" width="10.83203125" style="299"/>
    <col min="4360" max="4360" width="35.33203125" style="299" customWidth="1"/>
    <col min="4361" max="4361" width="40.6640625" style="299" customWidth="1"/>
    <col min="4362" max="4362" width="77.1640625" style="299" customWidth="1"/>
    <col min="4363" max="4615" width="10.83203125" style="299"/>
    <col min="4616" max="4616" width="35.33203125" style="299" customWidth="1"/>
    <col min="4617" max="4617" width="40.6640625" style="299" customWidth="1"/>
    <col min="4618" max="4618" width="77.1640625" style="299" customWidth="1"/>
    <col min="4619" max="4871" width="10.83203125" style="299"/>
    <col min="4872" max="4872" width="35.33203125" style="299" customWidth="1"/>
    <col min="4873" max="4873" width="40.6640625" style="299" customWidth="1"/>
    <col min="4874" max="4874" width="77.1640625" style="299" customWidth="1"/>
    <col min="4875" max="5127" width="10.83203125" style="299"/>
    <col min="5128" max="5128" width="35.33203125" style="299" customWidth="1"/>
    <col min="5129" max="5129" width="40.6640625" style="299" customWidth="1"/>
    <col min="5130" max="5130" width="77.1640625" style="299" customWidth="1"/>
    <col min="5131" max="5383" width="10.83203125" style="299"/>
    <col min="5384" max="5384" width="35.33203125" style="299" customWidth="1"/>
    <col min="5385" max="5385" width="40.6640625" style="299" customWidth="1"/>
    <col min="5386" max="5386" width="77.1640625" style="299" customWidth="1"/>
    <col min="5387" max="5639" width="10.83203125" style="299"/>
    <col min="5640" max="5640" width="35.33203125" style="299" customWidth="1"/>
    <col min="5641" max="5641" width="40.6640625" style="299" customWidth="1"/>
    <col min="5642" max="5642" width="77.1640625" style="299" customWidth="1"/>
    <col min="5643" max="5895" width="10.83203125" style="299"/>
    <col min="5896" max="5896" width="35.33203125" style="299" customWidth="1"/>
    <col min="5897" max="5897" width="40.6640625" style="299" customWidth="1"/>
    <col min="5898" max="5898" width="77.1640625" style="299" customWidth="1"/>
    <col min="5899" max="6151" width="10.83203125" style="299"/>
    <col min="6152" max="6152" width="35.33203125" style="299" customWidth="1"/>
    <col min="6153" max="6153" width="40.6640625" style="299" customWidth="1"/>
    <col min="6154" max="6154" width="77.1640625" style="299" customWidth="1"/>
    <col min="6155" max="6407" width="10.83203125" style="299"/>
    <col min="6408" max="6408" width="35.33203125" style="299" customWidth="1"/>
    <col min="6409" max="6409" width="40.6640625" style="299" customWidth="1"/>
    <col min="6410" max="6410" width="77.1640625" style="299" customWidth="1"/>
    <col min="6411" max="6663" width="10.83203125" style="299"/>
    <col min="6664" max="6664" width="35.33203125" style="299" customWidth="1"/>
    <col min="6665" max="6665" width="40.6640625" style="299" customWidth="1"/>
    <col min="6666" max="6666" width="77.1640625" style="299" customWidth="1"/>
    <col min="6667" max="6919" width="10.83203125" style="299"/>
    <col min="6920" max="6920" width="35.33203125" style="299" customWidth="1"/>
    <col min="6921" max="6921" width="40.6640625" style="299" customWidth="1"/>
    <col min="6922" max="6922" width="77.1640625" style="299" customWidth="1"/>
    <col min="6923" max="7175" width="10.83203125" style="299"/>
    <col min="7176" max="7176" width="35.33203125" style="299" customWidth="1"/>
    <col min="7177" max="7177" width="40.6640625" style="299" customWidth="1"/>
    <col min="7178" max="7178" width="77.1640625" style="299" customWidth="1"/>
    <col min="7179" max="7431" width="10.83203125" style="299"/>
    <col min="7432" max="7432" width="35.33203125" style="299" customWidth="1"/>
    <col min="7433" max="7433" width="40.6640625" style="299" customWidth="1"/>
    <col min="7434" max="7434" width="77.1640625" style="299" customWidth="1"/>
    <col min="7435" max="7687" width="10.83203125" style="299"/>
    <col min="7688" max="7688" width="35.33203125" style="299" customWidth="1"/>
    <col min="7689" max="7689" width="40.6640625" style="299" customWidth="1"/>
    <col min="7690" max="7690" width="77.1640625" style="299" customWidth="1"/>
    <col min="7691" max="7943" width="10.83203125" style="299"/>
    <col min="7944" max="7944" width="35.33203125" style="299" customWidth="1"/>
    <col min="7945" max="7945" width="40.6640625" style="299" customWidth="1"/>
    <col min="7946" max="7946" width="77.1640625" style="299" customWidth="1"/>
    <col min="7947" max="8199" width="10.83203125" style="299"/>
    <col min="8200" max="8200" width="35.33203125" style="299" customWidth="1"/>
    <col min="8201" max="8201" width="40.6640625" style="299" customWidth="1"/>
    <col min="8202" max="8202" width="77.1640625" style="299" customWidth="1"/>
    <col min="8203" max="8455" width="10.83203125" style="299"/>
    <col min="8456" max="8456" width="35.33203125" style="299" customWidth="1"/>
    <col min="8457" max="8457" width="40.6640625" style="299" customWidth="1"/>
    <col min="8458" max="8458" width="77.1640625" style="299" customWidth="1"/>
    <col min="8459" max="8711" width="10.83203125" style="299"/>
    <col min="8712" max="8712" width="35.33203125" style="299" customWidth="1"/>
    <col min="8713" max="8713" width="40.6640625" style="299" customWidth="1"/>
    <col min="8714" max="8714" width="77.1640625" style="299" customWidth="1"/>
    <col min="8715" max="8967" width="10.83203125" style="299"/>
    <col min="8968" max="8968" width="35.33203125" style="299" customWidth="1"/>
    <col min="8969" max="8969" width="40.6640625" style="299" customWidth="1"/>
    <col min="8970" max="8970" width="77.1640625" style="299" customWidth="1"/>
    <col min="8971" max="9223" width="10.83203125" style="299"/>
    <col min="9224" max="9224" width="35.33203125" style="299" customWidth="1"/>
    <col min="9225" max="9225" width="40.6640625" style="299" customWidth="1"/>
    <col min="9226" max="9226" width="77.1640625" style="299" customWidth="1"/>
    <col min="9227" max="9479" width="10.83203125" style="299"/>
    <col min="9480" max="9480" width="35.33203125" style="299" customWidth="1"/>
    <col min="9481" max="9481" width="40.6640625" style="299" customWidth="1"/>
    <col min="9482" max="9482" width="77.1640625" style="299" customWidth="1"/>
    <col min="9483" max="9735" width="10.83203125" style="299"/>
    <col min="9736" max="9736" width="35.33203125" style="299" customWidth="1"/>
    <col min="9737" max="9737" width="40.6640625" style="299" customWidth="1"/>
    <col min="9738" max="9738" width="77.1640625" style="299" customWidth="1"/>
    <col min="9739" max="9991" width="10.83203125" style="299"/>
    <col min="9992" max="9992" width="35.33203125" style="299" customWidth="1"/>
    <col min="9993" max="9993" width="40.6640625" style="299" customWidth="1"/>
    <col min="9994" max="9994" width="77.1640625" style="299" customWidth="1"/>
    <col min="9995" max="10247" width="10.83203125" style="299"/>
    <col min="10248" max="10248" width="35.33203125" style="299" customWidth="1"/>
    <col min="10249" max="10249" width="40.6640625" style="299" customWidth="1"/>
    <col min="10250" max="10250" width="77.1640625" style="299" customWidth="1"/>
    <col min="10251" max="10503" width="10.83203125" style="299"/>
    <col min="10504" max="10504" width="35.33203125" style="299" customWidth="1"/>
    <col min="10505" max="10505" width="40.6640625" style="299" customWidth="1"/>
    <col min="10506" max="10506" width="77.1640625" style="299" customWidth="1"/>
    <col min="10507" max="10759" width="10.83203125" style="299"/>
    <col min="10760" max="10760" width="35.33203125" style="299" customWidth="1"/>
    <col min="10761" max="10761" width="40.6640625" style="299" customWidth="1"/>
    <col min="10762" max="10762" width="77.1640625" style="299" customWidth="1"/>
    <col min="10763" max="11015" width="10.83203125" style="299"/>
    <col min="11016" max="11016" width="35.33203125" style="299" customWidth="1"/>
    <col min="11017" max="11017" width="40.6640625" style="299" customWidth="1"/>
    <col min="11018" max="11018" width="77.1640625" style="299" customWidth="1"/>
    <col min="11019" max="11271" width="10.83203125" style="299"/>
    <col min="11272" max="11272" width="35.33203125" style="299" customWidth="1"/>
    <col min="11273" max="11273" width="40.6640625" style="299" customWidth="1"/>
    <col min="11274" max="11274" width="77.1640625" style="299" customWidth="1"/>
    <col min="11275" max="11527" width="10.83203125" style="299"/>
    <col min="11528" max="11528" width="35.33203125" style="299" customWidth="1"/>
    <col min="11529" max="11529" width="40.6640625" style="299" customWidth="1"/>
    <col min="11530" max="11530" width="77.1640625" style="299" customWidth="1"/>
    <col min="11531" max="11783" width="10.83203125" style="299"/>
    <col min="11784" max="11784" width="35.33203125" style="299" customWidth="1"/>
    <col min="11785" max="11785" width="40.6640625" style="299" customWidth="1"/>
    <col min="11786" max="11786" width="77.1640625" style="299" customWidth="1"/>
    <col min="11787" max="12039" width="10.83203125" style="299"/>
    <col min="12040" max="12040" width="35.33203125" style="299" customWidth="1"/>
    <col min="12041" max="12041" width="40.6640625" style="299" customWidth="1"/>
    <col min="12042" max="12042" width="77.1640625" style="299" customWidth="1"/>
    <col min="12043" max="12295" width="10.83203125" style="299"/>
    <col min="12296" max="12296" width="35.33203125" style="299" customWidth="1"/>
    <col min="12297" max="12297" width="40.6640625" style="299" customWidth="1"/>
    <col min="12298" max="12298" width="77.1640625" style="299" customWidth="1"/>
    <col min="12299" max="12551" width="10.83203125" style="299"/>
    <col min="12552" max="12552" width="35.33203125" style="299" customWidth="1"/>
    <col min="12553" max="12553" width="40.6640625" style="299" customWidth="1"/>
    <col min="12554" max="12554" width="77.1640625" style="299" customWidth="1"/>
    <col min="12555" max="12807" width="10.83203125" style="299"/>
    <col min="12808" max="12808" width="35.33203125" style="299" customWidth="1"/>
    <col min="12809" max="12809" width="40.6640625" style="299" customWidth="1"/>
    <col min="12810" max="12810" width="77.1640625" style="299" customWidth="1"/>
    <col min="12811" max="13063" width="10.83203125" style="299"/>
    <col min="13064" max="13064" width="35.33203125" style="299" customWidth="1"/>
    <col min="13065" max="13065" width="40.6640625" style="299" customWidth="1"/>
    <col min="13066" max="13066" width="77.1640625" style="299" customWidth="1"/>
    <col min="13067" max="13319" width="10.83203125" style="299"/>
    <col min="13320" max="13320" width="35.33203125" style="299" customWidth="1"/>
    <col min="13321" max="13321" width="40.6640625" style="299" customWidth="1"/>
    <col min="13322" max="13322" width="77.1640625" style="299" customWidth="1"/>
    <col min="13323" max="13575" width="10.83203125" style="299"/>
    <col min="13576" max="13576" width="35.33203125" style="299" customWidth="1"/>
    <col min="13577" max="13577" width="40.6640625" style="299" customWidth="1"/>
    <col min="13578" max="13578" width="77.1640625" style="299" customWidth="1"/>
    <col min="13579" max="13831" width="10.83203125" style="299"/>
    <col min="13832" max="13832" width="35.33203125" style="299" customWidth="1"/>
    <col min="13833" max="13833" width="40.6640625" style="299" customWidth="1"/>
    <col min="13834" max="13834" width="77.1640625" style="299" customWidth="1"/>
    <col min="13835" max="14087" width="10.83203125" style="299"/>
    <col min="14088" max="14088" width="35.33203125" style="299" customWidth="1"/>
    <col min="14089" max="14089" width="40.6640625" style="299" customWidth="1"/>
    <col min="14090" max="14090" width="77.1640625" style="299" customWidth="1"/>
    <col min="14091" max="14343" width="10.83203125" style="299"/>
    <col min="14344" max="14344" width="35.33203125" style="299" customWidth="1"/>
    <col min="14345" max="14345" width="40.6640625" style="299" customWidth="1"/>
    <col min="14346" max="14346" width="77.1640625" style="299" customWidth="1"/>
    <col min="14347" max="14599" width="10.83203125" style="299"/>
    <col min="14600" max="14600" width="35.33203125" style="299" customWidth="1"/>
    <col min="14601" max="14601" width="40.6640625" style="299" customWidth="1"/>
    <col min="14602" max="14602" width="77.1640625" style="299" customWidth="1"/>
    <col min="14603" max="14855" width="10.83203125" style="299"/>
    <col min="14856" max="14856" width="35.33203125" style="299" customWidth="1"/>
    <col min="14857" max="14857" width="40.6640625" style="299" customWidth="1"/>
    <col min="14858" max="14858" width="77.1640625" style="299" customWidth="1"/>
    <col min="14859" max="15111" width="10.83203125" style="299"/>
    <col min="15112" max="15112" width="35.33203125" style="299" customWidth="1"/>
    <col min="15113" max="15113" width="40.6640625" style="299" customWidth="1"/>
    <col min="15114" max="15114" width="77.1640625" style="299" customWidth="1"/>
    <col min="15115" max="15367" width="10.83203125" style="299"/>
    <col min="15368" max="15368" width="35.33203125" style="299" customWidth="1"/>
    <col min="15369" max="15369" width="40.6640625" style="299" customWidth="1"/>
    <col min="15370" max="15370" width="77.1640625" style="299" customWidth="1"/>
    <col min="15371" max="15623" width="10.83203125" style="299"/>
    <col min="15624" max="15624" width="35.33203125" style="299" customWidth="1"/>
    <col min="15625" max="15625" width="40.6640625" style="299" customWidth="1"/>
    <col min="15626" max="15626" width="77.1640625" style="299" customWidth="1"/>
    <col min="15627" max="15879" width="10.83203125" style="299"/>
    <col min="15880" max="15880" width="35.33203125" style="299" customWidth="1"/>
    <col min="15881" max="15881" width="40.6640625" style="299" customWidth="1"/>
    <col min="15882" max="15882" width="77.1640625" style="299" customWidth="1"/>
    <col min="15883" max="16135" width="10.83203125" style="299"/>
    <col min="16136" max="16136" width="35.33203125" style="299" customWidth="1"/>
    <col min="16137" max="16137" width="40.6640625" style="299" customWidth="1"/>
    <col min="16138" max="16138" width="77.1640625" style="299" customWidth="1"/>
    <col min="16139" max="16384" width="10.83203125" style="299"/>
  </cols>
  <sheetData>
    <row r="1" spans="1:10" s="270" customFormat="1" ht="24" x14ac:dyDescent="0.3">
      <c r="A1" s="775" t="s">
        <v>1952</v>
      </c>
      <c r="B1" s="776"/>
      <c r="C1" s="776"/>
      <c r="D1" s="776"/>
      <c r="E1" s="776"/>
      <c r="F1" s="776"/>
      <c r="G1" s="776"/>
      <c r="H1" s="776"/>
      <c r="I1" s="776"/>
      <c r="J1" s="777"/>
    </row>
    <row r="3" spans="1:10" ht="14" thickBot="1" x14ac:dyDescent="0.2"/>
    <row r="4" spans="1:10" ht="25" thickBot="1" x14ac:dyDescent="0.2">
      <c r="B4" s="778" t="s">
        <v>3554</v>
      </c>
      <c r="C4" s="779"/>
      <c r="D4" s="779"/>
      <c r="E4" s="779"/>
      <c r="F4" s="780"/>
      <c r="H4" s="636" t="s">
        <v>3493</v>
      </c>
      <c r="I4" s="797" t="s">
        <v>1967</v>
      </c>
      <c r="J4" s="797"/>
    </row>
    <row r="5" spans="1:10" ht="18" x14ac:dyDescent="0.2">
      <c r="H5" s="639" t="s">
        <v>1953</v>
      </c>
      <c r="I5" s="640" t="s">
        <v>1954</v>
      </c>
      <c r="J5" s="640"/>
    </row>
    <row r="6" spans="1:10" ht="18" x14ac:dyDescent="0.2">
      <c r="H6" s="639" t="s">
        <v>1955</v>
      </c>
      <c r="I6" s="640" t="s">
        <v>1956</v>
      </c>
      <c r="J6" s="640"/>
    </row>
    <row r="7" spans="1:10" ht="18" x14ac:dyDescent="0.2">
      <c r="H7" s="639" t="s">
        <v>1957</v>
      </c>
      <c r="I7" s="640" t="s">
        <v>1958</v>
      </c>
      <c r="J7" s="640"/>
    </row>
    <row r="8" spans="1:10" ht="18" x14ac:dyDescent="0.2">
      <c r="H8" s="639" t="s">
        <v>1959</v>
      </c>
      <c r="I8" s="798" t="s">
        <v>1960</v>
      </c>
      <c r="J8" s="798"/>
    </row>
    <row r="9" spans="1:10" ht="18" x14ac:dyDescent="0.2">
      <c r="H9" s="639" t="s">
        <v>3494</v>
      </c>
      <c r="I9" s="798" t="s">
        <v>3495</v>
      </c>
      <c r="J9" s="798"/>
    </row>
    <row r="10" spans="1:10" ht="18" x14ac:dyDescent="0.2">
      <c r="H10" s="639" t="s">
        <v>1961</v>
      </c>
      <c r="I10" s="798" t="s">
        <v>1962</v>
      </c>
      <c r="J10" s="798"/>
    </row>
    <row r="14" spans="1:10" ht="24" x14ac:dyDescent="0.15">
      <c r="H14" s="637" t="s">
        <v>1963</v>
      </c>
      <c r="I14" s="637" t="s">
        <v>3488</v>
      </c>
      <c r="J14" s="637" t="s">
        <v>3489</v>
      </c>
    </row>
    <row r="15" spans="1:10" ht="20" x14ac:dyDescent="0.2">
      <c r="I15" s="580"/>
      <c r="J15" s="580"/>
    </row>
    <row r="16" spans="1:10" ht="18" x14ac:dyDescent="0.2">
      <c r="H16" s="581" t="s">
        <v>3490</v>
      </c>
      <c r="I16" s="579"/>
      <c r="J16" s="694"/>
    </row>
    <row r="17" spans="8:11" ht="18" x14ac:dyDescent="0.2">
      <c r="H17" s="581" t="s">
        <v>3491</v>
      </c>
      <c r="I17" s="579"/>
      <c r="J17" s="700"/>
      <c r="K17" s="699"/>
    </row>
    <row r="18" spans="8:11" ht="18" x14ac:dyDescent="0.2">
      <c r="H18" s="581" t="s">
        <v>3492</v>
      </c>
      <c r="I18" s="579"/>
      <c r="J18" s="700"/>
      <c r="K18" s="699"/>
    </row>
    <row r="21" spans="8:11" ht="24" x14ac:dyDescent="0.15">
      <c r="H21" s="781" t="s">
        <v>1964</v>
      </c>
      <c r="I21" s="781"/>
      <c r="J21" s="781"/>
    </row>
    <row r="22" spans="8:11" x14ac:dyDescent="0.15">
      <c r="H22" s="638"/>
      <c r="I22" s="638"/>
      <c r="J22" s="638"/>
    </row>
    <row r="23" spans="8:11" x14ac:dyDescent="0.15">
      <c r="H23" s="782"/>
      <c r="I23" s="783"/>
      <c r="J23" s="784"/>
    </row>
    <row r="24" spans="8:11" x14ac:dyDescent="0.15">
      <c r="H24" s="785"/>
      <c r="I24" s="786"/>
      <c r="J24" s="787"/>
    </row>
    <row r="25" spans="8:11" s="582" customFormat="1" ht="19" customHeight="1" x14ac:dyDescent="0.2">
      <c r="H25" s="785"/>
      <c r="I25" s="786"/>
      <c r="J25" s="787"/>
    </row>
    <row r="26" spans="8:11" x14ac:dyDescent="0.15">
      <c r="H26" s="785"/>
      <c r="I26" s="786"/>
      <c r="J26" s="787"/>
    </row>
    <row r="27" spans="8:11" x14ac:dyDescent="0.15">
      <c r="H27" s="785"/>
      <c r="I27" s="786"/>
      <c r="J27" s="787"/>
    </row>
    <row r="28" spans="8:11" x14ac:dyDescent="0.15">
      <c r="H28" s="785"/>
      <c r="I28" s="786"/>
      <c r="J28" s="787"/>
    </row>
    <row r="29" spans="8:11" x14ac:dyDescent="0.15">
      <c r="H29" s="785"/>
      <c r="I29" s="786"/>
      <c r="J29" s="787"/>
    </row>
    <row r="30" spans="8:11" x14ac:dyDescent="0.15">
      <c r="H30" s="785"/>
      <c r="I30" s="786"/>
      <c r="J30" s="787"/>
    </row>
    <row r="31" spans="8:11" x14ac:dyDescent="0.15">
      <c r="H31" s="788"/>
      <c r="I31" s="789"/>
      <c r="J31" s="790"/>
    </row>
    <row r="32" spans="8:11" ht="14" thickBot="1" x14ac:dyDescent="0.2"/>
    <row r="33" spans="1:10" ht="25" thickBot="1" x14ac:dyDescent="0.2">
      <c r="H33" s="778" t="s">
        <v>1965</v>
      </c>
      <c r="I33" s="779"/>
      <c r="J33" s="780"/>
    </row>
    <row r="35" spans="1:10" ht="17" customHeight="1" x14ac:dyDescent="0.15">
      <c r="H35" s="791"/>
      <c r="I35" s="792"/>
      <c r="J35" s="793"/>
    </row>
    <row r="36" spans="1:10" x14ac:dyDescent="0.15">
      <c r="H36" s="794"/>
      <c r="I36" s="795"/>
      <c r="J36" s="796"/>
    </row>
    <row r="37" spans="1:10" x14ac:dyDescent="0.15">
      <c r="H37" s="772" t="s">
        <v>1966</v>
      </c>
      <c r="I37" s="772"/>
      <c r="J37" s="772"/>
    </row>
    <row r="38" spans="1:10" s="583" customFormat="1" ht="15" customHeight="1" x14ac:dyDescent="0.2">
      <c r="A38" s="299"/>
      <c r="B38" s="299"/>
      <c r="C38" s="299"/>
      <c r="D38" s="299"/>
      <c r="E38" s="299"/>
      <c r="F38" s="299"/>
      <c r="G38" s="299"/>
      <c r="H38" s="772"/>
      <c r="I38" s="772"/>
      <c r="J38" s="772"/>
    </row>
    <row r="39" spans="1:10" s="583" customFormat="1" ht="26" customHeight="1" x14ac:dyDescent="0.2">
      <c r="A39" s="299"/>
      <c r="B39" s="299"/>
      <c r="C39" s="299"/>
      <c r="D39" s="299"/>
      <c r="E39" s="299"/>
      <c r="F39" s="299"/>
      <c r="G39" s="299"/>
      <c r="H39" s="772"/>
      <c r="I39" s="772"/>
      <c r="J39" s="772"/>
    </row>
    <row r="40" spans="1:10" s="584" customFormat="1" ht="41" customHeight="1" x14ac:dyDescent="0.15">
      <c r="A40" s="299"/>
      <c r="B40" s="299"/>
      <c r="C40" s="299"/>
      <c r="D40" s="299"/>
      <c r="E40" s="299"/>
      <c r="F40" s="299"/>
      <c r="G40" s="299"/>
      <c r="H40" s="299"/>
      <c r="I40" s="299"/>
      <c r="J40" s="299"/>
    </row>
    <row r="41" spans="1:10" s="270" customFormat="1" x14ac:dyDescent="0.15">
      <c r="A41" s="299"/>
      <c r="B41" s="299"/>
      <c r="C41" s="299"/>
      <c r="D41" s="299"/>
      <c r="E41" s="299"/>
      <c r="F41" s="299"/>
      <c r="G41" s="299"/>
      <c r="H41" s="299"/>
      <c r="I41" s="299"/>
      <c r="J41" s="299"/>
    </row>
    <row r="42" spans="1:10" ht="16" x14ac:dyDescent="0.2">
      <c r="A42" s="585"/>
      <c r="B42" s="585"/>
      <c r="C42" s="585"/>
      <c r="D42" s="585"/>
      <c r="E42" s="585"/>
      <c r="F42" s="585"/>
      <c r="G42" s="585"/>
      <c r="H42" s="585"/>
      <c r="I42" s="585"/>
      <c r="J42" s="585"/>
    </row>
    <row r="43" spans="1:10" x14ac:dyDescent="0.15">
      <c r="A43" s="773"/>
      <c r="B43" s="773"/>
      <c r="C43" s="773"/>
      <c r="D43" s="773"/>
      <c r="E43" s="773"/>
      <c r="F43" s="773"/>
      <c r="G43" s="773"/>
      <c r="H43" s="773"/>
      <c r="I43" s="773"/>
      <c r="J43" s="773"/>
    </row>
    <row r="44" spans="1:10" ht="77" customHeight="1" x14ac:dyDescent="0.15">
      <c r="B44" s="586"/>
      <c r="C44" s="586"/>
      <c r="D44" s="586"/>
      <c r="E44" s="586"/>
      <c r="F44" s="586"/>
      <c r="G44" s="586"/>
      <c r="H44" s="774"/>
      <c r="I44" s="774"/>
      <c r="J44" s="586"/>
    </row>
    <row r="53" spans="2:2" x14ac:dyDescent="0.15">
      <c r="B53" s="586"/>
    </row>
  </sheetData>
  <mergeCells count="13">
    <mergeCell ref="H37:J39"/>
    <mergeCell ref="A43:J43"/>
    <mergeCell ref="H44:I44"/>
    <mergeCell ref="A1:J1"/>
    <mergeCell ref="B4:F4"/>
    <mergeCell ref="H21:J21"/>
    <mergeCell ref="H23:J31"/>
    <mergeCell ref="H33:J33"/>
    <mergeCell ref="H35:J36"/>
    <mergeCell ref="I4:J4"/>
    <mergeCell ref="I8:J8"/>
    <mergeCell ref="I9:J9"/>
    <mergeCell ref="I10:J10"/>
  </mergeCells>
  <dataValidations count="1">
    <dataValidation type="list" allowBlank="1" showInputMessage="1" showErrorMessage="1" sqref="I16:I18">
      <formula1>CTA_Actions</formula1>
    </dataValidation>
  </dataValidations>
  <hyperlinks>
    <hyperlink ref="H37" r:id="rId1"/>
  </hyperlinks>
  <pageMargins left="0.75" right="0.75" top="1" bottom="1" header="0.5" footer="0.5"/>
  <pageSetup scale="37" orientation="portrait" horizontalDpi="4294967292" verticalDpi="4294967292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448"/>
  <sheetViews>
    <sheetView workbookViewId="0">
      <selection activeCell="G453" sqref="G453"/>
    </sheetView>
  </sheetViews>
  <sheetFormatPr baseColWidth="10" defaultColWidth="8.83203125" defaultRowHeight="15" x14ac:dyDescent="0.2"/>
  <cols>
    <col min="1" max="1" width="20.6640625" style="315" bestFit="1" customWidth="1"/>
    <col min="2" max="2" width="5.5" style="315" bestFit="1" customWidth="1"/>
    <col min="3" max="3" width="6" style="315" bestFit="1" customWidth="1"/>
    <col min="4" max="4" width="11.5" style="315" bestFit="1" customWidth="1"/>
    <col min="5" max="5" width="15.83203125" style="315" customWidth="1"/>
    <col min="6" max="16384" width="8.83203125" style="315"/>
  </cols>
  <sheetData>
    <row r="1" spans="1:5" x14ac:dyDescent="0.2">
      <c r="A1" s="315" t="s">
        <v>89</v>
      </c>
      <c r="B1" s="315" t="s">
        <v>1711</v>
      </c>
      <c r="C1" s="315" t="s">
        <v>88</v>
      </c>
      <c r="D1" s="315" t="s">
        <v>85</v>
      </c>
      <c r="E1" s="315" t="s">
        <v>1557</v>
      </c>
    </row>
    <row r="2" spans="1:5" hidden="1" x14ac:dyDescent="0.2">
      <c r="A2" s="315" t="s">
        <v>241</v>
      </c>
      <c r="B2" s="315" t="s">
        <v>1712</v>
      </c>
      <c r="C2" s="315">
        <v>36507</v>
      </c>
      <c r="D2" s="315" t="s">
        <v>208</v>
      </c>
      <c r="E2" s="315" t="s">
        <v>139</v>
      </c>
    </row>
    <row r="3" spans="1:5" hidden="1" x14ac:dyDescent="0.2">
      <c r="A3" s="315" t="s">
        <v>247</v>
      </c>
      <c r="B3" s="315" t="s">
        <v>1712</v>
      </c>
      <c r="C3" s="315">
        <v>36511</v>
      </c>
      <c r="D3" s="315" t="s">
        <v>208</v>
      </c>
      <c r="E3" s="315" t="s">
        <v>139</v>
      </c>
    </row>
    <row r="4" spans="1:5" hidden="1" x14ac:dyDescent="0.2">
      <c r="A4" s="315" t="s">
        <v>273</v>
      </c>
      <c r="B4" s="315" t="s">
        <v>1712</v>
      </c>
      <c r="C4" s="315">
        <v>36526</v>
      </c>
      <c r="D4" s="315" t="s">
        <v>208</v>
      </c>
      <c r="E4" s="315" t="s">
        <v>139</v>
      </c>
    </row>
    <row r="5" spans="1:5" hidden="1" x14ac:dyDescent="0.2">
      <c r="A5" s="315" t="s">
        <v>428</v>
      </c>
      <c r="B5" s="315" t="s">
        <v>1712</v>
      </c>
      <c r="C5" s="315">
        <v>36527</v>
      </c>
      <c r="D5" s="315" t="s">
        <v>208</v>
      </c>
      <c r="E5" s="315" t="s">
        <v>139</v>
      </c>
    </row>
    <row r="6" spans="1:5" hidden="1" x14ac:dyDescent="0.2">
      <c r="A6" s="315" t="s">
        <v>290</v>
      </c>
      <c r="B6" s="315" t="s">
        <v>1712</v>
      </c>
      <c r="C6" s="315">
        <v>36530</v>
      </c>
      <c r="D6" s="315" t="s">
        <v>208</v>
      </c>
      <c r="E6" s="315" t="s">
        <v>139</v>
      </c>
    </row>
    <row r="7" spans="1:5" hidden="1" x14ac:dyDescent="0.2">
      <c r="A7" s="315" t="s">
        <v>293</v>
      </c>
      <c r="B7" s="315" t="s">
        <v>1712</v>
      </c>
      <c r="C7" s="315">
        <v>36532</v>
      </c>
      <c r="D7" s="315" t="s">
        <v>208</v>
      </c>
      <c r="E7" s="315" t="s">
        <v>139</v>
      </c>
    </row>
    <row r="8" spans="1:5" hidden="1" x14ac:dyDescent="0.2">
      <c r="A8" s="315" t="s">
        <v>293</v>
      </c>
      <c r="B8" s="315" t="s">
        <v>1712</v>
      </c>
      <c r="C8" s="315">
        <v>36533</v>
      </c>
      <c r="D8" s="315" t="s">
        <v>208</v>
      </c>
      <c r="E8" s="315" t="s">
        <v>139</v>
      </c>
    </row>
    <row r="9" spans="1:5" hidden="1" x14ac:dyDescent="0.2">
      <c r="A9" s="315" t="s">
        <v>296</v>
      </c>
      <c r="B9" s="315" t="s">
        <v>1712</v>
      </c>
      <c r="C9" s="315">
        <v>36535</v>
      </c>
      <c r="D9" s="315" t="s">
        <v>208</v>
      </c>
      <c r="E9" s="315" t="s">
        <v>139</v>
      </c>
    </row>
    <row r="10" spans="1:5" hidden="1" x14ac:dyDescent="0.2">
      <c r="A10" s="315" t="s">
        <v>296</v>
      </c>
      <c r="B10" s="315" t="s">
        <v>1712</v>
      </c>
      <c r="C10" s="315">
        <v>36536</v>
      </c>
      <c r="D10" s="315" t="s">
        <v>208</v>
      </c>
      <c r="E10" s="315" t="s">
        <v>139</v>
      </c>
    </row>
    <row r="11" spans="1:5" hidden="1" x14ac:dyDescent="0.2">
      <c r="A11" s="315" t="s">
        <v>314</v>
      </c>
      <c r="B11" s="315" t="s">
        <v>1712</v>
      </c>
      <c r="C11" s="315">
        <v>36542</v>
      </c>
      <c r="D11" s="315" t="s">
        <v>208</v>
      </c>
      <c r="E11" s="315" t="s">
        <v>139</v>
      </c>
    </row>
    <row r="12" spans="1:5" hidden="1" x14ac:dyDescent="0.2">
      <c r="A12" s="315" t="s">
        <v>314</v>
      </c>
      <c r="B12" s="315" t="s">
        <v>1712</v>
      </c>
      <c r="C12" s="315">
        <v>36547</v>
      </c>
      <c r="D12" s="315" t="s">
        <v>208</v>
      </c>
      <c r="E12" s="315" t="s">
        <v>139</v>
      </c>
    </row>
    <row r="13" spans="1:5" hidden="1" x14ac:dyDescent="0.2">
      <c r="A13" s="315" t="s">
        <v>332</v>
      </c>
      <c r="B13" s="315" t="s">
        <v>1712</v>
      </c>
      <c r="C13" s="315">
        <v>36549</v>
      </c>
      <c r="D13" s="315" t="s">
        <v>208</v>
      </c>
      <c r="E13" s="315" t="s">
        <v>139</v>
      </c>
    </row>
    <row r="14" spans="1:5" hidden="1" x14ac:dyDescent="0.2">
      <c r="A14" s="315" t="s">
        <v>335</v>
      </c>
      <c r="B14" s="315" t="s">
        <v>1712</v>
      </c>
      <c r="C14" s="315">
        <v>36550</v>
      </c>
      <c r="D14" s="315" t="s">
        <v>208</v>
      </c>
      <c r="E14" s="315" t="s">
        <v>139</v>
      </c>
    </row>
    <row r="15" spans="1:5" hidden="1" x14ac:dyDescent="0.2">
      <c r="A15" s="315" t="s">
        <v>338</v>
      </c>
      <c r="B15" s="315" t="s">
        <v>1712</v>
      </c>
      <c r="C15" s="315">
        <v>36551</v>
      </c>
      <c r="D15" s="315" t="s">
        <v>208</v>
      </c>
      <c r="E15" s="315" t="s">
        <v>139</v>
      </c>
    </row>
    <row r="16" spans="1:5" hidden="1" x14ac:dyDescent="0.2">
      <c r="A16" s="315" t="s">
        <v>341</v>
      </c>
      <c r="B16" s="315" t="s">
        <v>1712</v>
      </c>
      <c r="C16" s="315">
        <v>36555</v>
      </c>
      <c r="D16" s="315" t="s">
        <v>208</v>
      </c>
      <c r="E16" s="315" t="s">
        <v>139</v>
      </c>
    </row>
    <row r="17" spans="1:5" hidden="1" x14ac:dyDescent="0.2">
      <c r="A17" s="315" t="s">
        <v>365</v>
      </c>
      <c r="B17" s="315" t="s">
        <v>1712</v>
      </c>
      <c r="C17" s="315">
        <v>36559</v>
      </c>
      <c r="D17" s="315" t="s">
        <v>208</v>
      </c>
      <c r="E17" s="315" t="s">
        <v>139</v>
      </c>
    </row>
    <row r="18" spans="1:5" hidden="1" x14ac:dyDescent="0.2">
      <c r="A18" s="315" t="s">
        <v>380</v>
      </c>
      <c r="B18" s="315" t="s">
        <v>1712</v>
      </c>
      <c r="C18" s="315">
        <v>36561</v>
      </c>
      <c r="D18" s="315" t="s">
        <v>208</v>
      </c>
      <c r="E18" s="315" t="s">
        <v>139</v>
      </c>
    </row>
    <row r="19" spans="1:5" hidden="1" x14ac:dyDescent="0.2">
      <c r="A19" s="315" t="s">
        <v>392</v>
      </c>
      <c r="B19" s="315" t="s">
        <v>1712</v>
      </c>
      <c r="C19" s="315">
        <v>36562</v>
      </c>
      <c r="D19" s="315" t="s">
        <v>208</v>
      </c>
      <c r="E19" s="315" t="s">
        <v>139</v>
      </c>
    </row>
    <row r="20" spans="1:5" hidden="1" x14ac:dyDescent="0.2">
      <c r="A20" s="315" t="s">
        <v>395</v>
      </c>
      <c r="B20" s="315" t="s">
        <v>1712</v>
      </c>
      <c r="C20" s="315">
        <v>36564</v>
      </c>
      <c r="D20" s="315" t="s">
        <v>208</v>
      </c>
      <c r="E20" s="315" t="s">
        <v>139</v>
      </c>
    </row>
    <row r="21" spans="1:5" hidden="1" x14ac:dyDescent="0.2">
      <c r="A21" s="315" t="s">
        <v>401</v>
      </c>
      <c r="B21" s="315" t="s">
        <v>1712</v>
      </c>
      <c r="C21" s="315">
        <v>36567</v>
      </c>
      <c r="D21" s="315" t="s">
        <v>208</v>
      </c>
      <c r="E21" s="315" t="s">
        <v>139</v>
      </c>
    </row>
    <row r="22" spans="1:5" hidden="1" x14ac:dyDescent="0.2">
      <c r="A22" s="315" t="s">
        <v>416</v>
      </c>
      <c r="B22" s="315" t="s">
        <v>1712</v>
      </c>
      <c r="C22" s="315">
        <v>36574</v>
      </c>
      <c r="D22" s="315" t="s">
        <v>208</v>
      </c>
      <c r="E22" s="315" t="s">
        <v>139</v>
      </c>
    </row>
    <row r="23" spans="1:5" hidden="1" x14ac:dyDescent="0.2">
      <c r="A23" s="315" t="s">
        <v>425</v>
      </c>
      <c r="B23" s="315" t="s">
        <v>1712</v>
      </c>
      <c r="C23" s="315">
        <v>36576</v>
      </c>
      <c r="D23" s="315" t="s">
        <v>208</v>
      </c>
      <c r="E23" s="315" t="s">
        <v>139</v>
      </c>
    </row>
    <row r="24" spans="1:5" hidden="1" x14ac:dyDescent="0.2">
      <c r="A24" s="315" t="s">
        <v>428</v>
      </c>
      <c r="B24" s="315" t="s">
        <v>1712</v>
      </c>
      <c r="C24" s="315">
        <v>36577</v>
      </c>
      <c r="D24" s="315" t="s">
        <v>208</v>
      </c>
      <c r="E24" s="315" t="s">
        <v>139</v>
      </c>
    </row>
    <row r="25" spans="1:5" hidden="1" x14ac:dyDescent="0.2">
      <c r="A25" s="315" t="s">
        <v>431</v>
      </c>
      <c r="B25" s="315" t="s">
        <v>1712</v>
      </c>
      <c r="C25" s="315">
        <v>36578</v>
      </c>
      <c r="D25" s="315" t="s">
        <v>208</v>
      </c>
      <c r="E25" s="315" t="s">
        <v>139</v>
      </c>
    </row>
    <row r="26" spans="1:5" hidden="1" x14ac:dyDescent="0.2">
      <c r="A26" s="315" t="s">
        <v>434</v>
      </c>
      <c r="B26" s="315" t="s">
        <v>1712</v>
      </c>
      <c r="C26" s="315">
        <v>36579</v>
      </c>
      <c r="D26" s="315" t="s">
        <v>208</v>
      </c>
      <c r="E26" s="315" t="s">
        <v>139</v>
      </c>
    </row>
    <row r="27" spans="1:5" hidden="1" x14ac:dyDescent="0.2">
      <c r="A27" s="315" t="s">
        <v>437</v>
      </c>
      <c r="B27" s="315" t="s">
        <v>1712</v>
      </c>
      <c r="C27" s="315">
        <v>36580</v>
      </c>
      <c r="D27" s="315" t="s">
        <v>208</v>
      </c>
      <c r="E27" s="315" t="s">
        <v>139</v>
      </c>
    </row>
    <row r="28" spans="1:5" hidden="1" x14ac:dyDescent="0.2">
      <c r="A28" s="315" t="s">
        <v>233</v>
      </c>
      <c r="B28" s="315" t="s">
        <v>1712</v>
      </c>
      <c r="C28" s="315">
        <v>36505</v>
      </c>
      <c r="D28" s="315" t="s">
        <v>211</v>
      </c>
      <c r="E28" s="315" t="s">
        <v>139</v>
      </c>
    </row>
    <row r="29" spans="1:5" hidden="1" x14ac:dyDescent="0.2">
      <c r="A29" s="315" t="s">
        <v>244</v>
      </c>
      <c r="B29" s="315" t="s">
        <v>1712</v>
      </c>
      <c r="C29" s="315">
        <v>36509</v>
      </c>
      <c r="D29" s="315" t="s">
        <v>211</v>
      </c>
      <c r="E29" s="315" t="s">
        <v>139</v>
      </c>
    </row>
    <row r="30" spans="1:5" hidden="1" x14ac:dyDescent="0.2">
      <c r="A30" s="315" t="s">
        <v>250</v>
      </c>
      <c r="B30" s="315" t="s">
        <v>1712</v>
      </c>
      <c r="C30" s="315">
        <v>36512</v>
      </c>
      <c r="D30" s="315" t="s">
        <v>211</v>
      </c>
      <c r="E30" s="315" t="s">
        <v>139</v>
      </c>
    </row>
    <row r="31" spans="1:5" hidden="1" x14ac:dyDescent="0.2">
      <c r="A31" s="315" t="s">
        <v>259</v>
      </c>
      <c r="B31" s="315" t="s">
        <v>1712</v>
      </c>
      <c r="C31" s="315">
        <v>36521</v>
      </c>
      <c r="D31" s="315" t="s">
        <v>211</v>
      </c>
      <c r="E31" s="315" t="s">
        <v>139</v>
      </c>
    </row>
    <row r="32" spans="1:5" hidden="1" x14ac:dyDescent="0.2">
      <c r="A32" s="315" t="s">
        <v>262</v>
      </c>
      <c r="B32" s="315" t="s">
        <v>1712</v>
      </c>
      <c r="C32" s="315">
        <v>36522</v>
      </c>
      <c r="D32" s="315" t="s">
        <v>211</v>
      </c>
      <c r="E32" s="315" t="s">
        <v>139</v>
      </c>
    </row>
    <row r="33" spans="1:5" hidden="1" x14ac:dyDescent="0.2">
      <c r="A33" s="315" t="s">
        <v>265</v>
      </c>
      <c r="B33" s="315" t="s">
        <v>1712</v>
      </c>
      <c r="C33" s="315">
        <v>36523</v>
      </c>
      <c r="D33" s="315" t="s">
        <v>211</v>
      </c>
      <c r="E33" s="315" t="s">
        <v>139</v>
      </c>
    </row>
    <row r="34" spans="1:5" hidden="1" x14ac:dyDescent="0.2">
      <c r="A34" s="315" t="s">
        <v>268</v>
      </c>
      <c r="B34" s="315" t="s">
        <v>1712</v>
      </c>
      <c r="C34" s="315">
        <v>36525</v>
      </c>
      <c r="D34" s="315" t="s">
        <v>211</v>
      </c>
      <c r="E34" s="315" t="s">
        <v>139</v>
      </c>
    </row>
    <row r="35" spans="1:5" hidden="1" x14ac:dyDescent="0.2">
      <c r="A35" s="315" t="s">
        <v>275</v>
      </c>
      <c r="B35" s="315" t="s">
        <v>1712</v>
      </c>
      <c r="C35" s="315">
        <v>36528</v>
      </c>
      <c r="D35" s="315" t="s">
        <v>211</v>
      </c>
      <c r="E35" s="315" t="s">
        <v>139</v>
      </c>
    </row>
    <row r="36" spans="1:5" hidden="1" x14ac:dyDescent="0.2">
      <c r="A36" s="315" t="s">
        <v>308</v>
      </c>
      <c r="B36" s="315" t="s">
        <v>1712</v>
      </c>
      <c r="C36" s="315">
        <v>36541</v>
      </c>
      <c r="D36" s="315" t="s">
        <v>211</v>
      </c>
      <c r="E36" s="315" t="s">
        <v>139</v>
      </c>
    </row>
    <row r="37" spans="1:5" hidden="1" x14ac:dyDescent="0.2">
      <c r="A37" s="315" t="s">
        <v>323</v>
      </c>
      <c r="B37" s="315" t="s">
        <v>1712</v>
      </c>
      <c r="C37" s="315">
        <v>36544</v>
      </c>
      <c r="D37" s="315" t="s">
        <v>211</v>
      </c>
      <c r="E37" s="315" t="s">
        <v>139</v>
      </c>
    </row>
    <row r="38" spans="1:5" hidden="1" x14ac:dyDescent="0.2">
      <c r="A38" s="315" t="s">
        <v>371</v>
      </c>
      <c r="B38" s="315" t="s">
        <v>1712</v>
      </c>
      <c r="C38" s="315">
        <v>36560</v>
      </c>
      <c r="D38" s="315" t="s">
        <v>211</v>
      </c>
      <c r="E38" s="315" t="s">
        <v>139</v>
      </c>
    </row>
    <row r="39" spans="1:5" hidden="1" x14ac:dyDescent="0.2">
      <c r="A39" s="315" t="s">
        <v>404</v>
      </c>
      <c r="B39" s="315" t="s">
        <v>1712</v>
      </c>
      <c r="C39" s="315">
        <v>36568</v>
      </c>
      <c r="D39" s="315" t="s">
        <v>211</v>
      </c>
      <c r="E39" s="315" t="s">
        <v>139</v>
      </c>
    </row>
    <row r="40" spans="1:5" hidden="1" x14ac:dyDescent="0.2">
      <c r="A40" s="315" t="s">
        <v>410</v>
      </c>
      <c r="B40" s="315" t="s">
        <v>1712</v>
      </c>
      <c r="C40" s="315">
        <v>36571</v>
      </c>
      <c r="D40" s="315" t="s">
        <v>211</v>
      </c>
      <c r="E40" s="315" t="s">
        <v>139</v>
      </c>
    </row>
    <row r="41" spans="1:5" hidden="1" x14ac:dyDescent="0.2">
      <c r="A41" s="315" t="s">
        <v>413</v>
      </c>
      <c r="B41" s="315" t="s">
        <v>1712</v>
      </c>
      <c r="C41" s="315">
        <v>36572</v>
      </c>
      <c r="D41" s="315" t="s">
        <v>211</v>
      </c>
      <c r="E41" s="315" t="s">
        <v>139</v>
      </c>
    </row>
    <row r="42" spans="1:5" hidden="1" x14ac:dyDescent="0.2">
      <c r="A42" s="315" t="s">
        <v>419</v>
      </c>
      <c r="B42" s="315" t="s">
        <v>1712</v>
      </c>
      <c r="C42" s="315">
        <v>36575</v>
      </c>
      <c r="D42" s="315" t="s">
        <v>211</v>
      </c>
      <c r="E42" s="315" t="s">
        <v>139</v>
      </c>
    </row>
    <row r="43" spans="1:5" hidden="1" x14ac:dyDescent="0.2">
      <c r="A43" s="315" t="s">
        <v>440</v>
      </c>
      <c r="B43" s="315" t="s">
        <v>1712</v>
      </c>
      <c r="C43" s="315">
        <v>36582</v>
      </c>
      <c r="D43" s="315" t="s">
        <v>211</v>
      </c>
      <c r="E43" s="315" t="s">
        <v>139</v>
      </c>
    </row>
    <row r="44" spans="1:5" hidden="1" x14ac:dyDescent="0.2">
      <c r="A44" s="315" t="s">
        <v>451</v>
      </c>
      <c r="B44" s="315" t="s">
        <v>1712</v>
      </c>
      <c r="C44" s="315">
        <v>36587</v>
      </c>
      <c r="D44" s="315" t="s">
        <v>211</v>
      </c>
      <c r="E44" s="315" t="s">
        <v>139</v>
      </c>
    </row>
    <row r="45" spans="1:5" hidden="1" x14ac:dyDescent="0.2">
      <c r="A45" s="315" t="s">
        <v>440</v>
      </c>
      <c r="B45" s="315" t="s">
        <v>1712</v>
      </c>
      <c r="C45" s="315">
        <v>36590</v>
      </c>
      <c r="D45" s="315" t="s">
        <v>211</v>
      </c>
      <c r="E45" s="315" t="s">
        <v>139</v>
      </c>
    </row>
    <row r="46" spans="1:5" hidden="1" x14ac:dyDescent="0.2">
      <c r="A46" s="315" t="s">
        <v>359</v>
      </c>
      <c r="B46" s="315" t="s">
        <v>1712</v>
      </c>
      <c r="C46" s="315">
        <v>36601</v>
      </c>
      <c r="D46" s="315" t="s">
        <v>211</v>
      </c>
      <c r="E46" s="315" t="s">
        <v>139</v>
      </c>
    </row>
    <row r="47" spans="1:5" hidden="1" x14ac:dyDescent="0.2">
      <c r="A47" s="315" t="s">
        <v>359</v>
      </c>
      <c r="B47" s="315" t="s">
        <v>1712</v>
      </c>
      <c r="C47" s="315">
        <v>36602</v>
      </c>
      <c r="D47" s="315" t="s">
        <v>211</v>
      </c>
      <c r="E47" s="315" t="s">
        <v>139</v>
      </c>
    </row>
    <row r="48" spans="1:5" hidden="1" x14ac:dyDescent="0.2">
      <c r="A48" s="315" t="s">
        <v>359</v>
      </c>
      <c r="B48" s="315" t="s">
        <v>1712</v>
      </c>
      <c r="C48" s="315">
        <v>36603</v>
      </c>
      <c r="D48" s="315" t="s">
        <v>211</v>
      </c>
      <c r="E48" s="315" t="s">
        <v>139</v>
      </c>
    </row>
    <row r="49" spans="1:5" hidden="1" x14ac:dyDescent="0.2">
      <c r="A49" s="315" t="s">
        <v>359</v>
      </c>
      <c r="B49" s="315" t="s">
        <v>1712</v>
      </c>
      <c r="C49" s="315">
        <v>36604</v>
      </c>
      <c r="D49" s="315" t="s">
        <v>211</v>
      </c>
      <c r="E49" s="315" t="s">
        <v>139</v>
      </c>
    </row>
    <row r="50" spans="1:5" hidden="1" x14ac:dyDescent="0.2">
      <c r="A50" s="315" t="s">
        <v>359</v>
      </c>
      <c r="B50" s="315" t="s">
        <v>1712</v>
      </c>
      <c r="C50" s="315">
        <v>36605</v>
      </c>
      <c r="D50" s="315" t="s">
        <v>211</v>
      </c>
      <c r="E50" s="315" t="s">
        <v>139</v>
      </c>
    </row>
    <row r="51" spans="1:5" hidden="1" x14ac:dyDescent="0.2">
      <c r="A51" s="315" t="s">
        <v>359</v>
      </c>
      <c r="B51" s="315" t="s">
        <v>1712</v>
      </c>
      <c r="C51" s="315">
        <v>36606</v>
      </c>
      <c r="D51" s="315" t="s">
        <v>211</v>
      </c>
      <c r="E51" s="315" t="s">
        <v>139</v>
      </c>
    </row>
    <row r="52" spans="1:5" hidden="1" x14ac:dyDescent="0.2">
      <c r="A52" s="315" t="s">
        <v>359</v>
      </c>
      <c r="B52" s="315" t="s">
        <v>1712</v>
      </c>
      <c r="C52" s="315">
        <v>36607</v>
      </c>
      <c r="D52" s="315" t="s">
        <v>211</v>
      </c>
      <c r="E52" s="315" t="s">
        <v>139</v>
      </c>
    </row>
    <row r="53" spans="1:5" hidden="1" x14ac:dyDescent="0.2">
      <c r="A53" s="315" t="s">
        <v>359</v>
      </c>
      <c r="B53" s="315" t="s">
        <v>1712</v>
      </c>
      <c r="C53" s="315">
        <v>36608</v>
      </c>
      <c r="D53" s="315" t="s">
        <v>211</v>
      </c>
      <c r="E53" s="315" t="s">
        <v>139</v>
      </c>
    </row>
    <row r="54" spans="1:5" hidden="1" x14ac:dyDescent="0.2">
      <c r="A54" s="315" t="s">
        <v>359</v>
      </c>
      <c r="B54" s="315" t="s">
        <v>1712</v>
      </c>
      <c r="C54" s="315">
        <v>36609</v>
      </c>
      <c r="D54" s="315" t="s">
        <v>211</v>
      </c>
      <c r="E54" s="315" t="s">
        <v>139</v>
      </c>
    </row>
    <row r="55" spans="1:5" hidden="1" x14ac:dyDescent="0.2">
      <c r="A55" s="315" t="s">
        <v>359</v>
      </c>
      <c r="B55" s="315" t="s">
        <v>1712</v>
      </c>
      <c r="C55" s="315">
        <v>36610</v>
      </c>
      <c r="D55" s="315" t="s">
        <v>211</v>
      </c>
      <c r="E55" s="315" t="s">
        <v>139</v>
      </c>
    </row>
    <row r="56" spans="1:5" hidden="1" x14ac:dyDescent="0.2">
      <c r="A56" s="315" t="s">
        <v>359</v>
      </c>
      <c r="B56" s="315" t="s">
        <v>1712</v>
      </c>
      <c r="C56" s="315">
        <v>36611</v>
      </c>
      <c r="D56" s="315" t="s">
        <v>211</v>
      </c>
      <c r="E56" s="315" t="s">
        <v>139</v>
      </c>
    </row>
    <row r="57" spans="1:5" hidden="1" x14ac:dyDescent="0.2">
      <c r="A57" s="315" t="s">
        <v>359</v>
      </c>
      <c r="B57" s="315" t="s">
        <v>1712</v>
      </c>
      <c r="C57" s="315">
        <v>36612</v>
      </c>
      <c r="D57" s="315" t="s">
        <v>211</v>
      </c>
      <c r="E57" s="315" t="s">
        <v>139</v>
      </c>
    </row>
    <row r="58" spans="1:5" hidden="1" x14ac:dyDescent="0.2">
      <c r="A58" s="315" t="s">
        <v>287</v>
      </c>
      <c r="B58" s="315" t="s">
        <v>1712</v>
      </c>
      <c r="C58" s="315">
        <v>36613</v>
      </c>
      <c r="D58" s="315" t="s">
        <v>211</v>
      </c>
      <c r="E58" s="315" t="s">
        <v>139</v>
      </c>
    </row>
    <row r="59" spans="1:5" hidden="1" x14ac:dyDescent="0.2">
      <c r="A59" s="315" t="s">
        <v>359</v>
      </c>
      <c r="B59" s="315" t="s">
        <v>1712</v>
      </c>
      <c r="C59" s="315">
        <v>36615</v>
      </c>
      <c r="D59" s="315" t="s">
        <v>211</v>
      </c>
      <c r="E59" s="315" t="s">
        <v>139</v>
      </c>
    </row>
    <row r="60" spans="1:5" hidden="1" x14ac:dyDescent="0.2">
      <c r="A60" s="315" t="s">
        <v>359</v>
      </c>
      <c r="B60" s="315" t="s">
        <v>1712</v>
      </c>
      <c r="C60" s="315">
        <v>36616</v>
      </c>
      <c r="D60" s="315" t="s">
        <v>211</v>
      </c>
      <c r="E60" s="315" t="s">
        <v>139</v>
      </c>
    </row>
    <row r="61" spans="1:5" hidden="1" x14ac:dyDescent="0.2">
      <c r="A61" s="315" t="s">
        <v>359</v>
      </c>
      <c r="B61" s="315" t="s">
        <v>1712</v>
      </c>
      <c r="C61" s="315">
        <v>36617</v>
      </c>
      <c r="D61" s="315" t="s">
        <v>211</v>
      </c>
      <c r="E61" s="315" t="s">
        <v>139</v>
      </c>
    </row>
    <row r="62" spans="1:5" hidden="1" x14ac:dyDescent="0.2">
      <c r="A62" s="315" t="s">
        <v>359</v>
      </c>
      <c r="B62" s="315" t="s">
        <v>1712</v>
      </c>
      <c r="C62" s="315">
        <v>36618</v>
      </c>
      <c r="D62" s="315" t="s">
        <v>211</v>
      </c>
      <c r="E62" s="315" t="s">
        <v>139</v>
      </c>
    </row>
    <row r="63" spans="1:5" hidden="1" x14ac:dyDescent="0.2">
      <c r="A63" s="315" t="s">
        <v>359</v>
      </c>
      <c r="B63" s="315" t="s">
        <v>1712</v>
      </c>
      <c r="C63" s="315">
        <v>36619</v>
      </c>
      <c r="D63" s="315" t="s">
        <v>211</v>
      </c>
      <c r="E63" s="315" t="s">
        <v>139</v>
      </c>
    </row>
    <row r="64" spans="1:5" hidden="1" x14ac:dyDescent="0.2">
      <c r="A64" s="315" t="s">
        <v>359</v>
      </c>
      <c r="B64" s="315" t="s">
        <v>1712</v>
      </c>
      <c r="C64" s="315">
        <v>36625</v>
      </c>
      <c r="D64" s="315" t="s">
        <v>211</v>
      </c>
      <c r="E64" s="315" t="s">
        <v>139</v>
      </c>
    </row>
    <row r="65" spans="1:5" hidden="1" x14ac:dyDescent="0.2">
      <c r="A65" s="315" t="s">
        <v>359</v>
      </c>
      <c r="B65" s="315" t="s">
        <v>1712</v>
      </c>
      <c r="C65" s="315">
        <v>36628</v>
      </c>
      <c r="D65" s="315" t="s">
        <v>211</v>
      </c>
      <c r="E65" s="315" t="s">
        <v>139</v>
      </c>
    </row>
    <row r="66" spans="1:5" hidden="1" x14ac:dyDescent="0.2">
      <c r="A66" s="315" t="s">
        <v>359</v>
      </c>
      <c r="B66" s="315" t="s">
        <v>1712</v>
      </c>
      <c r="C66" s="315">
        <v>36630</v>
      </c>
      <c r="D66" s="315" t="s">
        <v>211</v>
      </c>
      <c r="E66" s="315" t="s">
        <v>139</v>
      </c>
    </row>
    <row r="67" spans="1:5" hidden="1" x14ac:dyDescent="0.2">
      <c r="A67" s="315" t="s">
        <v>359</v>
      </c>
      <c r="B67" s="315" t="s">
        <v>1712</v>
      </c>
      <c r="C67" s="315">
        <v>36633</v>
      </c>
      <c r="D67" s="315" t="s">
        <v>211</v>
      </c>
      <c r="E67" s="315" t="s">
        <v>139</v>
      </c>
    </row>
    <row r="68" spans="1:5" hidden="1" x14ac:dyDescent="0.2">
      <c r="A68" s="315" t="s">
        <v>359</v>
      </c>
      <c r="B68" s="315" t="s">
        <v>1712</v>
      </c>
      <c r="C68" s="315">
        <v>36640</v>
      </c>
      <c r="D68" s="315" t="s">
        <v>211</v>
      </c>
      <c r="E68" s="315" t="s">
        <v>139</v>
      </c>
    </row>
    <row r="69" spans="1:5" hidden="1" x14ac:dyDescent="0.2">
      <c r="A69" s="315" t="s">
        <v>359</v>
      </c>
      <c r="B69" s="315" t="s">
        <v>1712</v>
      </c>
      <c r="C69" s="315">
        <v>36641</v>
      </c>
      <c r="D69" s="315" t="s">
        <v>211</v>
      </c>
      <c r="E69" s="315" t="s">
        <v>139</v>
      </c>
    </row>
    <row r="70" spans="1:5" hidden="1" x14ac:dyDescent="0.2">
      <c r="A70" s="315" t="s">
        <v>359</v>
      </c>
      <c r="B70" s="315" t="s">
        <v>1712</v>
      </c>
      <c r="C70" s="315">
        <v>36644</v>
      </c>
      <c r="D70" s="315" t="s">
        <v>211</v>
      </c>
      <c r="E70" s="315" t="s">
        <v>139</v>
      </c>
    </row>
    <row r="71" spans="1:5" hidden="1" x14ac:dyDescent="0.2">
      <c r="A71" s="315" t="s">
        <v>359</v>
      </c>
      <c r="B71" s="315" t="s">
        <v>1712</v>
      </c>
      <c r="C71" s="315">
        <v>36652</v>
      </c>
      <c r="D71" s="315" t="s">
        <v>211</v>
      </c>
      <c r="E71" s="315" t="s">
        <v>139</v>
      </c>
    </row>
    <row r="72" spans="1:5" hidden="1" x14ac:dyDescent="0.2">
      <c r="A72" s="315" t="s">
        <v>359</v>
      </c>
      <c r="B72" s="315" t="s">
        <v>1712</v>
      </c>
      <c r="C72" s="315">
        <v>36660</v>
      </c>
      <c r="D72" s="315" t="s">
        <v>211</v>
      </c>
      <c r="E72" s="315" t="s">
        <v>139</v>
      </c>
    </row>
    <row r="73" spans="1:5" hidden="1" x14ac:dyDescent="0.2">
      <c r="A73" s="315" t="s">
        <v>359</v>
      </c>
      <c r="B73" s="315" t="s">
        <v>1712</v>
      </c>
      <c r="C73" s="315">
        <v>36663</v>
      </c>
      <c r="D73" s="315" t="s">
        <v>211</v>
      </c>
      <c r="E73" s="315" t="s">
        <v>139</v>
      </c>
    </row>
    <row r="74" spans="1:5" hidden="1" x14ac:dyDescent="0.2">
      <c r="A74" s="315" t="s">
        <v>359</v>
      </c>
      <c r="B74" s="315" t="s">
        <v>1712</v>
      </c>
      <c r="C74" s="315">
        <v>36670</v>
      </c>
      <c r="D74" s="315" t="s">
        <v>211</v>
      </c>
      <c r="E74" s="315" t="s">
        <v>139</v>
      </c>
    </row>
    <row r="75" spans="1:5" hidden="1" x14ac:dyDescent="0.2">
      <c r="A75" s="315" t="s">
        <v>359</v>
      </c>
      <c r="B75" s="315" t="s">
        <v>1712</v>
      </c>
      <c r="C75" s="315">
        <v>36671</v>
      </c>
      <c r="D75" s="315" t="s">
        <v>211</v>
      </c>
      <c r="E75" s="315" t="s">
        <v>139</v>
      </c>
    </row>
    <row r="76" spans="1:5" hidden="1" x14ac:dyDescent="0.2">
      <c r="A76" s="315" t="s">
        <v>359</v>
      </c>
      <c r="B76" s="315" t="s">
        <v>1712</v>
      </c>
      <c r="C76" s="315">
        <v>36675</v>
      </c>
      <c r="D76" s="315" t="s">
        <v>211</v>
      </c>
      <c r="E76" s="315" t="s">
        <v>139</v>
      </c>
    </row>
    <row r="77" spans="1:5" hidden="1" x14ac:dyDescent="0.2">
      <c r="A77" s="315" t="s">
        <v>359</v>
      </c>
      <c r="B77" s="315" t="s">
        <v>1712</v>
      </c>
      <c r="C77" s="315">
        <v>36685</v>
      </c>
      <c r="D77" s="315" t="s">
        <v>211</v>
      </c>
      <c r="E77" s="315" t="s">
        <v>139</v>
      </c>
    </row>
    <row r="78" spans="1:5" hidden="1" x14ac:dyDescent="0.2">
      <c r="A78" s="315" t="s">
        <v>359</v>
      </c>
      <c r="B78" s="315" t="s">
        <v>1712</v>
      </c>
      <c r="C78" s="315">
        <v>36688</v>
      </c>
      <c r="D78" s="315" t="s">
        <v>211</v>
      </c>
      <c r="E78" s="315" t="s">
        <v>139</v>
      </c>
    </row>
    <row r="79" spans="1:5" hidden="1" x14ac:dyDescent="0.2">
      <c r="A79" s="315" t="s">
        <v>359</v>
      </c>
      <c r="B79" s="315" t="s">
        <v>1712</v>
      </c>
      <c r="C79" s="315">
        <v>36689</v>
      </c>
      <c r="D79" s="315" t="s">
        <v>211</v>
      </c>
      <c r="E79" s="315" t="s">
        <v>139</v>
      </c>
    </row>
    <row r="80" spans="1:5" hidden="1" x14ac:dyDescent="0.2">
      <c r="A80" s="315" t="s">
        <v>359</v>
      </c>
      <c r="B80" s="315" t="s">
        <v>1712</v>
      </c>
      <c r="C80" s="315">
        <v>36691</v>
      </c>
      <c r="D80" s="315" t="s">
        <v>211</v>
      </c>
      <c r="E80" s="315" t="s">
        <v>139</v>
      </c>
    </row>
    <row r="81" spans="1:5" hidden="1" x14ac:dyDescent="0.2">
      <c r="A81" s="315" t="s">
        <v>359</v>
      </c>
      <c r="B81" s="315" t="s">
        <v>1712</v>
      </c>
      <c r="C81" s="315">
        <v>36693</v>
      </c>
      <c r="D81" s="315" t="s">
        <v>211</v>
      </c>
      <c r="E81" s="315" t="s">
        <v>139</v>
      </c>
    </row>
    <row r="82" spans="1:5" hidden="1" x14ac:dyDescent="0.2">
      <c r="A82" s="315" t="s">
        <v>359</v>
      </c>
      <c r="B82" s="315" t="s">
        <v>1712</v>
      </c>
      <c r="C82" s="315">
        <v>36695</v>
      </c>
      <c r="D82" s="315" t="s">
        <v>211</v>
      </c>
      <c r="E82" s="315" t="s">
        <v>139</v>
      </c>
    </row>
    <row r="83" spans="1:5" x14ac:dyDescent="0.2">
      <c r="A83" s="315" t="s">
        <v>389</v>
      </c>
      <c r="B83" s="315" t="s">
        <v>1713</v>
      </c>
      <c r="C83" s="315">
        <v>32501</v>
      </c>
      <c r="D83" s="315" t="s">
        <v>214</v>
      </c>
      <c r="E83" s="315" t="s">
        <v>139</v>
      </c>
    </row>
    <row r="84" spans="1:5" x14ac:dyDescent="0.2">
      <c r="A84" s="315" t="s">
        <v>389</v>
      </c>
      <c r="B84" s="315" t="s">
        <v>1713</v>
      </c>
      <c r="C84" s="315">
        <v>32502</v>
      </c>
      <c r="D84" s="315" t="s">
        <v>214</v>
      </c>
      <c r="E84" s="315" t="s">
        <v>139</v>
      </c>
    </row>
    <row r="85" spans="1:5" x14ac:dyDescent="0.2">
      <c r="A85" s="315" t="s">
        <v>389</v>
      </c>
      <c r="B85" s="315" t="s">
        <v>1713</v>
      </c>
      <c r="C85" s="315">
        <v>32503</v>
      </c>
      <c r="D85" s="315" t="s">
        <v>214</v>
      </c>
      <c r="E85" s="315" t="s">
        <v>139</v>
      </c>
    </row>
    <row r="86" spans="1:5" x14ac:dyDescent="0.2">
      <c r="A86" s="315" t="s">
        <v>389</v>
      </c>
      <c r="B86" s="315" t="s">
        <v>1713</v>
      </c>
      <c r="C86" s="315">
        <v>32504</v>
      </c>
      <c r="D86" s="315" t="s">
        <v>214</v>
      </c>
      <c r="E86" s="315" t="s">
        <v>139</v>
      </c>
    </row>
    <row r="87" spans="1:5" x14ac:dyDescent="0.2">
      <c r="A87" s="315" t="s">
        <v>389</v>
      </c>
      <c r="B87" s="315" t="s">
        <v>1713</v>
      </c>
      <c r="C87" s="315">
        <v>32505</v>
      </c>
      <c r="D87" s="315" t="s">
        <v>214</v>
      </c>
      <c r="E87" s="315" t="s">
        <v>139</v>
      </c>
    </row>
    <row r="88" spans="1:5" x14ac:dyDescent="0.2">
      <c r="A88" s="315" t="s">
        <v>389</v>
      </c>
      <c r="B88" s="315" t="s">
        <v>1713</v>
      </c>
      <c r="C88" s="315">
        <v>32506</v>
      </c>
      <c r="D88" s="315" t="s">
        <v>214</v>
      </c>
      <c r="E88" s="315" t="s">
        <v>139</v>
      </c>
    </row>
    <row r="89" spans="1:5" x14ac:dyDescent="0.2">
      <c r="A89" s="315" t="s">
        <v>389</v>
      </c>
      <c r="B89" s="315" t="s">
        <v>1713</v>
      </c>
      <c r="C89" s="315">
        <v>32507</v>
      </c>
      <c r="D89" s="315" t="s">
        <v>214</v>
      </c>
      <c r="E89" s="315" t="s">
        <v>139</v>
      </c>
    </row>
    <row r="90" spans="1:5" x14ac:dyDescent="0.2">
      <c r="A90" s="315" t="s">
        <v>389</v>
      </c>
      <c r="B90" s="315" t="s">
        <v>1713</v>
      </c>
      <c r="C90" s="315">
        <v>32508</v>
      </c>
      <c r="D90" s="315" t="s">
        <v>214</v>
      </c>
      <c r="E90" s="315" t="s">
        <v>139</v>
      </c>
    </row>
    <row r="91" spans="1:5" x14ac:dyDescent="0.2">
      <c r="A91" s="315" t="s">
        <v>389</v>
      </c>
      <c r="B91" s="315" t="s">
        <v>1713</v>
      </c>
      <c r="C91" s="315">
        <v>32509</v>
      </c>
      <c r="D91" s="315" t="s">
        <v>214</v>
      </c>
      <c r="E91" s="315" t="s">
        <v>139</v>
      </c>
    </row>
    <row r="92" spans="1:5" x14ac:dyDescent="0.2">
      <c r="A92" s="315" t="s">
        <v>389</v>
      </c>
      <c r="B92" s="315" t="s">
        <v>1713</v>
      </c>
      <c r="C92" s="315">
        <v>32511</v>
      </c>
      <c r="D92" s="315" t="s">
        <v>214</v>
      </c>
      <c r="E92" s="315" t="s">
        <v>139</v>
      </c>
    </row>
    <row r="93" spans="1:5" x14ac:dyDescent="0.2">
      <c r="A93" s="315" t="s">
        <v>389</v>
      </c>
      <c r="B93" s="315" t="s">
        <v>1713</v>
      </c>
      <c r="C93" s="315">
        <v>32512</v>
      </c>
      <c r="D93" s="315" t="s">
        <v>214</v>
      </c>
      <c r="E93" s="315" t="s">
        <v>139</v>
      </c>
    </row>
    <row r="94" spans="1:5" x14ac:dyDescent="0.2">
      <c r="A94" s="315" t="s">
        <v>389</v>
      </c>
      <c r="B94" s="315" t="s">
        <v>1713</v>
      </c>
      <c r="C94" s="315">
        <v>32513</v>
      </c>
      <c r="D94" s="315" t="s">
        <v>214</v>
      </c>
      <c r="E94" s="315" t="s">
        <v>139</v>
      </c>
    </row>
    <row r="95" spans="1:5" x14ac:dyDescent="0.2">
      <c r="A95" s="315" t="s">
        <v>389</v>
      </c>
      <c r="B95" s="315" t="s">
        <v>1713</v>
      </c>
      <c r="C95" s="315">
        <v>32514</v>
      </c>
      <c r="D95" s="315" t="s">
        <v>214</v>
      </c>
      <c r="E95" s="315" t="s">
        <v>139</v>
      </c>
    </row>
    <row r="96" spans="1:5" x14ac:dyDescent="0.2">
      <c r="A96" s="315" t="s">
        <v>389</v>
      </c>
      <c r="B96" s="315" t="s">
        <v>1713</v>
      </c>
      <c r="C96" s="315">
        <v>32516</v>
      </c>
      <c r="D96" s="315" t="s">
        <v>214</v>
      </c>
      <c r="E96" s="315" t="s">
        <v>139</v>
      </c>
    </row>
    <row r="97" spans="1:5" x14ac:dyDescent="0.2">
      <c r="A97" s="315" t="s">
        <v>389</v>
      </c>
      <c r="B97" s="315" t="s">
        <v>1713</v>
      </c>
      <c r="C97" s="315">
        <v>32520</v>
      </c>
      <c r="D97" s="315" t="s">
        <v>214</v>
      </c>
      <c r="E97" s="315" t="s">
        <v>139</v>
      </c>
    </row>
    <row r="98" spans="1:5" x14ac:dyDescent="0.2">
      <c r="A98" s="315" t="s">
        <v>389</v>
      </c>
      <c r="B98" s="315" t="s">
        <v>1713</v>
      </c>
      <c r="C98" s="315">
        <v>32521</v>
      </c>
      <c r="D98" s="315" t="s">
        <v>214</v>
      </c>
      <c r="E98" s="315" t="s">
        <v>139</v>
      </c>
    </row>
    <row r="99" spans="1:5" x14ac:dyDescent="0.2">
      <c r="A99" s="315" t="s">
        <v>389</v>
      </c>
      <c r="B99" s="315" t="s">
        <v>1713</v>
      </c>
      <c r="C99" s="315">
        <v>32522</v>
      </c>
      <c r="D99" s="315" t="s">
        <v>214</v>
      </c>
      <c r="E99" s="315" t="s">
        <v>139</v>
      </c>
    </row>
    <row r="100" spans="1:5" x14ac:dyDescent="0.2">
      <c r="A100" s="315" t="s">
        <v>389</v>
      </c>
      <c r="B100" s="315" t="s">
        <v>1713</v>
      </c>
      <c r="C100" s="315">
        <v>32523</v>
      </c>
      <c r="D100" s="315" t="s">
        <v>214</v>
      </c>
      <c r="E100" s="315" t="s">
        <v>139</v>
      </c>
    </row>
    <row r="101" spans="1:5" x14ac:dyDescent="0.2">
      <c r="A101" s="315" t="s">
        <v>389</v>
      </c>
      <c r="B101" s="315" t="s">
        <v>1713</v>
      </c>
      <c r="C101" s="315">
        <v>32524</v>
      </c>
      <c r="D101" s="315" t="s">
        <v>214</v>
      </c>
      <c r="E101" s="315" t="s">
        <v>139</v>
      </c>
    </row>
    <row r="102" spans="1:5" x14ac:dyDescent="0.2">
      <c r="A102" s="315" t="s">
        <v>389</v>
      </c>
      <c r="B102" s="315" t="s">
        <v>1713</v>
      </c>
      <c r="C102" s="315">
        <v>32526</v>
      </c>
      <c r="D102" s="315" t="s">
        <v>214</v>
      </c>
      <c r="E102" s="315" t="s">
        <v>139</v>
      </c>
    </row>
    <row r="103" spans="1:5" hidden="1" x14ac:dyDescent="0.2">
      <c r="A103" s="315" t="s">
        <v>253</v>
      </c>
      <c r="B103" s="315" t="s">
        <v>1713</v>
      </c>
      <c r="C103" s="315">
        <v>32533</v>
      </c>
      <c r="D103" s="315" t="s">
        <v>214</v>
      </c>
      <c r="E103" s="315" t="s">
        <v>139</v>
      </c>
    </row>
    <row r="104" spans="1:5" x14ac:dyDescent="0.2">
      <c r="A104" s="315" t="s">
        <v>389</v>
      </c>
      <c r="B104" s="315" t="s">
        <v>1713</v>
      </c>
      <c r="C104" s="315">
        <v>32534</v>
      </c>
      <c r="D104" s="315" t="s">
        <v>214</v>
      </c>
      <c r="E104" s="315" t="s">
        <v>139</v>
      </c>
    </row>
    <row r="105" spans="1:5" hidden="1" x14ac:dyDescent="0.2">
      <c r="A105" s="315" t="s">
        <v>256</v>
      </c>
      <c r="B105" s="315" t="s">
        <v>1713</v>
      </c>
      <c r="C105" s="315">
        <v>32535</v>
      </c>
      <c r="D105" s="315" t="s">
        <v>214</v>
      </c>
      <c r="E105" s="315" t="s">
        <v>139</v>
      </c>
    </row>
    <row r="106" spans="1:5" x14ac:dyDescent="0.2">
      <c r="A106" s="315" t="s">
        <v>389</v>
      </c>
      <c r="B106" s="315" t="s">
        <v>1713</v>
      </c>
      <c r="C106" s="315">
        <v>32559</v>
      </c>
      <c r="D106" s="315" t="s">
        <v>214</v>
      </c>
      <c r="E106" s="315" t="s">
        <v>139</v>
      </c>
    </row>
    <row r="107" spans="1:5" hidden="1" x14ac:dyDescent="0.2">
      <c r="A107" s="315" t="s">
        <v>305</v>
      </c>
      <c r="B107" s="315" t="s">
        <v>1713</v>
      </c>
      <c r="C107" s="315">
        <v>32560</v>
      </c>
      <c r="D107" s="315" t="s">
        <v>214</v>
      </c>
      <c r="E107" s="315" t="s">
        <v>139</v>
      </c>
    </row>
    <row r="108" spans="1:5" hidden="1" x14ac:dyDescent="0.2">
      <c r="A108" s="315" t="s">
        <v>311</v>
      </c>
      <c r="B108" s="315" t="s">
        <v>1713</v>
      </c>
      <c r="C108" s="315">
        <v>32561</v>
      </c>
      <c r="D108" s="315" t="s">
        <v>214</v>
      </c>
      <c r="E108" s="315" t="s">
        <v>139</v>
      </c>
    </row>
    <row r="109" spans="1:5" hidden="1" x14ac:dyDescent="0.2">
      <c r="A109" s="315" t="s">
        <v>347</v>
      </c>
      <c r="B109" s="315" t="s">
        <v>1713</v>
      </c>
      <c r="C109" s="315">
        <v>32568</v>
      </c>
      <c r="D109" s="315" t="s">
        <v>214</v>
      </c>
      <c r="E109" s="315" t="s">
        <v>139</v>
      </c>
    </row>
    <row r="110" spans="1:5" hidden="1" x14ac:dyDescent="0.2">
      <c r="A110" s="315" t="s">
        <v>362</v>
      </c>
      <c r="B110" s="315" t="s">
        <v>1713</v>
      </c>
      <c r="C110" s="315">
        <v>32577</v>
      </c>
      <c r="D110" s="315" t="s">
        <v>214</v>
      </c>
      <c r="E110" s="315" t="s">
        <v>139</v>
      </c>
    </row>
    <row r="111" spans="1:5" x14ac:dyDescent="0.2">
      <c r="A111" s="315" t="s">
        <v>389</v>
      </c>
      <c r="B111" s="315" t="s">
        <v>1713</v>
      </c>
      <c r="C111" s="315">
        <v>32591</v>
      </c>
      <c r="D111" s="315" t="s">
        <v>214</v>
      </c>
      <c r="E111" s="315" t="s">
        <v>139</v>
      </c>
    </row>
    <row r="112" spans="1:5" hidden="1" x14ac:dyDescent="0.2">
      <c r="A112" s="315" t="s">
        <v>235</v>
      </c>
      <c r="B112" s="315" t="s">
        <v>1713</v>
      </c>
      <c r="C112" s="315">
        <v>32530</v>
      </c>
      <c r="D112" s="315" t="s">
        <v>86</v>
      </c>
      <c r="E112" s="315" t="s">
        <v>139</v>
      </c>
    </row>
    <row r="113" spans="1:5" hidden="1" x14ac:dyDescent="0.2">
      <c r="A113" s="315" t="s">
        <v>238</v>
      </c>
      <c r="B113" s="315" t="s">
        <v>1713</v>
      </c>
      <c r="C113" s="315">
        <v>32531</v>
      </c>
      <c r="D113" s="315" t="s">
        <v>86</v>
      </c>
      <c r="E113" s="315" t="s">
        <v>139</v>
      </c>
    </row>
    <row r="114" spans="1:5" hidden="1" x14ac:dyDescent="0.2">
      <c r="A114" s="315" t="s">
        <v>311</v>
      </c>
      <c r="B114" s="315" t="s">
        <v>1713</v>
      </c>
      <c r="C114" s="315">
        <v>32561</v>
      </c>
      <c r="D114" s="315" t="s">
        <v>86</v>
      </c>
      <c r="E114" s="315" t="s">
        <v>139</v>
      </c>
    </row>
    <row r="115" spans="1:5" hidden="1" x14ac:dyDescent="0.2">
      <c r="A115" s="315" t="s">
        <v>311</v>
      </c>
      <c r="B115" s="315" t="s">
        <v>1713</v>
      </c>
      <c r="C115" s="315">
        <v>32562</v>
      </c>
      <c r="D115" s="315" t="s">
        <v>86</v>
      </c>
      <c r="E115" s="315" t="s">
        <v>139</v>
      </c>
    </row>
    <row r="116" spans="1:5" hidden="1" x14ac:dyDescent="0.2">
      <c r="A116" s="315" t="s">
        <v>311</v>
      </c>
      <c r="B116" s="315" t="s">
        <v>1713</v>
      </c>
      <c r="C116" s="315">
        <v>32563</v>
      </c>
      <c r="D116" s="315" t="s">
        <v>86</v>
      </c>
      <c r="E116" s="315" t="s">
        <v>139</v>
      </c>
    </row>
    <row r="117" spans="1:5" hidden="1" x14ac:dyDescent="0.2">
      <c r="A117" s="315" t="s">
        <v>317</v>
      </c>
      <c r="B117" s="315" t="s">
        <v>1713</v>
      </c>
      <c r="C117" s="315">
        <v>32564</v>
      </c>
      <c r="D117" s="315" t="s">
        <v>86</v>
      </c>
      <c r="E117" s="315" t="s">
        <v>139</v>
      </c>
    </row>
    <row r="118" spans="1:5" hidden="1" x14ac:dyDescent="0.2">
      <c r="A118" s="315" t="s">
        <v>326</v>
      </c>
      <c r="B118" s="315" t="s">
        <v>1713</v>
      </c>
      <c r="C118" s="315">
        <v>32565</v>
      </c>
      <c r="D118" s="315" t="s">
        <v>86</v>
      </c>
      <c r="E118" s="315" t="s">
        <v>139</v>
      </c>
    </row>
    <row r="119" spans="1:5" hidden="1" x14ac:dyDescent="0.2">
      <c r="A119" s="315" t="s">
        <v>374</v>
      </c>
      <c r="B119" s="315" t="s">
        <v>1713</v>
      </c>
      <c r="C119" s="315">
        <v>32566</v>
      </c>
      <c r="D119" s="315" t="s">
        <v>86</v>
      </c>
      <c r="E119" s="315" t="s">
        <v>139</v>
      </c>
    </row>
    <row r="120" spans="1:5" hidden="1" x14ac:dyDescent="0.2">
      <c r="A120" s="315" t="s">
        <v>353</v>
      </c>
      <c r="B120" s="315" t="s">
        <v>1713</v>
      </c>
      <c r="C120" s="315">
        <v>32570</v>
      </c>
      <c r="D120" s="315" t="s">
        <v>86</v>
      </c>
      <c r="E120" s="315" t="s">
        <v>139</v>
      </c>
    </row>
    <row r="121" spans="1:5" hidden="1" x14ac:dyDescent="0.2">
      <c r="A121" s="315" t="s">
        <v>353</v>
      </c>
      <c r="B121" s="315" t="s">
        <v>1713</v>
      </c>
      <c r="C121" s="315">
        <v>32571</v>
      </c>
      <c r="D121" s="315" t="s">
        <v>86</v>
      </c>
      <c r="E121" s="315" t="s">
        <v>139</v>
      </c>
    </row>
    <row r="122" spans="1:5" hidden="1" x14ac:dyDescent="0.2">
      <c r="A122" s="315" t="s">
        <v>353</v>
      </c>
      <c r="B122" s="315" t="s">
        <v>1713</v>
      </c>
      <c r="C122" s="315">
        <v>32572</v>
      </c>
      <c r="D122" s="315" t="s">
        <v>86</v>
      </c>
      <c r="E122" s="315" t="s">
        <v>139</v>
      </c>
    </row>
    <row r="123" spans="1:5" hidden="1" x14ac:dyDescent="0.2">
      <c r="A123" s="315" t="s">
        <v>353</v>
      </c>
      <c r="B123" s="315" t="s">
        <v>1713</v>
      </c>
      <c r="C123" s="315">
        <v>32583</v>
      </c>
      <c r="D123" s="315" t="s">
        <v>86</v>
      </c>
      <c r="E123" s="315" t="s">
        <v>139</v>
      </c>
    </row>
    <row r="124" spans="1:5" hidden="1" x14ac:dyDescent="0.2">
      <c r="A124" s="315" t="s">
        <v>238</v>
      </c>
      <c r="B124" s="315" t="s">
        <v>1713</v>
      </c>
      <c r="C124" s="315">
        <v>32531</v>
      </c>
      <c r="D124" s="315" t="s">
        <v>219</v>
      </c>
      <c r="E124" s="315" t="s">
        <v>139</v>
      </c>
    </row>
    <row r="125" spans="1:5" hidden="1" x14ac:dyDescent="0.2">
      <c r="A125" s="315" t="s">
        <v>270</v>
      </c>
      <c r="B125" s="315" t="s">
        <v>1713</v>
      </c>
      <c r="C125" s="315">
        <v>32536</v>
      </c>
      <c r="D125" s="315" t="s">
        <v>219</v>
      </c>
      <c r="E125" s="315" t="s">
        <v>139</v>
      </c>
    </row>
    <row r="126" spans="1:5" hidden="1" x14ac:dyDescent="0.2">
      <c r="A126" s="315" t="s">
        <v>350</v>
      </c>
      <c r="B126" s="315" t="s">
        <v>1713</v>
      </c>
      <c r="C126" s="315">
        <v>32537</v>
      </c>
      <c r="D126" s="315" t="s">
        <v>219</v>
      </c>
      <c r="E126" s="315" t="s">
        <v>139</v>
      </c>
    </row>
    <row r="127" spans="1:5" hidden="1" x14ac:dyDescent="0.2">
      <c r="A127" s="315" t="s">
        <v>270</v>
      </c>
      <c r="B127" s="315" t="s">
        <v>1713</v>
      </c>
      <c r="C127" s="315">
        <v>32539</v>
      </c>
      <c r="D127" s="315" t="s">
        <v>219</v>
      </c>
      <c r="E127" s="315" t="s">
        <v>139</v>
      </c>
    </row>
    <row r="128" spans="1:5" hidden="1" x14ac:dyDescent="0.2">
      <c r="A128" s="315" t="s">
        <v>281</v>
      </c>
      <c r="B128" s="315" t="s">
        <v>1713</v>
      </c>
      <c r="C128" s="315">
        <v>32540</v>
      </c>
      <c r="D128" s="315" t="s">
        <v>219</v>
      </c>
      <c r="E128" s="315" t="s">
        <v>139</v>
      </c>
    </row>
    <row r="129" spans="1:5" hidden="1" x14ac:dyDescent="0.2">
      <c r="A129" s="315" t="s">
        <v>281</v>
      </c>
      <c r="B129" s="315" t="s">
        <v>1713</v>
      </c>
      <c r="C129" s="315">
        <v>32541</v>
      </c>
      <c r="D129" s="315" t="s">
        <v>219</v>
      </c>
      <c r="E129" s="315" t="s">
        <v>139</v>
      </c>
    </row>
    <row r="130" spans="1:5" hidden="1" x14ac:dyDescent="0.2">
      <c r="A130" s="315" t="s">
        <v>284</v>
      </c>
      <c r="B130" s="315" t="s">
        <v>1713</v>
      </c>
      <c r="C130" s="315">
        <v>32542</v>
      </c>
      <c r="D130" s="315" t="s">
        <v>219</v>
      </c>
      <c r="E130" s="315" t="s">
        <v>139</v>
      </c>
    </row>
    <row r="131" spans="1:5" hidden="1" x14ac:dyDescent="0.2">
      <c r="A131" s="315" t="s">
        <v>320</v>
      </c>
      <c r="B131" s="315" t="s">
        <v>1713</v>
      </c>
      <c r="C131" s="315">
        <v>32544</v>
      </c>
      <c r="D131" s="315" t="s">
        <v>219</v>
      </c>
      <c r="E131" s="315" t="s">
        <v>139</v>
      </c>
    </row>
    <row r="132" spans="1:5" hidden="1" x14ac:dyDescent="0.2">
      <c r="A132" s="315" t="s">
        <v>299</v>
      </c>
      <c r="B132" s="315" t="s">
        <v>1713</v>
      </c>
      <c r="C132" s="315">
        <v>32547</v>
      </c>
      <c r="D132" s="315" t="s">
        <v>219</v>
      </c>
      <c r="E132" s="315" t="s">
        <v>139</v>
      </c>
    </row>
    <row r="133" spans="1:5" hidden="1" x14ac:dyDescent="0.2">
      <c r="A133" s="315" t="s">
        <v>299</v>
      </c>
      <c r="B133" s="315" t="s">
        <v>1713</v>
      </c>
      <c r="C133" s="315">
        <v>32548</v>
      </c>
      <c r="D133" s="315" t="s">
        <v>219</v>
      </c>
      <c r="E133" s="315" t="s">
        <v>139</v>
      </c>
    </row>
    <row r="134" spans="1:5" hidden="1" x14ac:dyDescent="0.2">
      <c r="A134" s="315" t="s">
        <v>299</v>
      </c>
      <c r="B134" s="315" t="s">
        <v>1713</v>
      </c>
      <c r="C134" s="315">
        <v>32549</v>
      </c>
      <c r="D134" s="315" t="s">
        <v>219</v>
      </c>
      <c r="E134" s="315" t="s">
        <v>139</v>
      </c>
    </row>
    <row r="135" spans="1:5" hidden="1" x14ac:dyDescent="0.2">
      <c r="A135" s="315" t="s">
        <v>317</v>
      </c>
      <c r="B135" s="315" t="s">
        <v>1713</v>
      </c>
      <c r="C135" s="315">
        <v>32564</v>
      </c>
      <c r="D135" s="315" t="s">
        <v>219</v>
      </c>
      <c r="E135" s="315" t="s">
        <v>139</v>
      </c>
    </row>
    <row r="136" spans="1:5" hidden="1" x14ac:dyDescent="0.2">
      <c r="A136" s="315" t="s">
        <v>329</v>
      </c>
      <c r="B136" s="315" t="s">
        <v>1713</v>
      </c>
      <c r="C136" s="315">
        <v>32567</v>
      </c>
      <c r="D136" s="315" t="s">
        <v>219</v>
      </c>
      <c r="E136" s="315" t="s">
        <v>139</v>
      </c>
    </row>
    <row r="137" spans="1:5" hidden="1" x14ac:dyDescent="0.2">
      <c r="A137" s="315" t="s">
        <v>344</v>
      </c>
      <c r="B137" s="315" t="s">
        <v>1713</v>
      </c>
      <c r="C137" s="315">
        <v>32569</v>
      </c>
      <c r="D137" s="315" t="s">
        <v>219</v>
      </c>
      <c r="E137" s="315" t="s">
        <v>139</v>
      </c>
    </row>
    <row r="138" spans="1:5" hidden="1" x14ac:dyDescent="0.2">
      <c r="A138" s="315" t="s">
        <v>377</v>
      </c>
      <c r="B138" s="315" t="s">
        <v>1713</v>
      </c>
      <c r="C138" s="315">
        <v>32578</v>
      </c>
      <c r="D138" s="315" t="s">
        <v>219</v>
      </c>
      <c r="E138" s="315" t="s">
        <v>139</v>
      </c>
    </row>
    <row r="139" spans="1:5" hidden="1" x14ac:dyDescent="0.2">
      <c r="A139" s="315" t="s">
        <v>422</v>
      </c>
      <c r="B139" s="315" t="s">
        <v>1713</v>
      </c>
      <c r="C139" s="315">
        <v>32579</v>
      </c>
      <c r="D139" s="315" t="s">
        <v>222</v>
      </c>
      <c r="E139" s="315" t="s">
        <v>139</v>
      </c>
    </row>
    <row r="140" spans="1:5" hidden="1" x14ac:dyDescent="0.2">
      <c r="A140" s="315" t="s">
        <v>443</v>
      </c>
      <c r="B140" s="315" t="s">
        <v>1713</v>
      </c>
      <c r="C140" s="315">
        <v>32580</v>
      </c>
      <c r="D140" s="315" t="s">
        <v>222</v>
      </c>
      <c r="E140" s="315" t="s">
        <v>139</v>
      </c>
    </row>
    <row r="141" spans="1:5" hidden="1" x14ac:dyDescent="0.2">
      <c r="A141" s="315" t="s">
        <v>377</v>
      </c>
      <c r="B141" s="315" t="s">
        <v>1713</v>
      </c>
      <c r="C141" s="315">
        <v>32588</v>
      </c>
      <c r="D141" s="315" t="s">
        <v>222</v>
      </c>
      <c r="E141" s="315" t="s">
        <v>139</v>
      </c>
    </row>
    <row r="142" spans="1:5" hidden="1" x14ac:dyDescent="0.2">
      <c r="A142" s="315" t="s">
        <v>383</v>
      </c>
      <c r="B142" s="315" t="s">
        <v>1713</v>
      </c>
      <c r="C142" s="315">
        <v>32413</v>
      </c>
      <c r="D142" s="315" t="s">
        <v>222</v>
      </c>
      <c r="E142" s="315" t="s">
        <v>139</v>
      </c>
    </row>
    <row r="143" spans="1:5" hidden="1" x14ac:dyDescent="0.2">
      <c r="A143" s="315" t="s">
        <v>230</v>
      </c>
      <c r="B143" s="315" t="s">
        <v>1713</v>
      </c>
      <c r="C143" s="315">
        <v>32422</v>
      </c>
      <c r="D143" s="315" t="s">
        <v>222</v>
      </c>
      <c r="E143" s="315" t="s">
        <v>139</v>
      </c>
    </row>
    <row r="144" spans="1:5" hidden="1" x14ac:dyDescent="0.2">
      <c r="A144" s="315" t="s">
        <v>278</v>
      </c>
      <c r="B144" s="315" t="s">
        <v>1713</v>
      </c>
      <c r="C144" s="315">
        <v>32433</v>
      </c>
      <c r="D144" s="315" t="s">
        <v>222</v>
      </c>
      <c r="E144" s="315" t="s">
        <v>139</v>
      </c>
    </row>
    <row r="145" spans="1:5" hidden="1" x14ac:dyDescent="0.2">
      <c r="A145" s="315" t="s">
        <v>368</v>
      </c>
      <c r="B145" s="315" t="s">
        <v>1713</v>
      </c>
      <c r="C145" s="315">
        <v>32434</v>
      </c>
      <c r="D145" s="315" t="s">
        <v>222</v>
      </c>
      <c r="E145" s="315" t="s">
        <v>139</v>
      </c>
    </row>
    <row r="146" spans="1:5" hidden="1" x14ac:dyDescent="0.2">
      <c r="A146" s="315" t="s">
        <v>278</v>
      </c>
      <c r="B146" s="315" t="s">
        <v>1713</v>
      </c>
      <c r="C146" s="315">
        <v>32435</v>
      </c>
      <c r="D146" s="315" t="s">
        <v>222</v>
      </c>
      <c r="E146" s="315" t="s">
        <v>139</v>
      </c>
    </row>
    <row r="147" spans="1:5" hidden="1" x14ac:dyDescent="0.2">
      <c r="A147" s="315" t="s">
        <v>302</v>
      </c>
      <c r="B147" s="315" t="s">
        <v>1713</v>
      </c>
      <c r="C147" s="315">
        <v>32439</v>
      </c>
      <c r="D147" s="315" t="s">
        <v>222</v>
      </c>
      <c r="E147" s="315" t="s">
        <v>139</v>
      </c>
    </row>
    <row r="148" spans="1:5" hidden="1" x14ac:dyDescent="0.2">
      <c r="A148" s="315" t="s">
        <v>398</v>
      </c>
      <c r="B148" s="315" t="s">
        <v>1713</v>
      </c>
      <c r="C148" s="315">
        <v>32455</v>
      </c>
      <c r="D148" s="315" t="s">
        <v>222</v>
      </c>
      <c r="E148" s="315" t="s">
        <v>139</v>
      </c>
    </row>
    <row r="149" spans="1:5" hidden="1" x14ac:dyDescent="0.2">
      <c r="A149" s="315" t="s">
        <v>407</v>
      </c>
      <c r="B149" s="315" t="s">
        <v>1713</v>
      </c>
      <c r="C149" s="315">
        <v>32459</v>
      </c>
      <c r="D149" s="315" t="s">
        <v>222</v>
      </c>
      <c r="E149" s="315" t="s">
        <v>139</v>
      </c>
    </row>
    <row r="150" spans="1:5" hidden="1" x14ac:dyDescent="0.2">
      <c r="A150" s="315" t="s">
        <v>446</v>
      </c>
      <c r="B150" s="315" t="s">
        <v>1713</v>
      </c>
      <c r="C150" s="315">
        <v>32462</v>
      </c>
      <c r="D150" s="315" t="s">
        <v>222</v>
      </c>
      <c r="E150" s="315" t="s">
        <v>139</v>
      </c>
    </row>
    <row r="151" spans="1:5" hidden="1" x14ac:dyDescent="0.2">
      <c r="A151" s="315" t="s">
        <v>449</v>
      </c>
      <c r="B151" s="315" t="s">
        <v>1713</v>
      </c>
      <c r="C151" s="315">
        <v>32464</v>
      </c>
      <c r="D151" s="315" t="s">
        <v>222</v>
      </c>
      <c r="E151" s="315" t="s">
        <v>139</v>
      </c>
    </row>
    <row r="152" spans="1:5" hidden="1" x14ac:dyDescent="0.2">
      <c r="A152" s="315" t="s">
        <v>386</v>
      </c>
      <c r="B152" s="315" t="s">
        <v>1713</v>
      </c>
      <c r="C152" s="315">
        <v>32538</v>
      </c>
      <c r="D152" s="315" t="s">
        <v>222</v>
      </c>
      <c r="E152" s="315" t="s">
        <v>139</v>
      </c>
    </row>
    <row r="153" spans="1:5" hidden="1" x14ac:dyDescent="0.2">
      <c r="A153" s="315" t="s">
        <v>270</v>
      </c>
      <c r="B153" s="315" t="s">
        <v>1713</v>
      </c>
      <c r="C153" s="315">
        <v>32539</v>
      </c>
      <c r="D153" s="315" t="s">
        <v>222</v>
      </c>
      <c r="E153" s="315" t="s">
        <v>139</v>
      </c>
    </row>
    <row r="154" spans="1:5" hidden="1" x14ac:dyDescent="0.2">
      <c r="A154" s="315" t="s">
        <v>356</v>
      </c>
      <c r="B154" s="315" t="s">
        <v>1713</v>
      </c>
      <c r="C154" s="315">
        <v>32550</v>
      </c>
      <c r="D154" s="315" t="s">
        <v>222</v>
      </c>
      <c r="E154" s="315" t="s">
        <v>139</v>
      </c>
    </row>
    <row r="155" spans="1:5" hidden="1" x14ac:dyDescent="0.2">
      <c r="A155" s="315" t="s">
        <v>329</v>
      </c>
      <c r="B155" s="315" t="s">
        <v>1713</v>
      </c>
      <c r="C155" s="315">
        <v>32567</v>
      </c>
      <c r="D155" s="315" t="s">
        <v>222</v>
      </c>
      <c r="E155" s="315" t="s">
        <v>139</v>
      </c>
    </row>
    <row r="156" spans="1:5" hidden="1" x14ac:dyDescent="0.2">
      <c r="A156" s="315" t="s">
        <v>377</v>
      </c>
      <c r="B156" s="315" t="s">
        <v>1713</v>
      </c>
      <c r="C156" s="315">
        <v>32578</v>
      </c>
      <c r="D156" s="315" t="s">
        <v>222</v>
      </c>
      <c r="E156" s="315" t="s">
        <v>139</v>
      </c>
    </row>
    <row r="157" spans="1:5" hidden="1" x14ac:dyDescent="0.2">
      <c r="A157" s="315" t="s">
        <v>411</v>
      </c>
      <c r="B157" s="315" t="s">
        <v>1713</v>
      </c>
      <c r="C157" s="315">
        <v>32359</v>
      </c>
      <c r="D157" s="315" t="s">
        <v>209</v>
      </c>
      <c r="E157" s="315" t="s">
        <v>129</v>
      </c>
    </row>
    <row r="158" spans="1:5" hidden="1" x14ac:dyDescent="0.2">
      <c r="A158" s="315" t="s">
        <v>285</v>
      </c>
      <c r="B158" s="315" t="s">
        <v>1713</v>
      </c>
      <c r="C158" s="315">
        <v>32628</v>
      </c>
      <c r="D158" s="315" t="s">
        <v>209</v>
      </c>
      <c r="E158" s="315" t="s">
        <v>129</v>
      </c>
    </row>
    <row r="159" spans="1:5" hidden="1" x14ac:dyDescent="0.2">
      <c r="A159" s="315" t="s">
        <v>336</v>
      </c>
      <c r="B159" s="315" t="s">
        <v>1713</v>
      </c>
      <c r="C159" s="315">
        <v>32648</v>
      </c>
      <c r="D159" s="315" t="s">
        <v>209</v>
      </c>
      <c r="E159" s="315" t="s">
        <v>129</v>
      </c>
    </row>
    <row r="160" spans="1:5" hidden="1" x14ac:dyDescent="0.2">
      <c r="A160" s="315" t="s">
        <v>387</v>
      </c>
      <c r="B160" s="315" t="s">
        <v>1713</v>
      </c>
      <c r="C160" s="315">
        <v>32680</v>
      </c>
      <c r="D160" s="315" t="s">
        <v>209</v>
      </c>
      <c r="E160" s="315" t="s">
        <v>129</v>
      </c>
    </row>
    <row r="161" spans="1:5" hidden="1" x14ac:dyDescent="0.2">
      <c r="A161" s="315" t="s">
        <v>420</v>
      </c>
      <c r="B161" s="315" t="s">
        <v>1713</v>
      </c>
      <c r="C161" s="315">
        <v>32692</v>
      </c>
      <c r="D161" s="315" t="s">
        <v>209</v>
      </c>
      <c r="E161" s="315" t="s">
        <v>129</v>
      </c>
    </row>
    <row r="162" spans="1:5" hidden="1" x14ac:dyDescent="0.2">
      <c r="A162" s="315" t="s">
        <v>257</v>
      </c>
      <c r="B162" s="315" t="s">
        <v>1713</v>
      </c>
      <c r="C162" s="315">
        <v>32008</v>
      </c>
      <c r="D162" s="315" t="s">
        <v>212</v>
      </c>
      <c r="E162" s="315" t="s">
        <v>129</v>
      </c>
    </row>
    <row r="163" spans="1:5" hidden="1" x14ac:dyDescent="0.2">
      <c r="A163" s="315" t="s">
        <v>248</v>
      </c>
      <c r="B163" s="315" t="s">
        <v>1713</v>
      </c>
      <c r="C163" s="315">
        <v>32619</v>
      </c>
      <c r="D163" s="315" t="s">
        <v>212</v>
      </c>
      <c r="E163" s="315" t="s">
        <v>129</v>
      </c>
    </row>
    <row r="164" spans="1:5" hidden="1" x14ac:dyDescent="0.2">
      <c r="A164" s="315" t="s">
        <v>324</v>
      </c>
      <c r="B164" s="315" t="s">
        <v>1713</v>
      </c>
      <c r="C164" s="315">
        <v>32643</v>
      </c>
      <c r="D164" s="315" t="s">
        <v>212</v>
      </c>
      <c r="E164" s="315" t="s">
        <v>129</v>
      </c>
    </row>
    <row r="165" spans="1:5" hidden="1" x14ac:dyDescent="0.2">
      <c r="A165" s="315" t="s">
        <v>378</v>
      </c>
      <c r="B165" s="315" t="s">
        <v>1713</v>
      </c>
      <c r="C165" s="315">
        <v>32669</v>
      </c>
      <c r="D165" s="315" t="s">
        <v>212</v>
      </c>
      <c r="E165" s="315" t="s">
        <v>129</v>
      </c>
    </row>
    <row r="166" spans="1:5" hidden="1" x14ac:dyDescent="0.2">
      <c r="A166" s="315" t="s">
        <v>426</v>
      </c>
      <c r="B166" s="315" t="s">
        <v>1713</v>
      </c>
      <c r="C166" s="315">
        <v>32693</v>
      </c>
      <c r="D166" s="315" t="s">
        <v>212</v>
      </c>
      <c r="E166" s="315" t="s">
        <v>129</v>
      </c>
    </row>
    <row r="167" spans="1:5" hidden="1" x14ac:dyDescent="0.2">
      <c r="A167" s="315" t="s">
        <v>245</v>
      </c>
      <c r="B167" s="315" t="s">
        <v>1713</v>
      </c>
      <c r="C167" s="315">
        <v>32618</v>
      </c>
      <c r="D167" s="315" t="s">
        <v>215</v>
      </c>
      <c r="E167" s="315" t="s">
        <v>129</v>
      </c>
    </row>
    <row r="168" spans="1:5" hidden="1" x14ac:dyDescent="0.2">
      <c r="A168" s="315" t="s">
        <v>260</v>
      </c>
      <c r="B168" s="315" t="s">
        <v>1713</v>
      </c>
      <c r="C168" s="315">
        <v>32621</v>
      </c>
      <c r="D168" s="315" t="s">
        <v>215</v>
      </c>
      <c r="E168" s="315" t="s">
        <v>129</v>
      </c>
    </row>
    <row r="169" spans="1:5" hidden="1" x14ac:dyDescent="0.2">
      <c r="A169" s="315" t="s">
        <v>271</v>
      </c>
      <c r="B169" s="315" t="s">
        <v>1713</v>
      </c>
      <c r="C169" s="315">
        <v>32625</v>
      </c>
      <c r="D169" s="315" t="s">
        <v>215</v>
      </c>
      <c r="E169" s="315" t="s">
        <v>129</v>
      </c>
    </row>
    <row r="170" spans="1:5" hidden="1" x14ac:dyDescent="0.2">
      <c r="A170" s="315" t="s">
        <v>276</v>
      </c>
      <c r="B170" s="315" t="s">
        <v>1713</v>
      </c>
      <c r="C170" s="315">
        <v>32626</v>
      </c>
      <c r="D170" s="315" t="s">
        <v>215</v>
      </c>
      <c r="E170" s="315" t="s">
        <v>129</v>
      </c>
    </row>
    <row r="171" spans="1:5" hidden="1" x14ac:dyDescent="0.2">
      <c r="A171" s="315" t="s">
        <v>315</v>
      </c>
      <c r="B171" s="315" t="s">
        <v>1713</v>
      </c>
      <c r="C171" s="315">
        <v>32639</v>
      </c>
      <c r="D171" s="315" t="s">
        <v>215</v>
      </c>
      <c r="E171" s="315" t="s">
        <v>129</v>
      </c>
    </row>
    <row r="172" spans="1:5" hidden="1" x14ac:dyDescent="0.2">
      <c r="A172" s="315" t="s">
        <v>276</v>
      </c>
      <c r="B172" s="315" t="s">
        <v>1713</v>
      </c>
      <c r="C172" s="315">
        <v>32644</v>
      </c>
      <c r="D172" s="315" t="s">
        <v>215</v>
      </c>
      <c r="E172" s="315" t="s">
        <v>129</v>
      </c>
    </row>
    <row r="173" spans="1:5" hidden="1" x14ac:dyDescent="0.2">
      <c r="A173" s="315" t="s">
        <v>375</v>
      </c>
      <c r="B173" s="315" t="s">
        <v>1713</v>
      </c>
      <c r="C173" s="315">
        <v>32668</v>
      </c>
      <c r="D173" s="315" t="s">
        <v>215</v>
      </c>
      <c r="E173" s="315" t="s">
        <v>129</v>
      </c>
    </row>
    <row r="174" spans="1:5" hidden="1" x14ac:dyDescent="0.2">
      <c r="A174" s="315" t="s">
        <v>396</v>
      </c>
      <c r="B174" s="315" t="s">
        <v>1713</v>
      </c>
      <c r="C174" s="315">
        <v>32683</v>
      </c>
      <c r="D174" s="315" t="s">
        <v>215</v>
      </c>
      <c r="E174" s="315" t="s">
        <v>129</v>
      </c>
    </row>
    <row r="175" spans="1:5" hidden="1" x14ac:dyDescent="0.2">
      <c r="A175" s="315" t="s">
        <v>426</v>
      </c>
      <c r="B175" s="315" t="s">
        <v>1713</v>
      </c>
      <c r="C175" s="315">
        <v>32693</v>
      </c>
      <c r="D175" s="315" t="s">
        <v>215</v>
      </c>
      <c r="E175" s="315" t="s">
        <v>129</v>
      </c>
    </row>
    <row r="176" spans="1:5" hidden="1" x14ac:dyDescent="0.2">
      <c r="A176" s="315" t="s">
        <v>444</v>
      </c>
      <c r="B176" s="315" t="s">
        <v>1713</v>
      </c>
      <c r="C176" s="315">
        <v>32696</v>
      </c>
      <c r="D176" s="315" t="s">
        <v>215</v>
      </c>
      <c r="E176" s="315" t="s">
        <v>129</v>
      </c>
    </row>
    <row r="177" spans="1:5" hidden="1" x14ac:dyDescent="0.2">
      <c r="A177" s="315" t="s">
        <v>291</v>
      </c>
      <c r="B177" s="315" t="s">
        <v>1713</v>
      </c>
      <c r="C177" s="315">
        <v>34431</v>
      </c>
      <c r="D177" s="315" t="s">
        <v>215</v>
      </c>
      <c r="E177" s="315" t="s">
        <v>129</v>
      </c>
    </row>
    <row r="178" spans="1:5" hidden="1" x14ac:dyDescent="0.2">
      <c r="A178" s="315" t="s">
        <v>339</v>
      </c>
      <c r="B178" s="315" t="s">
        <v>1713</v>
      </c>
      <c r="C178" s="315">
        <v>34449</v>
      </c>
      <c r="D178" s="315" t="s">
        <v>215</v>
      </c>
      <c r="E178" s="315" t="s">
        <v>129</v>
      </c>
    </row>
    <row r="179" spans="1:5" hidden="1" x14ac:dyDescent="0.2">
      <c r="A179" s="315" t="s">
        <v>447</v>
      </c>
      <c r="B179" s="315" t="s">
        <v>1713</v>
      </c>
      <c r="C179" s="315">
        <v>34498</v>
      </c>
      <c r="D179" s="315" t="s">
        <v>215</v>
      </c>
      <c r="E179" s="315" t="s">
        <v>129</v>
      </c>
    </row>
    <row r="180" spans="1:5" hidden="1" x14ac:dyDescent="0.2">
      <c r="A180" s="315" t="s">
        <v>312</v>
      </c>
      <c r="B180" s="315" t="s">
        <v>1713</v>
      </c>
      <c r="C180" s="315">
        <v>32601</v>
      </c>
      <c r="D180" s="315" t="s">
        <v>217</v>
      </c>
      <c r="E180" s="315" t="s">
        <v>129</v>
      </c>
    </row>
    <row r="181" spans="1:5" hidden="1" x14ac:dyDescent="0.2">
      <c r="A181" s="315" t="s">
        <v>312</v>
      </c>
      <c r="B181" s="315" t="s">
        <v>1713</v>
      </c>
      <c r="C181" s="315">
        <v>32602</v>
      </c>
      <c r="D181" s="315" t="s">
        <v>217</v>
      </c>
      <c r="E181" s="315" t="s">
        <v>129</v>
      </c>
    </row>
    <row r="182" spans="1:5" hidden="1" x14ac:dyDescent="0.2">
      <c r="A182" s="315" t="s">
        <v>312</v>
      </c>
      <c r="B182" s="315" t="s">
        <v>1713</v>
      </c>
      <c r="C182" s="315">
        <v>32603</v>
      </c>
      <c r="D182" s="315" t="s">
        <v>217</v>
      </c>
      <c r="E182" s="315" t="s">
        <v>129</v>
      </c>
    </row>
    <row r="183" spans="1:5" hidden="1" x14ac:dyDescent="0.2">
      <c r="A183" s="315" t="s">
        <v>312</v>
      </c>
      <c r="B183" s="315" t="s">
        <v>1713</v>
      </c>
      <c r="C183" s="315">
        <v>32604</v>
      </c>
      <c r="D183" s="315" t="s">
        <v>217</v>
      </c>
      <c r="E183" s="315" t="s">
        <v>129</v>
      </c>
    </row>
    <row r="184" spans="1:5" hidden="1" x14ac:dyDescent="0.2">
      <c r="A184" s="315" t="s">
        <v>312</v>
      </c>
      <c r="B184" s="315" t="s">
        <v>1713</v>
      </c>
      <c r="C184" s="315">
        <v>32605</v>
      </c>
      <c r="D184" s="315" t="s">
        <v>217</v>
      </c>
      <c r="E184" s="315" t="s">
        <v>129</v>
      </c>
    </row>
    <row r="185" spans="1:5" hidden="1" x14ac:dyDescent="0.2">
      <c r="A185" s="315" t="s">
        <v>312</v>
      </c>
      <c r="B185" s="315" t="s">
        <v>1713</v>
      </c>
      <c r="C185" s="315">
        <v>32606</v>
      </c>
      <c r="D185" s="315" t="s">
        <v>217</v>
      </c>
      <c r="E185" s="315" t="s">
        <v>129</v>
      </c>
    </row>
    <row r="186" spans="1:5" hidden="1" x14ac:dyDescent="0.2">
      <c r="A186" s="315" t="s">
        <v>312</v>
      </c>
      <c r="B186" s="315" t="s">
        <v>1713</v>
      </c>
      <c r="C186" s="315">
        <v>32607</v>
      </c>
      <c r="D186" s="315" t="s">
        <v>217</v>
      </c>
      <c r="E186" s="315" t="s">
        <v>129</v>
      </c>
    </row>
    <row r="187" spans="1:5" hidden="1" x14ac:dyDescent="0.2">
      <c r="A187" s="315" t="s">
        <v>312</v>
      </c>
      <c r="B187" s="315" t="s">
        <v>1713</v>
      </c>
      <c r="C187" s="315">
        <v>32608</v>
      </c>
      <c r="D187" s="315" t="s">
        <v>217</v>
      </c>
      <c r="E187" s="315" t="s">
        <v>129</v>
      </c>
    </row>
    <row r="188" spans="1:5" hidden="1" x14ac:dyDescent="0.2">
      <c r="A188" s="315" t="s">
        <v>312</v>
      </c>
      <c r="B188" s="315" t="s">
        <v>1713</v>
      </c>
      <c r="C188" s="315">
        <v>32609</v>
      </c>
      <c r="D188" s="315" t="s">
        <v>217</v>
      </c>
      <c r="E188" s="315" t="s">
        <v>129</v>
      </c>
    </row>
    <row r="189" spans="1:5" hidden="1" x14ac:dyDescent="0.2">
      <c r="A189" s="315" t="s">
        <v>312</v>
      </c>
      <c r="B189" s="315" t="s">
        <v>1713</v>
      </c>
      <c r="C189" s="315">
        <v>32610</v>
      </c>
      <c r="D189" s="315" t="s">
        <v>217</v>
      </c>
      <c r="E189" s="315" t="s">
        <v>129</v>
      </c>
    </row>
    <row r="190" spans="1:5" hidden="1" x14ac:dyDescent="0.2">
      <c r="A190" s="315" t="s">
        <v>312</v>
      </c>
      <c r="B190" s="315" t="s">
        <v>1713</v>
      </c>
      <c r="C190" s="315">
        <v>32611</v>
      </c>
      <c r="D190" s="315" t="s">
        <v>217</v>
      </c>
      <c r="E190" s="315" t="s">
        <v>129</v>
      </c>
    </row>
    <row r="191" spans="1:5" hidden="1" x14ac:dyDescent="0.2">
      <c r="A191" s="315" t="s">
        <v>312</v>
      </c>
      <c r="B191" s="315" t="s">
        <v>1713</v>
      </c>
      <c r="C191" s="315">
        <v>32612</v>
      </c>
      <c r="D191" s="315" t="s">
        <v>217</v>
      </c>
      <c r="E191" s="315" t="s">
        <v>129</v>
      </c>
    </row>
    <row r="192" spans="1:5" hidden="1" x14ac:dyDescent="0.2">
      <c r="A192" s="315" t="s">
        <v>312</v>
      </c>
      <c r="B192" s="315" t="s">
        <v>1713</v>
      </c>
      <c r="C192" s="315">
        <v>32614</v>
      </c>
      <c r="D192" s="315" t="s">
        <v>217</v>
      </c>
      <c r="E192" s="315" t="s">
        <v>129</v>
      </c>
    </row>
    <row r="193" spans="1:5" hidden="1" x14ac:dyDescent="0.2">
      <c r="A193" s="315" t="s">
        <v>236</v>
      </c>
      <c r="B193" s="315" t="s">
        <v>1713</v>
      </c>
      <c r="C193" s="315">
        <v>32615</v>
      </c>
      <c r="D193" s="315" t="s">
        <v>217</v>
      </c>
      <c r="E193" s="315" t="s">
        <v>129</v>
      </c>
    </row>
    <row r="194" spans="1:5" hidden="1" x14ac:dyDescent="0.2">
      <c r="A194" s="315" t="s">
        <v>236</v>
      </c>
      <c r="B194" s="315" t="s">
        <v>1713</v>
      </c>
      <c r="C194" s="315">
        <v>32616</v>
      </c>
      <c r="D194" s="315" t="s">
        <v>217</v>
      </c>
      <c r="E194" s="315" t="s">
        <v>129</v>
      </c>
    </row>
    <row r="195" spans="1:5" hidden="1" x14ac:dyDescent="0.2">
      <c r="A195" s="315" t="s">
        <v>245</v>
      </c>
      <c r="B195" s="315" t="s">
        <v>1713</v>
      </c>
      <c r="C195" s="315">
        <v>32618</v>
      </c>
      <c r="D195" s="315" t="s">
        <v>217</v>
      </c>
      <c r="E195" s="315" t="s">
        <v>129</v>
      </c>
    </row>
    <row r="196" spans="1:5" hidden="1" x14ac:dyDescent="0.2">
      <c r="A196" s="315" t="s">
        <v>263</v>
      </c>
      <c r="B196" s="315" t="s">
        <v>1713</v>
      </c>
      <c r="C196" s="315">
        <v>32622</v>
      </c>
      <c r="D196" s="315" t="s">
        <v>217</v>
      </c>
      <c r="E196" s="315" t="s">
        <v>129</v>
      </c>
    </row>
    <row r="197" spans="1:5" hidden="1" x14ac:dyDescent="0.2">
      <c r="A197" s="315" t="s">
        <v>312</v>
      </c>
      <c r="B197" s="315" t="s">
        <v>1713</v>
      </c>
      <c r="C197" s="315">
        <v>32627</v>
      </c>
      <c r="D197" s="315" t="s">
        <v>217</v>
      </c>
      <c r="E197" s="315" t="s">
        <v>129</v>
      </c>
    </row>
    <row r="198" spans="1:5" hidden="1" x14ac:dyDescent="0.2">
      <c r="A198" s="315" t="s">
        <v>294</v>
      </c>
      <c r="B198" s="315" t="s">
        <v>1713</v>
      </c>
      <c r="C198" s="315">
        <v>32631</v>
      </c>
      <c r="D198" s="315" t="s">
        <v>217</v>
      </c>
      <c r="E198" s="315" t="s">
        <v>129</v>
      </c>
    </row>
    <row r="199" spans="1:5" hidden="1" x14ac:dyDescent="0.2">
      <c r="A199" s="315" t="s">
        <v>300</v>
      </c>
      <c r="B199" s="315" t="s">
        <v>1713</v>
      </c>
      <c r="C199" s="315">
        <v>32633</v>
      </c>
      <c r="D199" s="315" t="s">
        <v>217</v>
      </c>
      <c r="E199" s="315" t="s">
        <v>129</v>
      </c>
    </row>
    <row r="200" spans="1:5" hidden="1" x14ac:dyDescent="0.2">
      <c r="A200" s="315" t="s">
        <v>312</v>
      </c>
      <c r="B200" s="315" t="s">
        <v>1713</v>
      </c>
      <c r="C200" s="315">
        <v>32635</v>
      </c>
      <c r="D200" s="315" t="s">
        <v>217</v>
      </c>
      <c r="E200" s="315" t="s">
        <v>129</v>
      </c>
    </row>
    <row r="201" spans="1:5" hidden="1" x14ac:dyDescent="0.2">
      <c r="A201" s="315" t="s">
        <v>318</v>
      </c>
      <c r="B201" s="315" t="s">
        <v>1713</v>
      </c>
      <c r="C201" s="315">
        <v>32640</v>
      </c>
      <c r="D201" s="315" t="s">
        <v>217</v>
      </c>
      <c r="E201" s="315" t="s">
        <v>129</v>
      </c>
    </row>
    <row r="202" spans="1:5" hidden="1" x14ac:dyDescent="0.2">
      <c r="A202" s="315" t="s">
        <v>312</v>
      </c>
      <c r="B202" s="315" t="s">
        <v>1713</v>
      </c>
      <c r="C202" s="315">
        <v>32641</v>
      </c>
      <c r="D202" s="315" t="s">
        <v>217</v>
      </c>
      <c r="E202" s="315" t="s">
        <v>129</v>
      </c>
    </row>
    <row r="203" spans="1:5" hidden="1" x14ac:dyDescent="0.2">
      <c r="A203" s="315" t="s">
        <v>324</v>
      </c>
      <c r="B203" s="315" t="s">
        <v>1713</v>
      </c>
      <c r="C203" s="315">
        <v>32643</v>
      </c>
      <c r="D203" s="315" t="s">
        <v>217</v>
      </c>
      <c r="E203" s="315" t="s">
        <v>129</v>
      </c>
    </row>
    <row r="204" spans="1:5" hidden="1" x14ac:dyDescent="0.2">
      <c r="A204" s="315" t="s">
        <v>312</v>
      </c>
      <c r="B204" s="315" t="s">
        <v>1713</v>
      </c>
      <c r="C204" s="315">
        <v>32653</v>
      </c>
      <c r="D204" s="315" t="s">
        <v>217</v>
      </c>
      <c r="E204" s="315" t="s">
        <v>129</v>
      </c>
    </row>
    <row r="205" spans="1:5" hidden="1" x14ac:dyDescent="0.2">
      <c r="A205" s="315" t="s">
        <v>345</v>
      </c>
      <c r="B205" s="315" t="s">
        <v>1713</v>
      </c>
      <c r="C205" s="315">
        <v>32654</v>
      </c>
      <c r="D205" s="315" t="s">
        <v>217</v>
      </c>
      <c r="E205" s="315" t="s">
        <v>129</v>
      </c>
    </row>
    <row r="206" spans="1:5" hidden="1" x14ac:dyDescent="0.2">
      <c r="A206" s="315" t="s">
        <v>324</v>
      </c>
      <c r="B206" s="315" t="s">
        <v>1713</v>
      </c>
      <c r="C206" s="315">
        <v>32655</v>
      </c>
      <c r="D206" s="315" t="s">
        <v>217</v>
      </c>
      <c r="E206" s="315" t="s">
        <v>129</v>
      </c>
    </row>
    <row r="207" spans="1:5" hidden="1" x14ac:dyDescent="0.2">
      <c r="A207" s="315" t="s">
        <v>348</v>
      </c>
      <c r="B207" s="315" t="s">
        <v>1713</v>
      </c>
      <c r="C207" s="315">
        <v>32658</v>
      </c>
      <c r="D207" s="315" t="s">
        <v>217</v>
      </c>
      <c r="E207" s="315" t="s">
        <v>129</v>
      </c>
    </row>
    <row r="208" spans="1:5" hidden="1" x14ac:dyDescent="0.2">
      <c r="A208" s="315" t="s">
        <v>360</v>
      </c>
      <c r="B208" s="315" t="s">
        <v>1713</v>
      </c>
      <c r="C208" s="315">
        <v>32662</v>
      </c>
      <c r="D208" s="315" t="s">
        <v>217</v>
      </c>
      <c r="E208" s="315" t="s">
        <v>129</v>
      </c>
    </row>
    <row r="209" spans="1:5" hidden="1" x14ac:dyDescent="0.2">
      <c r="A209" s="315" t="s">
        <v>369</v>
      </c>
      <c r="B209" s="315" t="s">
        <v>1713</v>
      </c>
      <c r="C209" s="315">
        <v>32666</v>
      </c>
      <c r="D209" s="315" t="s">
        <v>217</v>
      </c>
      <c r="E209" s="315" t="s">
        <v>129</v>
      </c>
    </row>
    <row r="210" spans="1:5" hidden="1" x14ac:dyDescent="0.2">
      <c r="A210" s="315" t="s">
        <v>372</v>
      </c>
      <c r="B210" s="315" t="s">
        <v>1713</v>
      </c>
      <c r="C210" s="315">
        <v>32667</v>
      </c>
      <c r="D210" s="315" t="s">
        <v>217</v>
      </c>
      <c r="E210" s="315" t="s">
        <v>129</v>
      </c>
    </row>
    <row r="211" spans="1:5" hidden="1" x14ac:dyDescent="0.2">
      <c r="A211" s="315" t="s">
        <v>378</v>
      </c>
      <c r="B211" s="315" t="s">
        <v>1713</v>
      </c>
      <c r="C211" s="315">
        <v>32669</v>
      </c>
      <c r="D211" s="315" t="s">
        <v>217</v>
      </c>
      <c r="E211" s="315" t="s">
        <v>129</v>
      </c>
    </row>
    <row r="212" spans="1:5" hidden="1" x14ac:dyDescent="0.2">
      <c r="A212" s="315" t="s">
        <v>432</v>
      </c>
      <c r="B212" s="315" t="s">
        <v>1713</v>
      </c>
      <c r="C212" s="315">
        <v>32694</v>
      </c>
      <c r="D212" s="315" t="s">
        <v>217</v>
      </c>
      <c r="E212" s="315" t="s">
        <v>129</v>
      </c>
    </row>
    <row r="213" spans="1:5" hidden="1" x14ac:dyDescent="0.2">
      <c r="A213" s="315" t="s">
        <v>288</v>
      </c>
      <c r="B213" s="315" t="s">
        <v>1713</v>
      </c>
      <c r="C213" s="315">
        <v>34423</v>
      </c>
      <c r="D213" s="315" t="s">
        <v>220</v>
      </c>
      <c r="E213" s="315" t="s">
        <v>129</v>
      </c>
    </row>
    <row r="214" spans="1:5" hidden="1" x14ac:dyDescent="0.2">
      <c r="A214" s="315" t="s">
        <v>288</v>
      </c>
      <c r="B214" s="315" t="s">
        <v>1713</v>
      </c>
      <c r="C214" s="315">
        <v>34428</v>
      </c>
      <c r="D214" s="315" t="s">
        <v>220</v>
      </c>
      <c r="E214" s="315" t="s">
        <v>129</v>
      </c>
    </row>
    <row r="215" spans="1:5" hidden="1" x14ac:dyDescent="0.2">
      <c r="A215" s="315" t="s">
        <v>288</v>
      </c>
      <c r="B215" s="315" t="s">
        <v>1713</v>
      </c>
      <c r="C215" s="315">
        <v>34429</v>
      </c>
      <c r="D215" s="315" t="s">
        <v>220</v>
      </c>
      <c r="E215" s="315" t="s">
        <v>129</v>
      </c>
    </row>
    <row r="216" spans="1:5" hidden="1" x14ac:dyDescent="0.2">
      <c r="A216" s="315" t="s">
        <v>291</v>
      </c>
      <c r="B216" s="315" t="s">
        <v>1713</v>
      </c>
      <c r="C216" s="315">
        <v>34433</v>
      </c>
      <c r="D216" s="315" t="s">
        <v>220</v>
      </c>
      <c r="E216" s="315" t="s">
        <v>129</v>
      </c>
    </row>
    <row r="217" spans="1:5" hidden="1" x14ac:dyDescent="0.2">
      <c r="A217" s="315" t="s">
        <v>291</v>
      </c>
      <c r="B217" s="315" t="s">
        <v>1713</v>
      </c>
      <c r="C217" s="315">
        <v>34434</v>
      </c>
      <c r="D217" s="315" t="s">
        <v>220</v>
      </c>
      <c r="E217" s="315" t="s">
        <v>129</v>
      </c>
    </row>
    <row r="218" spans="1:5" hidden="1" x14ac:dyDescent="0.2">
      <c r="A218" s="315" t="s">
        <v>306</v>
      </c>
      <c r="B218" s="315" t="s">
        <v>1713</v>
      </c>
      <c r="C218" s="315">
        <v>34436</v>
      </c>
      <c r="D218" s="315" t="s">
        <v>220</v>
      </c>
      <c r="E218" s="315" t="s">
        <v>129</v>
      </c>
    </row>
    <row r="219" spans="1:5" hidden="1" x14ac:dyDescent="0.2">
      <c r="A219" s="315" t="s">
        <v>321</v>
      </c>
      <c r="B219" s="315" t="s">
        <v>1713</v>
      </c>
      <c r="C219" s="315">
        <v>34441</v>
      </c>
      <c r="D219" s="315" t="s">
        <v>220</v>
      </c>
      <c r="E219" s="315" t="s">
        <v>129</v>
      </c>
    </row>
    <row r="220" spans="1:5" hidden="1" x14ac:dyDescent="0.2">
      <c r="A220" s="315" t="s">
        <v>321</v>
      </c>
      <c r="B220" s="315" t="s">
        <v>1713</v>
      </c>
      <c r="C220" s="315">
        <v>34442</v>
      </c>
      <c r="D220" s="315" t="s">
        <v>220</v>
      </c>
      <c r="E220" s="315" t="s">
        <v>129</v>
      </c>
    </row>
    <row r="221" spans="1:5" hidden="1" x14ac:dyDescent="0.2">
      <c r="A221" s="315" t="s">
        <v>327</v>
      </c>
      <c r="B221" s="315" t="s">
        <v>1713</v>
      </c>
      <c r="C221" s="315">
        <v>34445</v>
      </c>
      <c r="D221" s="315" t="s">
        <v>220</v>
      </c>
      <c r="E221" s="315" t="s">
        <v>129</v>
      </c>
    </row>
    <row r="222" spans="1:5" hidden="1" x14ac:dyDescent="0.2">
      <c r="A222" s="315" t="s">
        <v>330</v>
      </c>
      <c r="B222" s="315" t="s">
        <v>1713</v>
      </c>
      <c r="C222" s="315">
        <v>34446</v>
      </c>
      <c r="D222" s="315" t="s">
        <v>220</v>
      </c>
      <c r="E222" s="315" t="s">
        <v>129</v>
      </c>
    </row>
    <row r="223" spans="1:5" hidden="1" x14ac:dyDescent="0.2">
      <c r="A223" s="315" t="s">
        <v>333</v>
      </c>
      <c r="B223" s="315" t="s">
        <v>1713</v>
      </c>
      <c r="C223" s="315">
        <v>34447</v>
      </c>
      <c r="D223" s="315" t="s">
        <v>220</v>
      </c>
      <c r="E223" s="315" t="s">
        <v>129</v>
      </c>
    </row>
    <row r="224" spans="1:5" hidden="1" x14ac:dyDescent="0.2">
      <c r="A224" s="315" t="s">
        <v>330</v>
      </c>
      <c r="B224" s="315" t="s">
        <v>1713</v>
      </c>
      <c r="C224" s="315">
        <v>34448</v>
      </c>
      <c r="D224" s="315" t="s">
        <v>220</v>
      </c>
      <c r="E224" s="315" t="s">
        <v>129</v>
      </c>
    </row>
    <row r="225" spans="1:5" hidden="1" x14ac:dyDescent="0.2">
      <c r="A225" s="315" t="s">
        <v>339</v>
      </c>
      <c r="B225" s="315" t="s">
        <v>1713</v>
      </c>
      <c r="C225" s="315">
        <v>34449</v>
      </c>
      <c r="D225" s="315" t="s">
        <v>220</v>
      </c>
      <c r="E225" s="315" t="s">
        <v>129</v>
      </c>
    </row>
    <row r="226" spans="1:5" hidden="1" x14ac:dyDescent="0.2">
      <c r="A226" s="315" t="s">
        <v>342</v>
      </c>
      <c r="B226" s="315" t="s">
        <v>1713</v>
      </c>
      <c r="C226" s="315">
        <v>34450</v>
      </c>
      <c r="D226" s="315" t="s">
        <v>220</v>
      </c>
      <c r="E226" s="315" t="s">
        <v>129</v>
      </c>
    </row>
    <row r="227" spans="1:5" hidden="1" x14ac:dyDescent="0.2">
      <c r="A227" s="315" t="s">
        <v>342</v>
      </c>
      <c r="B227" s="315" t="s">
        <v>1713</v>
      </c>
      <c r="C227" s="315">
        <v>34451</v>
      </c>
      <c r="D227" s="315" t="s">
        <v>220</v>
      </c>
      <c r="E227" s="315" t="s">
        <v>129</v>
      </c>
    </row>
    <row r="228" spans="1:5" hidden="1" x14ac:dyDescent="0.2">
      <c r="A228" s="315" t="s">
        <v>342</v>
      </c>
      <c r="B228" s="315" t="s">
        <v>1713</v>
      </c>
      <c r="C228" s="315">
        <v>34452</v>
      </c>
      <c r="D228" s="315" t="s">
        <v>220</v>
      </c>
      <c r="E228" s="315" t="s">
        <v>129</v>
      </c>
    </row>
    <row r="229" spans="1:5" hidden="1" x14ac:dyDescent="0.2">
      <c r="A229" s="315" t="s">
        <v>342</v>
      </c>
      <c r="B229" s="315" t="s">
        <v>1713</v>
      </c>
      <c r="C229" s="315">
        <v>34453</v>
      </c>
      <c r="D229" s="315" t="s">
        <v>220</v>
      </c>
      <c r="E229" s="315" t="s">
        <v>129</v>
      </c>
    </row>
    <row r="230" spans="1:5" hidden="1" x14ac:dyDescent="0.2">
      <c r="A230" s="315" t="s">
        <v>357</v>
      </c>
      <c r="B230" s="315" t="s">
        <v>1713</v>
      </c>
      <c r="C230" s="315">
        <v>34460</v>
      </c>
      <c r="D230" s="315" t="s">
        <v>220</v>
      </c>
      <c r="E230" s="315" t="s">
        <v>129</v>
      </c>
    </row>
    <row r="231" spans="1:5" hidden="1" x14ac:dyDescent="0.2">
      <c r="A231" s="315" t="s">
        <v>357</v>
      </c>
      <c r="B231" s="315" t="s">
        <v>1713</v>
      </c>
      <c r="C231" s="315">
        <v>34461</v>
      </c>
      <c r="D231" s="315" t="s">
        <v>220</v>
      </c>
      <c r="E231" s="315" t="s">
        <v>129</v>
      </c>
    </row>
    <row r="232" spans="1:5" hidden="1" x14ac:dyDescent="0.2">
      <c r="A232" s="315" t="s">
        <v>254</v>
      </c>
      <c r="B232" s="315" t="s">
        <v>1713</v>
      </c>
      <c r="C232" s="315">
        <v>34464</v>
      </c>
      <c r="D232" s="315" t="s">
        <v>220</v>
      </c>
      <c r="E232" s="315" t="s">
        <v>129</v>
      </c>
    </row>
    <row r="233" spans="1:5" hidden="1" x14ac:dyDescent="0.2">
      <c r="A233" s="315" t="s">
        <v>254</v>
      </c>
      <c r="B233" s="315" t="s">
        <v>1713</v>
      </c>
      <c r="C233" s="315">
        <v>34465</v>
      </c>
      <c r="D233" s="315" t="s">
        <v>220</v>
      </c>
      <c r="E233" s="315" t="s">
        <v>129</v>
      </c>
    </row>
    <row r="234" spans="1:5" hidden="1" x14ac:dyDescent="0.2">
      <c r="A234" s="315" t="s">
        <v>330</v>
      </c>
      <c r="B234" s="315" t="s">
        <v>1713</v>
      </c>
      <c r="C234" s="315">
        <v>34487</v>
      </c>
      <c r="D234" s="315" t="s">
        <v>220</v>
      </c>
      <c r="E234" s="315" t="s">
        <v>129</v>
      </c>
    </row>
    <row r="235" spans="1:5" hidden="1" x14ac:dyDescent="0.2">
      <c r="A235" s="315" t="s">
        <v>269</v>
      </c>
      <c r="B235" s="315" t="s">
        <v>1713</v>
      </c>
      <c r="C235" s="315">
        <v>32111</v>
      </c>
      <c r="D235" s="315" t="s">
        <v>223</v>
      </c>
      <c r="E235" s="315" t="s">
        <v>129</v>
      </c>
    </row>
    <row r="236" spans="1:5" hidden="1" x14ac:dyDescent="0.2">
      <c r="A236" s="315" t="s">
        <v>279</v>
      </c>
      <c r="B236" s="315" t="s">
        <v>1713</v>
      </c>
      <c r="C236" s="315">
        <v>32113</v>
      </c>
      <c r="D236" s="315" t="s">
        <v>223</v>
      </c>
      <c r="E236" s="315" t="s">
        <v>129</v>
      </c>
    </row>
    <row r="237" spans="1:5" hidden="1" x14ac:dyDescent="0.2">
      <c r="A237" s="315" t="s">
        <v>297</v>
      </c>
      <c r="B237" s="315" t="s">
        <v>1713</v>
      </c>
      <c r="C237" s="315">
        <v>32133</v>
      </c>
      <c r="D237" s="315" t="s">
        <v>223</v>
      </c>
      <c r="E237" s="315" t="s">
        <v>129</v>
      </c>
    </row>
    <row r="238" spans="1:5" hidden="1" x14ac:dyDescent="0.2">
      <c r="A238" s="315" t="s">
        <v>309</v>
      </c>
      <c r="B238" s="315" t="s">
        <v>1713</v>
      </c>
      <c r="C238" s="315">
        <v>32134</v>
      </c>
      <c r="D238" s="315" t="s">
        <v>223</v>
      </c>
      <c r="E238" s="315" t="s">
        <v>129</v>
      </c>
    </row>
    <row r="239" spans="1:5" hidden="1" x14ac:dyDescent="0.2">
      <c r="A239" s="315" t="s">
        <v>423</v>
      </c>
      <c r="B239" s="315" t="s">
        <v>1713</v>
      </c>
      <c r="C239" s="315">
        <v>32162</v>
      </c>
      <c r="D239" s="315" t="s">
        <v>223</v>
      </c>
      <c r="E239" s="315" t="s">
        <v>129</v>
      </c>
    </row>
    <row r="240" spans="1:5" hidden="1" x14ac:dyDescent="0.2">
      <c r="A240" s="315" t="s">
        <v>384</v>
      </c>
      <c r="B240" s="315" t="s">
        <v>1713</v>
      </c>
      <c r="C240" s="315">
        <v>32179</v>
      </c>
      <c r="D240" s="315" t="s">
        <v>223</v>
      </c>
      <c r="E240" s="315" t="s">
        <v>129</v>
      </c>
    </row>
    <row r="241" spans="1:5" hidden="1" x14ac:dyDescent="0.2">
      <c r="A241" s="315" t="s">
        <v>393</v>
      </c>
      <c r="B241" s="315" t="s">
        <v>1713</v>
      </c>
      <c r="C241" s="315">
        <v>32182</v>
      </c>
      <c r="D241" s="315" t="s">
        <v>223</v>
      </c>
      <c r="E241" s="315" t="s">
        <v>129</v>
      </c>
    </row>
    <row r="242" spans="1:5" hidden="1" x14ac:dyDescent="0.2">
      <c r="A242" s="315" t="s">
        <v>384</v>
      </c>
      <c r="B242" s="315" t="s">
        <v>1713</v>
      </c>
      <c r="C242" s="315">
        <v>32183</v>
      </c>
      <c r="D242" s="315" t="s">
        <v>223</v>
      </c>
      <c r="E242" s="315" t="s">
        <v>129</v>
      </c>
    </row>
    <row r="243" spans="1:5" hidden="1" x14ac:dyDescent="0.2">
      <c r="A243" s="315" t="s">
        <v>408</v>
      </c>
      <c r="B243" s="315" t="s">
        <v>1713</v>
      </c>
      <c r="C243" s="315">
        <v>32192</v>
      </c>
      <c r="D243" s="315" t="s">
        <v>223</v>
      </c>
      <c r="E243" s="315" t="s">
        <v>129</v>
      </c>
    </row>
    <row r="244" spans="1:5" hidden="1" x14ac:dyDescent="0.2">
      <c r="A244" s="315" t="s">
        <v>438</v>
      </c>
      <c r="B244" s="315" t="s">
        <v>1713</v>
      </c>
      <c r="C244" s="315">
        <v>32195</v>
      </c>
      <c r="D244" s="315" t="s">
        <v>223</v>
      </c>
      <c r="E244" s="315" t="s">
        <v>129</v>
      </c>
    </row>
    <row r="245" spans="1:5" hidden="1" x14ac:dyDescent="0.2">
      <c r="A245" s="315" t="s">
        <v>242</v>
      </c>
      <c r="B245" s="315" t="s">
        <v>1713</v>
      </c>
      <c r="C245" s="315">
        <v>32617</v>
      </c>
      <c r="D245" s="315" t="s">
        <v>223</v>
      </c>
      <c r="E245" s="315" t="s">
        <v>129</v>
      </c>
    </row>
    <row r="246" spans="1:5" hidden="1" x14ac:dyDescent="0.2">
      <c r="A246" s="315" t="s">
        <v>303</v>
      </c>
      <c r="B246" s="315" t="s">
        <v>1713</v>
      </c>
      <c r="C246" s="315">
        <v>32634</v>
      </c>
      <c r="D246" s="315" t="s">
        <v>223</v>
      </c>
      <c r="E246" s="315" t="s">
        <v>129</v>
      </c>
    </row>
    <row r="247" spans="1:5" hidden="1" x14ac:dyDescent="0.2">
      <c r="A247" s="315" t="s">
        <v>363</v>
      </c>
      <c r="B247" s="315" t="s">
        <v>1713</v>
      </c>
      <c r="C247" s="315">
        <v>32663</v>
      </c>
      <c r="D247" s="315" t="s">
        <v>223</v>
      </c>
      <c r="E247" s="315" t="s">
        <v>129</v>
      </c>
    </row>
    <row r="248" spans="1:5" hidden="1" x14ac:dyDescent="0.2">
      <c r="A248" s="315" t="s">
        <v>366</v>
      </c>
      <c r="B248" s="315" t="s">
        <v>1713</v>
      </c>
      <c r="C248" s="315">
        <v>32664</v>
      </c>
      <c r="D248" s="315" t="s">
        <v>223</v>
      </c>
      <c r="E248" s="315" t="s">
        <v>129</v>
      </c>
    </row>
    <row r="249" spans="1:5" hidden="1" x14ac:dyDescent="0.2">
      <c r="A249" s="315" t="s">
        <v>372</v>
      </c>
      <c r="B249" s="315" t="s">
        <v>1713</v>
      </c>
      <c r="C249" s="315">
        <v>32667</v>
      </c>
      <c r="D249" s="315" t="s">
        <v>223</v>
      </c>
      <c r="E249" s="315" t="s">
        <v>129</v>
      </c>
    </row>
    <row r="250" spans="1:5" hidden="1" x14ac:dyDescent="0.2">
      <c r="A250" s="315" t="s">
        <v>375</v>
      </c>
      <c r="B250" s="315" t="s">
        <v>1713</v>
      </c>
      <c r="C250" s="315">
        <v>32668</v>
      </c>
      <c r="D250" s="315" t="s">
        <v>223</v>
      </c>
      <c r="E250" s="315" t="s">
        <v>129</v>
      </c>
    </row>
    <row r="251" spans="1:5" hidden="1" x14ac:dyDescent="0.2">
      <c r="A251" s="315" t="s">
        <v>390</v>
      </c>
      <c r="B251" s="315" t="s">
        <v>1713</v>
      </c>
      <c r="C251" s="315">
        <v>32681</v>
      </c>
      <c r="D251" s="315" t="s">
        <v>223</v>
      </c>
      <c r="E251" s="315" t="s">
        <v>129</v>
      </c>
    </row>
    <row r="252" spans="1:5" hidden="1" x14ac:dyDescent="0.2">
      <c r="A252" s="315" t="s">
        <v>402</v>
      </c>
      <c r="B252" s="315" t="s">
        <v>1713</v>
      </c>
      <c r="C252" s="315">
        <v>32686</v>
      </c>
      <c r="D252" s="315" t="s">
        <v>223</v>
      </c>
      <c r="E252" s="315" t="s">
        <v>129</v>
      </c>
    </row>
    <row r="253" spans="1:5" hidden="1" x14ac:dyDescent="0.2">
      <c r="A253" s="315" t="s">
        <v>444</v>
      </c>
      <c r="B253" s="315" t="s">
        <v>1713</v>
      </c>
      <c r="C253" s="315">
        <v>32696</v>
      </c>
      <c r="D253" s="315" t="s">
        <v>223</v>
      </c>
      <c r="E253" s="315" t="s">
        <v>129</v>
      </c>
    </row>
    <row r="254" spans="1:5" hidden="1" x14ac:dyDescent="0.2">
      <c r="A254" s="315" t="s">
        <v>239</v>
      </c>
      <c r="B254" s="315" t="s">
        <v>1713</v>
      </c>
      <c r="C254" s="315">
        <v>32702</v>
      </c>
      <c r="D254" s="315" t="s">
        <v>223</v>
      </c>
      <c r="E254" s="315" t="s">
        <v>129</v>
      </c>
    </row>
    <row r="255" spans="1:5" hidden="1" x14ac:dyDescent="0.2">
      <c r="A255" s="315" t="s">
        <v>429</v>
      </c>
      <c r="B255" s="315" t="s">
        <v>1713</v>
      </c>
      <c r="C255" s="315">
        <v>32784</v>
      </c>
      <c r="D255" s="315" t="s">
        <v>223</v>
      </c>
      <c r="E255" s="315" t="s">
        <v>129</v>
      </c>
    </row>
    <row r="256" spans="1:5" hidden="1" x14ac:dyDescent="0.2">
      <c r="A256" s="315" t="s">
        <v>251</v>
      </c>
      <c r="B256" s="315" t="s">
        <v>1713</v>
      </c>
      <c r="C256" s="315">
        <v>34420</v>
      </c>
      <c r="D256" s="315" t="s">
        <v>223</v>
      </c>
      <c r="E256" s="315" t="s">
        <v>129</v>
      </c>
    </row>
    <row r="257" spans="1:5" hidden="1" x14ac:dyDescent="0.2">
      <c r="A257" s="315" t="s">
        <v>251</v>
      </c>
      <c r="B257" s="315" t="s">
        <v>1713</v>
      </c>
      <c r="C257" s="315">
        <v>34421</v>
      </c>
      <c r="D257" s="315" t="s">
        <v>223</v>
      </c>
      <c r="E257" s="315" t="s">
        <v>129</v>
      </c>
    </row>
    <row r="258" spans="1:5" hidden="1" x14ac:dyDescent="0.2">
      <c r="A258" s="315" t="s">
        <v>291</v>
      </c>
      <c r="B258" s="315" t="s">
        <v>1713</v>
      </c>
      <c r="C258" s="315">
        <v>34430</v>
      </c>
      <c r="D258" s="315" t="s">
        <v>223</v>
      </c>
      <c r="E258" s="315" t="s">
        <v>129</v>
      </c>
    </row>
    <row r="259" spans="1:5" hidden="1" x14ac:dyDescent="0.2">
      <c r="A259" s="315" t="s">
        <v>291</v>
      </c>
      <c r="B259" s="315" t="s">
        <v>1713</v>
      </c>
      <c r="C259" s="315">
        <v>34431</v>
      </c>
      <c r="D259" s="315" t="s">
        <v>223</v>
      </c>
      <c r="E259" s="315" t="s">
        <v>129</v>
      </c>
    </row>
    <row r="260" spans="1:5" hidden="1" x14ac:dyDescent="0.2">
      <c r="A260" s="315" t="s">
        <v>291</v>
      </c>
      <c r="B260" s="315" t="s">
        <v>1713</v>
      </c>
      <c r="C260" s="315">
        <v>34432</v>
      </c>
      <c r="D260" s="315" t="s">
        <v>223</v>
      </c>
      <c r="E260" s="315" t="s">
        <v>129</v>
      </c>
    </row>
    <row r="261" spans="1:5" hidden="1" x14ac:dyDescent="0.2">
      <c r="A261" s="315" t="s">
        <v>381</v>
      </c>
      <c r="B261" s="315" t="s">
        <v>1713</v>
      </c>
      <c r="C261" s="315">
        <v>34470</v>
      </c>
      <c r="D261" s="315" t="s">
        <v>223</v>
      </c>
      <c r="E261" s="315" t="s">
        <v>129</v>
      </c>
    </row>
    <row r="262" spans="1:5" hidden="1" x14ac:dyDescent="0.2">
      <c r="A262" s="315" t="s">
        <v>381</v>
      </c>
      <c r="B262" s="315" t="s">
        <v>1713</v>
      </c>
      <c r="C262" s="315">
        <v>34471</v>
      </c>
      <c r="D262" s="315" t="s">
        <v>223</v>
      </c>
      <c r="E262" s="315" t="s">
        <v>129</v>
      </c>
    </row>
    <row r="263" spans="1:5" hidden="1" x14ac:dyDescent="0.2">
      <c r="A263" s="315" t="s">
        <v>381</v>
      </c>
      <c r="B263" s="315" t="s">
        <v>1713</v>
      </c>
      <c r="C263" s="315">
        <v>34472</v>
      </c>
      <c r="D263" s="315" t="s">
        <v>223</v>
      </c>
      <c r="E263" s="315" t="s">
        <v>129</v>
      </c>
    </row>
    <row r="264" spans="1:5" hidden="1" x14ac:dyDescent="0.2">
      <c r="A264" s="315" t="s">
        <v>381</v>
      </c>
      <c r="B264" s="315" t="s">
        <v>1713</v>
      </c>
      <c r="C264" s="315">
        <v>34473</v>
      </c>
      <c r="D264" s="315" t="s">
        <v>223</v>
      </c>
      <c r="E264" s="315" t="s">
        <v>129</v>
      </c>
    </row>
    <row r="265" spans="1:5" hidden="1" x14ac:dyDescent="0.2">
      <c r="A265" s="315" t="s">
        <v>381</v>
      </c>
      <c r="B265" s="315" t="s">
        <v>1713</v>
      </c>
      <c r="C265" s="315">
        <v>34474</v>
      </c>
      <c r="D265" s="315" t="s">
        <v>223</v>
      </c>
      <c r="E265" s="315" t="s">
        <v>129</v>
      </c>
    </row>
    <row r="266" spans="1:5" hidden="1" x14ac:dyDescent="0.2">
      <c r="A266" s="315" t="s">
        <v>381</v>
      </c>
      <c r="B266" s="315" t="s">
        <v>1713</v>
      </c>
      <c r="C266" s="315">
        <v>34475</v>
      </c>
      <c r="D266" s="315" t="s">
        <v>223</v>
      </c>
      <c r="E266" s="315" t="s">
        <v>129</v>
      </c>
    </row>
    <row r="267" spans="1:5" hidden="1" x14ac:dyDescent="0.2">
      <c r="A267" s="315" t="s">
        <v>381</v>
      </c>
      <c r="B267" s="315" t="s">
        <v>1713</v>
      </c>
      <c r="C267" s="315">
        <v>34476</v>
      </c>
      <c r="D267" s="315" t="s">
        <v>223</v>
      </c>
      <c r="E267" s="315" t="s">
        <v>129</v>
      </c>
    </row>
    <row r="268" spans="1:5" hidden="1" x14ac:dyDescent="0.2">
      <c r="A268" s="315" t="s">
        <v>381</v>
      </c>
      <c r="B268" s="315" t="s">
        <v>1713</v>
      </c>
      <c r="C268" s="315">
        <v>34477</v>
      </c>
      <c r="D268" s="315" t="s">
        <v>223</v>
      </c>
      <c r="E268" s="315" t="s">
        <v>129</v>
      </c>
    </row>
    <row r="269" spans="1:5" hidden="1" x14ac:dyDescent="0.2">
      <c r="A269" s="315" t="s">
        <v>381</v>
      </c>
      <c r="B269" s="315" t="s">
        <v>1713</v>
      </c>
      <c r="C269" s="315">
        <v>34478</v>
      </c>
      <c r="D269" s="315" t="s">
        <v>223</v>
      </c>
      <c r="E269" s="315" t="s">
        <v>129</v>
      </c>
    </row>
    <row r="270" spans="1:5" hidden="1" x14ac:dyDescent="0.2">
      <c r="A270" s="315" t="s">
        <v>381</v>
      </c>
      <c r="B270" s="315" t="s">
        <v>1713</v>
      </c>
      <c r="C270" s="315">
        <v>34479</v>
      </c>
      <c r="D270" s="315" t="s">
        <v>223</v>
      </c>
      <c r="E270" s="315" t="s">
        <v>129</v>
      </c>
    </row>
    <row r="271" spans="1:5" hidden="1" x14ac:dyDescent="0.2">
      <c r="A271" s="315" t="s">
        <v>381</v>
      </c>
      <c r="B271" s="315" t="s">
        <v>1713</v>
      </c>
      <c r="C271" s="315">
        <v>34480</v>
      </c>
      <c r="D271" s="315" t="s">
        <v>223</v>
      </c>
      <c r="E271" s="315" t="s">
        <v>129</v>
      </c>
    </row>
    <row r="272" spans="1:5" hidden="1" x14ac:dyDescent="0.2">
      <c r="A272" s="315" t="s">
        <v>381</v>
      </c>
      <c r="B272" s="315" t="s">
        <v>1713</v>
      </c>
      <c r="C272" s="315">
        <v>34481</v>
      </c>
      <c r="D272" s="315" t="s">
        <v>223</v>
      </c>
      <c r="E272" s="315" t="s">
        <v>129</v>
      </c>
    </row>
    <row r="273" spans="1:5" hidden="1" x14ac:dyDescent="0.2">
      <c r="A273" s="315" t="s">
        <v>381</v>
      </c>
      <c r="B273" s="315" t="s">
        <v>1713</v>
      </c>
      <c r="C273" s="315">
        <v>34482</v>
      </c>
      <c r="D273" s="315" t="s">
        <v>223</v>
      </c>
      <c r="E273" s="315" t="s">
        <v>129</v>
      </c>
    </row>
    <row r="274" spans="1:5" hidden="1" x14ac:dyDescent="0.2">
      <c r="A274" s="315" t="s">
        <v>381</v>
      </c>
      <c r="B274" s="315" t="s">
        <v>1713</v>
      </c>
      <c r="C274" s="315">
        <v>34483</v>
      </c>
      <c r="D274" s="315" t="s">
        <v>223</v>
      </c>
      <c r="E274" s="315" t="s">
        <v>129</v>
      </c>
    </row>
    <row r="275" spans="1:5" hidden="1" x14ac:dyDescent="0.2">
      <c r="A275" s="315" t="s">
        <v>405</v>
      </c>
      <c r="B275" s="315" t="s">
        <v>1713</v>
      </c>
      <c r="C275" s="315">
        <v>34488</v>
      </c>
      <c r="D275" s="315" t="s">
        <v>223</v>
      </c>
      <c r="E275" s="315" t="s">
        <v>129</v>
      </c>
    </row>
    <row r="276" spans="1:5" hidden="1" x14ac:dyDescent="0.2">
      <c r="A276" s="315" t="s">
        <v>405</v>
      </c>
      <c r="B276" s="315" t="s">
        <v>1713</v>
      </c>
      <c r="C276" s="315">
        <v>34489</v>
      </c>
      <c r="D276" s="315" t="s">
        <v>223</v>
      </c>
      <c r="E276" s="315" t="s">
        <v>129</v>
      </c>
    </row>
    <row r="277" spans="1:5" hidden="1" x14ac:dyDescent="0.2">
      <c r="A277" s="315" t="s">
        <v>414</v>
      </c>
      <c r="B277" s="315" t="s">
        <v>1713</v>
      </c>
      <c r="C277" s="315">
        <v>34491</v>
      </c>
      <c r="D277" s="315" t="s">
        <v>223</v>
      </c>
      <c r="E277" s="315" t="s">
        <v>129</v>
      </c>
    </row>
    <row r="278" spans="1:5" hidden="1" x14ac:dyDescent="0.2">
      <c r="A278" s="315" t="s">
        <v>414</v>
      </c>
      <c r="B278" s="315" t="s">
        <v>1713</v>
      </c>
      <c r="C278" s="315">
        <v>34492</v>
      </c>
      <c r="D278" s="315" t="s">
        <v>223</v>
      </c>
      <c r="E278" s="315" t="s">
        <v>129</v>
      </c>
    </row>
    <row r="279" spans="1:5" hidden="1" x14ac:dyDescent="0.2">
      <c r="A279" s="315" t="s">
        <v>351</v>
      </c>
      <c r="B279" s="315" t="s">
        <v>1713</v>
      </c>
      <c r="C279" s="315">
        <v>32159</v>
      </c>
      <c r="D279" s="315" t="s">
        <v>225</v>
      </c>
      <c r="E279" s="315" t="s">
        <v>129</v>
      </c>
    </row>
    <row r="280" spans="1:5" hidden="1" x14ac:dyDescent="0.2">
      <c r="A280" s="315" t="s">
        <v>423</v>
      </c>
      <c r="B280" s="315" t="s">
        <v>1713</v>
      </c>
      <c r="C280" s="315">
        <v>32162</v>
      </c>
      <c r="D280" s="315" t="s">
        <v>225</v>
      </c>
      <c r="E280" s="315" t="s">
        <v>129</v>
      </c>
    </row>
    <row r="281" spans="1:5" hidden="1" x14ac:dyDescent="0.2">
      <c r="A281" s="315" t="s">
        <v>423</v>
      </c>
      <c r="B281" s="315" t="s">
        <v>1713</v>
      </c>
      <c r="C281" s="315">
        <v>32163</v>
      </c>
      <c r="D281" s="315" t="s">
        <v>225</v>
      </c>
      <c r="E281" s="315" t="s">
        <v>129</v>
      </c>
    </row>
    <row r="282" spans="1:5" hidden="1" x14ac:dyDescent="0.2">
      <c r="A282" s="315" t="s">
        <v>266</v>
      </c>
      <c r="B282" s="315" t="s">
        <v>1713</v>
      </c>
      <c r="C282" s="315">
        <v>33513</v>
      </c>
      <c r="D282" s="315" t="s">
        <v>225</v>
      </c>
      <c r="E282" s="315" t="s">
        <v>129</v>
      </c>
    </row>
    <row r="283" spans="1:5" hidden="1" x14ac:dyDescent="0.2">
      <c r="A283" s="315" t="s">
        <v>274</v>
      </c>
      <c r="B283" s="315" t="s">
        <v>1713</v>
      </c>
      <c r="C283" s="315">
        <v>33514</v>
      </c>
      <c r="D283" s="315" t="s">
        <v>225</v>
      </c>
      <c r="E283" s="315" t="s">
        <v>129</v>
      </c>
    </row>
    <row r="284" spans="1:5" hidden="1" x14ac:dyDescent="0.2">
      <c r="A284" s="315" t="s">
        <v>282</v>
      </c>
      <c r="B284" s="315" t="s">
        <v>1713</v>
      </c>
      <c r="C284" s="315">
        <v>33521</v>
      </c>
      <c r="D284" s="315" t="s">
        <v>225</v>
      </c>
      <c r="E284" s="315" t="s">
        <v>129</v>
      </c>
    </row>
    <row r="285" spans="1:5" hidden="1" x14ac:dyDescent="0.2">
      <c r="A285" s="315" t="s">
        <v>354</v>
      </c>
      <c r="B285" s="315" t="s">
        <v>1713</v>
      </c>
      <c r="C285" s="315">
        <v>33538</v>
      </c>
      <c r="D285" s="315" t="s">
        <v>225</v>
      </c>
      <c r="E285" s="315" t="s">
        <v>129</v>
      </c>
    </row>
    <row r="286" spans="1:5" hidden="1" x14ac:dyDescent="0.2">
      <c r="A286" s="315" t="s">
        <v>417</v>
      </c>
      <c r="B286" s="315" t="s">
        <v>1713</v>
      </c>
      <c r="C286" s="315">
        <v>33585</v>
      </c>
      <c r="D286" s="315" t="s">
        <v>225</v>
      </c>
      <c r="E286" s="315" t="s">
        <v>129</v>
      </c>
    </row>
    <row r="287" spans="1:5" hidden="1" x14ac:dyDescent="0.2">
      <c r="A287" s="315" t="s">
        <v>435</v>
      </c>
      <c r="B287" s="315" t="s">
        <v>1713</v>
      </c>
      <c r="C287" s="315">
        <v>33597</v>
      </c>
      <c r="D287" s="315" t="s">
        <v>225</v>
      </c>
      <c r="E287" s="315" t="s">
        <v>129</v>
      </c>
    </row>
    <row r="288" spans="1:5" hidden="1" x14ac:dyDescent="0.2">
      <c r="A288" s="315" t="s">
        <v>399</v>
      </c>
      <c r="B288" s="315" t="s">
        <v>1713</v>
      </c>
      <c r="C288" s="315">
        <v>34484</v>
      </c>
      <c r="D288" s="315" t="s">
        <v>225</v>
      </c>
      <c r="E288" s="315" t="s">
        <v>129</v>
      </c>
    </row>
    <row r="289" spans="1:5" hidden="1" x14ac:dyDescent="0.2">
      <c r="A289" s="315" t="s">
        <v>441</v>
      </c>
      <c r="B289" s="315" t="s">
        <v>1713</v>
      </c>
      <c r="C289" s="315">
        <v>34785</v>
      </c>
      <c r="D289" s="315" t="s">
        <v>225</v>
      </c>
      <c r="E289" s="315" t="s">
        <v>129</v>
      </c>
    </row>
    <row r="290" spans="1:5" hidden="1" x14ac:dyDescent="0.2">
      <c r="A290" s="315" t="s">
        <v>400</v>
      </c>
      <c r="B290" s="315" t="s">
        <v>1714</v>
      </c>
      <c r="C290" s="315">
        <v>30233</v>
      </c>
      <c r="D290" s="315" t="s">
        <v>210</v>
      </c>
      <c r="E290" s="315" t="s">
        <v>151</v>
      </c>
    </row>
    <row r="291" spans="1:5" hidden="1" x14ac:dyDescent="0.2">
      <c r="A291" s="315" t="s">
        <v>295</v>
      </c>
      <c r="B291" s="315" t="s">
        <v>1714</v>
      </c>
      <c r="C291" s="315">
        <v>31004</v>
      </c>
      <c r="D291" s="315" t="s">
        <v>210</v>
      </c>
      <c r="E291" s="315" t="s">
        <v>151</v>
      </c>
    </row>
    <row r="292" spans="1:5" hidden="1" x14ac:dyDescent="0.2">
      <c r="A292" s="315" t="s">
        <v>328</v>
      </c>
      <c r="B292" s="315" t="s">
        <v>1714</v>
      </c>
      <c r="C292" s="315">
        <v>31016</v>
      </c>
      <c r="D292" s="315" t="s">
        <v>210</v>
      </c>
      <c r="E292" s="315" t="s">
        <v>151</v>
      </c>
    </row>
    <row r="293" spans="1:5" hidden="1" x14ac:dyDescent="0.2">
      <c r="A293" s="315" t="s">
        <v>358</v>
      </c>
      <c r="B293" s="315" t="s">
        <v>1714</v>
      </c>
      <c r="C293" s="315">
        <v>31029</v>
      </c>
      <c r="D293" s="315" t="s">
        <v>210</v>
      </c>
      <c r="E293" s="315" t="s">
        <v>151</v>
      </c>
    </row>
    <row r="294" spans="1:5" hidden="1" x14ac:dyDescent="0.2">
      <c r="A294" s="315" t="s">
        <v>409</v>
      </c>
      <c r="B294" s="315" t="s">
        <v>1714</v>
      </c>
      <c r="C294" s="315">
        <v>31046</v>
      </c>
      <c r="D294" s="315" t="s">
        <v>210</v>
      </c>
      <c r="E294" s="315" t="s">
        <v>151</v>
      </c>
    </row>
    <row r="295" spans="1:5" hidden="1" x14ac:dyDescent="0.2">
      <c r="A295" s="315" t="s">
        <v>455</v>
      </c>
      <c r="B295" s="315" t="s">
        <v>1714</v>
      </c>
      <c r="C295" s="315">
        <v>31066</v>
      </c>
      <c r="D295" s="315" t="s">
        <v>210</v>
      </c>
      <c r="E295" s="315" t="s">
        <v>151</v>
      </c>
    </row>
    <row r="296" spans="1:5" hidden="1" x14ac:dyDescent="0.2">
      <c r="A296" s="315" t="s">
        <v>472</v>
      </c>
      <c r="B296" s="315" t="s">
        <v>1714</v>
      </c>
      <c r="C296" s="315">
        <v>31086</v>
      </c>
      <c r="D296" s="315" t="s">
        <v>210</v>
      </c>
      <c r="E296" s="315" t="s">
        <v>151</v>
      </c>
    </row>
    <row r="297" spans="1:5" hidden="1" x14ac:dyDescent="0.2">
      <c r="A297" s="315" t="s">
        <v>433</v>
      </c>
      <c r="B297" s="315" t="s">
        <v>1714</v>
      </c>
      <c r="C297" s="315">
        <v>31210</v>
      </c>
      <c r="D297" s="315" t="s">
        <v>210</v>
      </c>
      <c r="E297" s="315" t="s">
        <v>151</v>
      </c>
    </row>
    <row r="298" spans="1:5" hidden="1" x14ac:dyDescent="0.2">
      <c r="A298" s="315" t="s">
        <v>433</v>
      </c>
      <c r="B298" s="315" t="s">
        <v>1714</v>
      </c>
      <c r="C298" s="315">
        <v>31220</v>
      </c>
      <c r="D298" s="315" t="s">
        <v>210</v>
      </c>
      <c r="E298" s="315" t="s">
        <v>151</v>
      </c>
    </row>
    <row r="299" spans="1:5" hidden="1" x14ac:dyDescent="0.2">
      <c r="A299" s="315" t="s">
        <v>307</v>
      </c>
      <c r="B299" s="315" t="s">
        <v>1714</v>
      </c>
      <c r="C299" s="315">
        <v>31008</v>
      </c>
      <c r="D299" s="315" t="s">
        <v>213</v>
      </c>
      <c r="E299" s="315" t="s">
        <v>151</v>
      </c>
    </row>
    <row r="300" spans="1:5" hidden="1" x14ac:dyDescent="0.2">
      <c r="A300" s="315" t="s">
        <v>328</v>
      </c>
      <c r="B300" s="315" t="s">
        <v>1714</v>
      </c>
      <c r="C300" s="315">
        <v>31016</v>
      </c>
      <c r="D300" s="315" t="s">
        <v>213</v>
      </c>
      <c r="E300" s="315" t="s">
        <v>151</v>
      </c>
    </row>
    <row r="301" spans="1:5" hidden="1" x14ac:dyDescent="0.2">
      <c r="A301" s="315" t="s">
        <v>361</v>
      </c>
      <c r="B301" s="315" t="s">
        <v>1714</v>
      </c>
      <c r="C301" s="315">
        <v>31030</v>
      </c>
      <c r="D301" s="315" t="s">
        <v>213</v>
      </c>
      <c r="E301" s="315" t="s">
        <v>151</v>
      </c>
    </row>
    <row r="302" spans="1:5" hidden="1" x14ac:dyDescent="0.2">
      <c r="A302" s="315" t="s">
        <v>421</v>
      </c>
      <c r="B302" s="315" t="s">
        <v>1714</v>
      </c>
      <c r="C302" s="315">
        <v>31050</v>
      </c>
      <c r="D302" s="315" t="s">
        <v>213</v>
      </c>
      <c r="E302" s="315" t="s">
        <v>151</v>
      </c>
    </row>
    <row r="303" spans="1:5" hidden="1" x14ac:dyDescent="0.2">
      <c r="A303" s="315" t="s">
        <v>427</v>
      </c>
      <c r="B303" s="315" t="s">
        <v>1714</v>
      </c>
      <c r="C303" s="315">
        <v>31052</v>
      </c>
      <c r="D303" s="315" t="s">
        <v>213</v>
      </c>
      <c r="E303" s="315" t="s">
        <v>151</v>
      </c>
    </row>
    <row r="304" spans="1:5" hidden="1" x14ac:dyDescent="0.2">
      <c r="A304" s="315" t="s">
        <v>455</v>
      </c>
      <c r="B304" s="315" t="s">
        <v>1714</v>
      </c>
      <c r="C304" s="315">
        <v>31066</v>
      </c>
      <c r="D304" s="315" t="s">
        <v>213</v>
      </c>
      <c r="E304" s="315" t="s">
        <v>151</v>
      </c>
    </row>
    <row r="305" spans="1:5" hidden="1" x14ac:dyDescent="0.2">
      <c r="A305" s="315" t="s">
        <v>465</v>
      </c>
      <c r="B305" s="315" t="s">
        <v>1714</v>
      </c>
      <c r="C305" s="315">
        <v>31078</v>
      </c>
      <c r="D305" s="315" t="s">
        <v>213</v>
      </c>
      <c r="E305" s="315" t="s">
        <v>151</v>
      </c>
    </row>
    <row r="306" spans="1:5" hidden="1" x14ac:dyDescent="0.2">
      <c r="A306" s="315" t="s">
        <v>301</v>
      </c>
      <c r="B306" s="315" t="s">
        <v>1714</v>
      </c>
      <c r="C306" s="315">
        <v>31006</v>
      </c>
      <c r="D306" s="315" t="s">
        <v>216</v>
      </c>
      <c r="E306" s="315" t="s">
        <v>151</v>
      </c>
    </row>
    <row r="307" spans="1:5" hidden="1" x14ac:dyDescent="0.2">
      <c r="A307" s="315" t="s">
        <v>391</v>
      </c>
      <c r="B307" s="315" t="s">
        <v>1714</v>
      </c>
      <c r="C307" s="315">
        <v>31039</v>
      </c>
      <c r="D307" s="315" t="s">
        <v>216</v>
      </c>
      <c r="E307" s="315" t="s">
        <v>151</v>
      </c>
    </row>
    <row r="308" spans="1:5" hidden="1" x14ac:dyDescent="0.2">
      <c r="A308" s="315" t="s">
        <v>439</v>
      </c>
      <c r="B308" s="315" t="s">
        <v>1714</v>
      </c>
      <c r="C308" s="315">
        <v>31058</v>
      </c>
      <c r="D308" s="315" t="s">
        <v>216</v>
      </c>
      <c r="E308" s="315" t="s">
        <v>151</v>
      </c>
    </row>
    <row r="309" spans="1:5" hidden="1" x14ac:dyDescent="0.2">
      <c r="A309" s="315" t="s">
        <v>463</v>
      </c>
      <c r="B309" s="315" t="s">
        <v>1714</v>
      </c>
      <c r="C309" s="315">
        <v>31076</v>
      </c>
      <c r="D309" s="315" t="s">
        <v>216</v>
      </c>
      <c r="E309" s="315" t="s">
        <v>151</v>
      </c>
    </row>
    <row r="310" spans="1:5" hidden="1" x14ac:dyDescent="0.2">
      <c r="A310" s="315" t="s">
        <v>468</v>
      </c>
      <c r="B310" s="315" t="s">
        <v>1714</v>
      </c>
      <c r="C310" s="315">
        <v>31081</v>
      </c>
      <c r="D310" s="315" t="s">
        <v>216</v>
      </c>
      <c r="E310" s="315" t="s">
        <v>151</v>
      </c>
    </row>
    <row r="311" spans="1:5" hidden="1" x14ac:dyDescent="0.2">
      <c r="A311" s="315" t="s">
        <v>412</v>
      </c>
      <c r="B311" s="315" t="s">
        <v>1714</v>
      </c>
      <c r="C311" s="315">
        <v>31812</v>
      </c>
      <c r="D311" s="315" t="s">
        <v>216</v>
      </c>
      <c r="E311" s="315" t="s">
        <v>151</v>
      </c>
    </row>
    <row r="312" spans="1:5" hidden="1" x14ac:dyDescent="0.2">
      <c r="A312" s="315" t="s">
        <v>394</v>
      </c>
      <c r="B312" s="315" t="s">
        <v>1714</v>
      </c>
      <c r="C312" s="315">
        <v>31041</v>
      </c>
      <c r="D312" s="315" t="s">
        <v>218</v>
      </c>
      <c r="E312" s="315" t="s">
        <v>151</v>
      </c>
    </row>
    <row r="313" spans="1:5" hidden="1" x14ac:dyDescent="0.2">
      <c r="A313" s="315" t="s">
        <v>436</v>
      </c>
      <c r="B313" s="315" t="s">
        <v>1714</v>
      </c>
      <c r="C313" s="315">
        <v>31057</v>
      </c>
      <c r="D313" s="315" t="s">
        <v>218</v>
      </c>
      <c r="E313" s="315" t="s">
        <v>151</v>
      </c>
    </row>
    <row r="314" spans="1:5" hidden="1" x14ac:dyDescent="0.2">
      <c r="A314" s="315" t="s">
        <v>454</v>
      </c>
      <c r="B314" s="315" t="s">
        <v>1714</v>
      </c>
      <c r="C314" s="315">
        <v>31063</v>
      </c>
      <c r="D314" s="315" t="s">
        <v>218</v>
      </c>
      <c r="E314" s="315" t="s">
        <v>151</v>
      </c>
    </row>
    <row r="315" spans="1:5" hidden="1" x14ac:dyDescent="0.2">
      <c r="A315" s="315" t="s">
        <v>457</v>
      </c>
      <c r="B315" s="315" t="s">
        <v>1714</v>
      </c>
      <c r="C315" s="315">
        <v>31068</v>
      </c>
      <c r="D315" s="315" t="s">
        <v>218</v>
      </c>
      <c r="E315" s="315" t="s">
        <v>151</v>
      </c>
    </row>
    <row r="316" spans="1:5" hidden="1" x14ac:dyDescent="0.2">
      <c r="A316" s="315" t="s">
        <v>463</v>
      </c>
      <c r="B316" s="315" t="s">
        <v>1714</v>
      </c>
      <c r="C316" s="315">
        <v>31076</v>
      </c>
      <c r="D316" s="315" t="s">
        <v>218</v>
      </c>
      <c r="E316" s="315" t="s">
        <v>151</v>
      </c>
    </row>
    <row r="317" spans="1:5" hidden="1" x14ac:dyDescent="0.2">
      <c r="A317" s="315" t="s">
        <v>468</v>
      </c>
      <c r="B317" s="315" t="s">
        <v>1714</v>
      </c>
      <c r="C317" s="315">
        <v>31081</v>
      </c>
      <c r="D317" s="315" t="s">
        <v>218</v>
      </c>
      <c r="E317" s="315" t="s">
        <v>151</v>
      </c>
    </row>
    <row r="318" spans="1:5" hidden="1" x14ac:dyDescent="0.2">
      <c r="A318" s="315" t="s">
        <v>289</v>
      </c>
      <c r="B318" s="315" t="s">
        <v>1714</v>
      </c>
      <c r="C318" s="315">
        <v>31711</v>
      </c>
      <c r="D318" s="315" t="s">
        <v>218</v>
      </c>
      <c r="E318" s="315" t="s">
        <v>151</v>
      </c>
    </row>
    <row r="319" spans="1:5" hidden="1" x14ac:dyDescent="0.2">
      <c r="A319" s="315" t="s">
        <v>304</v>
      </c>
      <c r="B319" s="315" t="s">
        <v>1714</v>
      </c>
      <c r="C319" s="315">
        <v>31007</v>
      </c>
      <c r="D319" s="315" t="s">
        <v>221</v>
      </c>
      <c r="E319" s="315" t="s">
        <v>151</v>
      </c>
    </row>
    <row r="320" spans="1:5" hidden="1" x14ac:dyDescent="0.2">
      <c r="A320" s="315" t="s">
        <v>424</v>
      </c>
      <c r="B320" s="315" t="s">
        <v>1714</v>
      </c>
      <c r="C320" s="315">
        <v>31051</v>
      </c>
      <c r="D320" s="315" t="s">
        <v>221</v>
      </c>
      <c r="E320" s="315" t="s">
        <v>151</v>
      </c>
    </row>
    <row r="321" spans="1:5" hidden="1" x14ac:dyDescent="0.2">
      <c r="A321" s="315" t="s">
        <v>454</v>
      </c>
      <c r="B321" s="315" t="s">
        <v>1714</v>
      </c>
      <c r="C321" s="315">
        <v>31063</v>
      </c>
      <c r="D321" s="315" t="s">
        <v>221</v>
      </c>
      <c r="E321" s="315" t="s">
        <v>151</v>
      </c>
    </row>
    <row r="322" spans="1:5" hidden="1" x14ac:dyDescent="0.2">
      <c r="A322" s="315" t="s">
        <v>459</v>
      </c>
      <c r="B322" s="315" t="s">
        <v>1714</v>
      </c>
      <c r="C322" s="315">
        <v>31070</v>
      </c>
      <c r="D322" s="315" t="s">
        <v>221</v>
      </c>
      <c r="E322" s="315" t="s">
        <v>151</v>
      </c>
    </row>
    <row r="323" spans="1:5" hidden="1" x14ac:dyDescent="0.2">
      <c r="A323" s="315" t="s">
        <v>478</v>
      </c>
      <c r="B323" s="315" t="s">
        <v>1714</v>
      </c>
      <c r="C323" s="315">
        <v>31091</v>
      </c>
      <c r="D323" s="315" t="s">
        <v>221</v>
      </c>
      <c r="E323" s="315" t="s">
        <v>151</v>
      </c>
    </row>
    <row r="324" spans="1:5" hidden="1" x14ac:dyDescent="0.2">
      <c r="A324" s="315" t="s">
        <v>479</v>
      </c>
      <c r="B324" s="315" t="s">
        <v>1714</v>
      </c>
      <c r="C324" s="315">
        <v>31092</v>
      </c>
      <c r="D324" s="315" t="s">
        <v>221</v>
      </c>
      <c r="E324" s="315" t="s">
        <v>151</v>
      </c>
    </row>
    <row r="325" spans="1:5" hidden="1" x14ac:dyDescent="0.2">
      <c r="A325" s="315" t="s">
        <v>298</v>
      </c>
      <c r="B325" s="315" t="s">
        <v>1714</v>
      </c>
      <c r="C325" s="315">
        <v>31005</v>
      </c>
      <c r="D325" s="315" t="s">
        <v>224</v>
      </c>
      <c r="E325" s="315" t="s">
        <v>151</v>
      </c>
    </row>
    <row r="326" spans="1:5" hidden="1" x14ac:dyDescent="0.2">
      <c r="A326" s="315" t="s">
        <v>307</v>
      </c>
      <c r="B326" s="315" t="s">
        <v>1714</v>
      </c>
      <c r="C326" s="315">
        <v>31008</v>
      </c>
      <c r="D326" s="315" t="s">
        <v>224</v>
      </c>
      <c r="E326" s="315" t="s">
        <v>151</v>
      </c>
    </row>
    <row r="327" spans="1:5" hidden="1" x14ac:dyDescent="0.2">
      <c r="A327" s="315" t="s">
        <v>322</v>
      </c>
      <c r="B327" s="315" t="s">
        <v>1714</v>
      </c>
      <c r="C327" s="315">
        <v>31013</v>
      </c>
      <c r="D327" s="315" t="s">
        <v>224</v>
      </c>
      <c r="E327" s="315" t="s">
        <v>151</v>
      </c>
    </row>
    <row r="328" spans="1:5" hidden="1" x14ac:dyDescent="0.2">
      <c r="A328" s="315" t="s">
        <v>355</v>
      </c>
      <c r="B328" s="315" t="s">
        <v>1714</v>
      </c>
      <c r="C328" s="315">
        <v>31025</v>
      </c>
      <c r="D328" s="315" t="s">
        <v>224</v>
      </c>
      <c r="E328" s="315" t="s">
        <v>151</v>
      </c>
    </row>
    <row r="329" spans="1:5" hidden="1" x14ac:dyDescent="0.2">
      <c r="A329" s="315" t="s">
        <v>313</v>
      </c>
      <c r="B329" s="315" t="s">
        <v>1714</v>
      </c>
      <c r="C329" s="315">
        <v>31028</v>
      </c>
      <c r="D329" s="315" t="s">
        <v>224</v>
      </c>
      <c r="E329" s="315" t="s">
        <v>151</v>
      </c>
    </row>
    <row r="330" spans="1:5" hidden="1" x14ac:dyDescent="0.2">
      <c r="A330" s="315" t="s">
        <v>361</v>
      </c>
      <c r="B330" s="315" t="s">
        <v>1714</v>
      </c>
      <c r="C330" s="315">
        <v>31030</v>
      </c>
      <c r="D330" s="315" t="s">
        <v>224</v>
      </c>
      <c r="E330" s="315" t="s">
        <v>151</v>
      </c>
    </row>
    <row r="331" spans="1:5" hidden="1" x14ac:dyDescent="0.2">
      <c r="A331" s="315" t="s">
        <v>382</v>
      </c>
      <c r="B331" s="315" t="s">
        <v>1714</v>
      </c>
      <c r="C331" s="315">
        <v>31036</v>
      </c>
      <c r="D331" s="315" t="s">
        <v>224</v>
      </c>
      <c r="E331" s="315" t="s">
        <v>151</v>
      </c>
    </row>
    <row r="332" spans="1:5" hidden="1" x14ac:dyDescent="0.2">
      <c r="A332" s="315" t="s">
        <v>415</v>
      </c>
      <c r="B332" s="315" t="s">
        <v>1714</v>
      </c>
      <c r="C332" s="315">
        <v>31047</v>
      </c>
      <c r="D332" s="315" t="s">
        <v>224</v>
      </c>
      <c r="E332" s="315" t="s">
        <v>151</v>
      </c>
    </row>
    <row r="333" spans="1:5" hidden="1" x14ac:dyDescent="0.2">
      <c r="A333" s="315" t="s">
        <v>458</v>
      </c>
      <c r="B333" s="315" t="s">
        <v>1714</v>
      </c>
      <c r="C333" s="315">
        <v>31069</v>
      </c>
      <c r="D333" s="315" t="s">
        <v>224</v>
      </c>
      <c r="E333" s="315" t="s">
        <v>151</v>
      </c>
    </row>
    <row r="334" spans="1:5" hidden="1" x14ac:dyDescent="0.2">
      <c r="A334" s="315" t="s">
        <v>480</v>
      </c>
      <c r="B334" s="315" t="s">
        <v>1714</v>
      </c>
      <c r="C334" s="315">
        <v>31088</v>
      </c>
      <c r="D334" s="315" t="s">
        <v>224</v>
      </c>
      <c r="E334" s="315" t="s">
        <v>151</v>
      </c>
    </row>
    <row r="335" spans="1:5" hidden="1" x14ac:dyDescent="0.2">
      <c r="A335" s="315" t="s">
        <v>480</v>
      </c>
      <c r="B335" s="315" t="s">
        <v>1714</v>
      </c>
      <c r="C335" s="315">
        <v>31093</v>
      </c>
      <c r="D335" s="315" t="s">
        <v>224</v>
      </c>
      <c r="E335" s="315" t="s">
        <v>151</v>
      </c>
    </row>
    <row r="336" spans="1:5" hidden="1" x14ac:dyDescent="0.2">
      <c r="A336" s="315" t="s">
        <v>480</v>
      </c>
      <c r="B336" s="315" t="s">
        <v>1714</v>
      </c>
      <c r="C336" s="315">
        <v>31095</v>
      </c>
      <c r="D336" s="315" t="s">
        <v>224</v>
      </c>
      <c r="E336" s="315" t="s">
        <v>151</v>
      </c>
    </row>
    <row r="337" spans="1:5" hidden="1" x14ac:dyDescent="0.2">
      <c r="A337" s="315" t="s">
        <v>480</v>
      </c>
      <c r="B337" s="315" t="s">
        <v>1714</v>
      </c>
      <c r="C337" s="315">
        <v>31098</v>
      </c>
      <c r="D337" s="315" t="s">
        <v>224</v>
      </c>
      <c r="E337" s="315" t="s">
        <v>151</v>
      </c>
    </row>
    <row r="338" spans="1:5" hidden="1" x14ac:dyDescent="0.2">
      <c r="A338" s="315" t="s">
        <v>480</v>
      </c>
      <c r="B338" s="315" t="s">
        <v>1714</v>
      </c>
      <c r="C338" s="315">
        <v>31099</v>
      </c>
      <c r="D338" s="315" t="s">
        <v>224</v>
      </c>
      <c r="E338" s="315" t="s">
        <v>151</v>
      </c>
    </row>
    <row r="339" spans="1:5" hidden="1" x14ac:dyDescent="0.2">
      <c r="A339" s="315" t="s">
        <v>307</v>
      </c>
      <c r="B339" s="315" t="s">
        <v>1714</v>
      </c>
      <c r="C339" s="315">
        <v>31008</v>
      </c>
      <c r="D339" s="315" t="s">
        <v>226</v>
      </c>
      <c r="E339" s="315" t="s">
        <v>151</v>
      </c>
    </row>
    <row r="340" spans="1:5" hidden="1" x14ac:dyDescent="0.2">
      <c r="A340" s="315" t="s">
        <v>361</v>
      </c>
      <c r="B340" s="315" t="s">
        <v>1714</v>
      </c>
      <c r="C340" s="315">
        <v>31030</v>
      </c>
      <c r="D340" s="315" t="s">
        <v>226</v>
      </c>
      <c r="E340" s="315" t="s">
        <v>151</v>
      </c>
    </row>
    <row r="341" spans="1:5" hidden="1" x14ac:dyDescent="0.2">
      <c r="A341" s="315" t="s">
        <v>458</v>
      </c>
      <c r="B341" s="315" t="s">
        <v>1714</v>
      </c>
      <c r="C341" s="315">
        <v>31069</v>
      </c>
      <c r="D341" s="315" t="s">
        <v>226</v>
      </c>
      <c r="E341" s="315" t="s">
        <v>151</v>
      </c>
    </row>
    <row r="342" spans="1:5" hidden="1" x14ac:dyDescent="0.2">
      <c r="A342" s="315" t="s">
        <v>463</v>
      </c>
      <c r="B342" s="315" t="s">
        <v>1714</v>
      </c>
      <c r="C342" s="315">
        <v>31076</v>
      </c>
      <c r="D342" s="315" t="s">
        <v>226</v>
      </c>
      <c r="E342" s="315" t="s">
        <v>151</v>
      </c>
    </row>
    <row r="343" spans="1:5" hidden="1" x14ac:dyDescent="0.2">
      <c r="A343" s="315" t="s">
        <v>340</v>
      </c>
      <c r="B343" s="315" t="s">
        <v>1714</v>
      </c>
      <c r="C343" s="315">
        <v>31020</v>
      </c>
      <c r="D343" s="315" t="s">
        <v>228</v>
      </c>
      <c r="E343" s="315" t="s">
        <v>151</v>
      </c>
    </row>
    <row r="344" spans="1:5" hidden="1" x14ac:dyDescent="0.2">
      <c r="A344" s="315" t="s">
        <v>427</v>
      </c>
      <c r="B344" s="315" t="s">
        <v>1714</v>
      </c>
      <c r="C344" s="315">
        <v>31052</v>
      </c>
      <c r="D344" s="315" t="s">
        <v>228</v>
      </c>
      <c r="E344" s="315" t="s">
        <v>151</v>
      </c>
    </row>
    <row r="345" spans="1:5" hidden="1" x14ac:dyDescent="0.2">
      <c r="A345" s="315" t="s">
        <v>433</v>
      </c>
      <c r="B345" s="315" t="s">
        <v>1714</v>
      </c>
      <c r="C345" s="315">
        <v>31201</v>
      </c>
      <c r="D345" s="315" t="s">
        <v>228</v>
      </c>
      <c r="E345" s="315" t="s">
        <v>151</v>
      </c>
    </row>
    <row r="346" spans="1:5" hidden="1" x14ac:dyDescent="0.2">
      <c r="A346" s="315" t="s">
        <v>433</v>
      </c>
      <c r="B346" s="315" t="s">
        <v>1714</v>
      </c>
      <c r="C346" s="315">
        <v>31202</v>
      </c>
      <c r="D346" s="315" t="s">
        <v>228</v>
      </c>
      <c r="E346" s="315" t="s">
        <v>151</v>
      </c>
    </row>
    <row r="347" spans="1:5" hidden="1" x14ac:dyDescent="0.2">
      <c r="A347" s="315" t="s">
        <v>433</v>
      </c>
      <c r="B347" s="315" t="s">
        <v>1714</v>
      </c>
      <c r="C347" s="315">
        <v>31203</v>
      </c>
      <c r="D347" s="315" t="s">
        <v>228</v>
      </c>
      <c r="E347" s="315" t="s">
        <v>151</v>
      </c>
    </row>
    <row r="348" spans="1:5" hidden="1" x14ac:dyDescent="0.2">
      <c r="A348" s="315" t="s">
        <v>433</v>
      </c>
      <c r="B348" s="315" t="s">
        <v>1714</v>
      </c>
      <c r="C348" s="315">
        <v>31204</v>
      </c>
      <c r="D348" s="315" t="s">
        <v>228</v>
      </c>
      <c r="E348" s="315" t="s">
        <v>151</v>
      </c>
    </row>
    <row r="349" spans="1:5" hidden="1" x14ac:dyDescent="0.2">
      <c r="A349" s="315" t="s">
        <v>433</v>
      </c>
      <c r="B349" s="315" t="s">
        <v>1714</v>
      </c>
      <c r="C349" s="315">
        <v>31205</v>
      </c>
      <c r="D349" s="315" t="s">
        <v>228</v>
      </c>
      <c r="E349" s="315" t="s">
        <v>151</v>
      </c>
    </row>
    <row r="350" spans="1:5" hidden="1" x14ac:dyDescent="0.2">
      <c r="A350" s="315" t="s">
        <v>433</v>
      </c>
      <c r="B350" s="315" t="s">
        <v>1714</v>
      </c>
      <c r="C350" s="315">
        <v>31206</v>
      </c>
      <c r="D350" s="315" t="s">
        <v>228</v>
      </c>
      <c r="E350" s="315" t="s">
        <v>151</v>
      </c>
    </row>
    <row r="351" spans="1:5" hidden="1" x14ac:dyDescent="0.2">
      <c r="A351" s="315" t="s">
        <v>433</v>
      </c>
      <c r="B351" s="315" t="s">
        <v>1714</v>
      </c>
      <c r="C351" s="315">
        <v>31207</v>
      </c>
      <c r="D351" s="315" t="s">
        <v>228</v>
      </c>
      <c r="E351" s="315" t="s">
        <v>151</v>
      </c>
    </row>
    <row r="352" spans="1:5" hidden="1" x14ac:dyDescent="0.2">
      <c r="A352" s="315" t="s">
        <v>433</v>
      </c>
      <c r="B352" s="315" t="s">
        <v>1714</v>
      </c>
      <c r="C352" s="315">
        <v>31208</v>
      </c>
      <c r="D352" s="315" t="s">
        <v>228</v>
      </c>
      <c r="E352" s="315" t="s">
        <v>151</v>
      </c>
    </row>
    <row r="353" spans="1:5" hidden="1" x14ac:dyDescent="0.2">
      <c r="A353" s="315" t="s">
        <v>433</v>
      </c>
      <c r="B353" s="315" t="s">
        <v>1714</v>
      </c>
      <c r="C353" s="315">
        <v>31209</v>
      </c>
      <c r="D353" s="315" t="s">
        <v>228</v>
      </c>
      <c r="E353" s="315" t="s">
        <v>151</v>
      </c>
    </row>
    <row r="354" spans="1:5" hidden="1" x14ac:dyDescent="0.2">
      <c r="A354" s="315" t="s">
        <v>433</v>
      </c>
      <c r="B354" s="315" t="s">
        <v>1714</v>
      </c>
      <c r="C354" s="315">
        <v>31210</v>
      </c>
      <c r="D354" s="315" t="s">
        <v>228</v>
      </c>
      <c r="E354" s="315" t="s">
        <v>151</v>
      </c>
    </row>
    <row r="355" spans="1:5" hidden="1" x14ac:dyDescent="0.2">
      <c r="A355" s="315" t="s">
        <v>433</v>
      </c>
      <c r="B355" s="315" t="s">
        <v>1714</v>
      </c>
      <c r="C355" s="315">
        <v>31211</v>
      </c>
      <c r="D355" s="315" t="s">
        <v>228</v>
      </c>
      <c r="E355" s="315" t="s">
        <v>151</v>
      </c>
    </row>
    <row r="356" spans="1:5" hidden="1" x14ac:dyDescent="0.2">
      <c r="A356" s="315" t="s">
        <v>433</v>
      </c>
      <c r="B356" s="315" t="s">
        <v>1714</v>
      </c>
      <c r="C356" s="315">
        <v>31213</v>
      </c>
      <c r="D356" s="315" t="s">
        <v>228</v>
      </c>
      <c r="E356" s="315" t="s">
        <v>151</v>
      </c>
    </row>
    <row r="357" spans="1:5" hidden="1" x14ac:dyDescent="0.2">
      <c r="A357" s="315" t="s">
        <v>433</v>
      </c>
      <c r="B357" s="315" t="s">
        <v>1714</v>
      </c>
      <c r="C357" s="315">
        <v>31216</v>
      </c>
      <c r="D357" s="315" t="s">
        <v>228</v>
      </c>
      <c r="E357" s="315" t="s">
        <v>151</v>
      </c>
    </row>
    <row r="358" spans="1:5" hidden="1" x14ac:dyDescent="0.2">
      <c r="A358" s="315" t="s">
        <v>433</v>
      </c>
      <c r="B358" s="315" t="s">
        <v>1714</v>
      </c>
      <c r="C358" s="315">
        <v>31217</v>
      </c>
      <c r="D358" s="315" t="s">
        <v>228</v>
      </c>
      <c r="E358" s="315" t="s">
        <v>151</v>
      </c>
    </row>
    <row r="359" spans="1:5" hidden="1" x14ac:dyDescent="0.2">
      <c r="A359" s="315" t="s">
        <v>433</v>
      </c>
      <c r="B359" s="315" t="s">
        <v>1714</v>
      </c>
      <c r="C359" s="315">
        <v>31220</v>
      </c>
      <c r="D359" s="315" t="s">
        <v>228</v>
      </c>
      <c r="E359" s="315" t="s">
        <v>151</v>
      </c>
    </row>
    <row r="360" spans="1:5" hidden="1" x14ac:dyDescent="0.2">
      <c r="A360" s="315" t="s">
        <v>433</v>
      </c>
      <c r="B360" s="315" t="s">
        <v>1714</v>
      </c>
      <c r="C360" s="315">
        <v>31221</v>
      </c>
      <c r="D360" s="315" t="s">
        <v>228</v>
      </c>
      <c r="E360" s="315" t="s">
        <v>151</v>
      </c>
    </row>
    <row r="361" spans="1:5" hidden="1" x14ac:dyDescent="0.2">
      <c r="A361" s="315" t="s">
        <v>433</v>
      </c>
      <c r="B361" s="315" t="s">
        <v>1714</v>
      </c>
      <c r="C361" s="315">
        <v>31294</v>
      </c>
      <c r="D361" s="315" t="s">
        <v>228</v>
      </c>
      <c r="E361" s="315" t="s">
        <v>151</v>
      </c>
    </row>
    <row r="362" spans="1:5" hidden="1" x14ac:dyDescent="0.2">
      <c r="A362" s="315" t="s">
        <v>433</v>
      </c>
      <c r="B362" s="315" t="s">
        <v>1714</v>
      </c>
      <c r="C362" s="315">
        <v>31295</v>
      </c>
      <c r="D362" s="315" t="s">
        <v>228</v>
      </c>
      <c r="E362" s="315" t="s">
        <v>151</v>
      </c>
    </row>
    <row r="363" spans="1:5" hidden="1" x14ac:dyDescent="0.2">
      <c r="A363" s="315" t="s">
        <v>433</v>
      </c>
      <c r="B363" s="315" t="s">
        <v>1714</v>
      </c>
      <c r="C363" s="315">
        <v>31296</v>
      </c>
      <c r="D363" s="315" t="s">
        <v>228</v>
      </c>
      <c r="E363" s="315" t="s">
        <v>151</v>
      </c>
    </row>
    <row r="364" spans="1:5" hidden="1" x14ac:dyDescent="0.2">
      <c r="A364" s="315" t="s">
        <v>433</v>
      </c>
      <c r="B364" s="315" t="s">
        <v>1714</v>
      </c>
      <c r="C364" s="315">
        <v>31297</v>
      </c>
      <c r="D364" s="315" t="s">
        <v>228</v>
      </c>
      <c r="E364" s="315" t="s">
        <v>151</v>
      </c>
    </row>
    <row r="365" spans="1:5" hidden="1" x14ac:dyDescent="0.2">
      <c r="A365" s="315" t="s">
        <v>367</v>
      </c>
      <c r="B365" s="315" t="s">
        <v>1714</v>
      </c>
      <c r="C365" s="315">
        <v>31031</v>
      </c>
      <c r="D365" s="315" t="s">
        <v>229</v>
      </c>
      <c r="E365" s="315" t="s">
        <v>151</v>
      </c>
    </row>
    <row r="366" spans="1:5" hidden="1" x14ac:dyDescent="0.2">
      <c r="A366" s="315" t="s">
        <v>370</v>
      </c>
      <c r="B366" s="315" t="s">
        <v>1714</v>
      </c>
      <c r="C366" s="315">
        <v>31032</v>
      </c>
      <c r="D366" s="315" t="s">
        <v>229</v>
      </c>
      <c r="E366" s="315" t="s">
        <v>151</v>
      </c>
    </row>
    <row r="367" spans="1:5" hidden="1" x14ac:dyDescent="0.2">
      <c r="A367" s="315" t="s">
        <v>373</v>
      </c>
      <c r="B367" s="315" t="s">
        <v>1714</v>
      </c>
      <c r="C367" s="315">
        <v>31033</v>
      </c>
      <c r="D367" s="315" t="s">
        <v>229</v>
      </c>
      <c r="E367" s="315" t="s">
        <v>151</v>
      </c>
    </row>
    <row r="368" spans="1:5" hidden="1" x14ac:dyDescent="0.2">
      <c r="A368" s="315" t="s">
        <v>388</v>
      </c>
      <c r="B368" s="315" t="s">
        <v>1714</v>
      </c>
      <c r="C368" s="315">
        <v>31038</v>
      </c>
      <c r="D368" s="315" t="s">
        <v>229</v>
      </c>
      <c r="E368" s="315" t="s">
        <v>151</v>
      </c>
    </row>
    <row r="369" spans="1:5" hidden="1" x14ac:dyDescent="0.2">
      <c r="A369" s="315" t="s">
        <v>409</v>
      </c>
      <c r="B369" s="315" t="s">
        <v>1714</v>
      </c>
      <c r="C369" s="315">
        <v>31046</v>
      </c>
      <c r="D369" s="315" t="s">
        <v>229</v>
      </c>
      <c r="E369" s="315" t="s">
        <v>151</v>
      </c>
    </row>
    <row r="370" spans="1:5" hidden="1" x14ac:dyDescent="0.2">
      <c r="A370" s="315" t="s">
        <v>433</v>
      </c>
      <c r="B370" s="315" t="s">
        <v>1714</v>
      </c>
      <c r="C370" s="315">
        <v>31211</v>
      </c>
      <c r="D370" s="315" t="s">
        <v>229</v>
      </c>
      <c r="E370" s="315" t="s">
        <v>151</v>
      </c>
    </row>
    <row r="371" spans="1:5" hidden="1" x14ac:dyDescent="0.2">
      <c r="A371" s="315" t="s">
        <v>433</v>
      </c>
      <c r="B371" s="315" t="s">
        <v>1714</v>
      </c>
      <c r="C371" s="315">
        <v>31217</v>
      </c>
      <c r="D371" s="315" t="s">
        <v>229</v>
      </c>
      <c r="E371" s="315" t="s">
        <v>151</v>
      </c>
    </row>
    <row r="372" spans="1:5" hidden="1" x14ac:dyDescent="0.2">
      <c r="A372" s="315" t="s">
        <v>367</v>
      </c>
      <c r="B372" s="315" t="s">
        <v>1714</v>
      </c>
      <c r="C372" s="315">
        <v>31031</v>
      </c>
      <c r="D372" s="315" t="s">
        <v>208</v>
      </c>
      <c r="E372" s="315" t="s">
        <v>151</v>
      </c>
    </row>
    <row r="373" spans="1:5" hidden="1" x14ac:dyDescent="0.2">
      <c r="A373" s="315" t="s">
        <v>373</v>
      </c>
      <c r="B373" s="315" t="s">
        <v>1714</v>
      </c>
      <c r="C373" s="315">
        <v>31033</v>
      </c>
      <c r="D373" s="315" t="s">
        <v>208</v>
      </c>
      <c r="E373" s="315" t="s">
        <v>151</v>
      </c>
    </row>
    <row r="374" spans="1:5" hidden="1" x14ac:dyDescent="0.2">
      <c r="A374" s="315" t="s">
        <v>376</v>
      </c>
      <c r="B374" s="315" t="s">
        <v>1714</v>
      </c>
      <c r="C374" s="315">
        <v>31034</v>
      </c>
      <c r="D374" s="315" t="s">
        <v>208</v>
      </c>
      <c r="E374" s="315" t="s">
        <v>151</v>
      </c>
    </row>
    <row r="375" spans="1:5" hidden="1" x14ac:dyDescent="0.2">
      <c r="A375" s="315" t="s">
        <v>450</v>
      </c>
      <c r="B375" s="315" t="s">
        <v>1714</v>
      </c>
      <c r="C375" s="315">
        <v>31059</v>
      </c>
      <c r="D375" s="315" t="s">
        <v>208</v>
      </c>
      <c r="E375" s="315" t="s">
        <v>151</v>
      </c>
    </row>
    <row r="376" spans="1:5" hidden="1" x14ac:dyDescent="0.2">
      <c r="A376" s="315" t="s">
        <v>450</v>
      </c>
      <c r="B376" s="315" t="s">
        <v>1714</v>
      </c>
      <c r="C376" s="315">
        <v>31061</v>
      </c>
      <c r="D376" s="315" t="s">
        <v>208</v>
      </c>
      <c r="E376" s="315" t="s">
        <v>151</v>
      </c>
    </row>
    <row r="377" spans="1:5" hidden="1" x14ac:dyDescent="0.2">
      <c r="A377" s="315" t="s">
        <v>450</v>
      </c>
      <c r="B377" s="315" t="s">
        <v>1714</v>
      </c>
      <c r="C377" s="315">
        <v>31062</v>
      </c>
      <c r="D377" s="315" t="s">
        <v>208</v>
      </c>
      <c r="E377" s="315" t="s">
        <v>151</v>
      </c>
    </row>
    <row r="378" spans="1:5" hidden="1" x14ac:dyDescent="0.2">
      <c r="A378" s="315" t="s">
        <v>325</v>
      </c>
      <c r="B378" s="315" t="s">
        <v>1714</v>
      </c>
      <c r="C378" s="315">
        <v>31014</v>
      </c>
      <c r="D378" s="315" t="s">
        <v>232</v>
      </c>
      <c r="E378" s="315" t="s">
        <v>151</v>
      </c>
    </row>
    <row r="379" spans="1:5" hidden="1" x14ac:dyDescent="0.2">
      <c r="A379" s="315" t="s">
        <v>331</v>
      </c>
      <c r="B379" s="315" t="s">
        <v>1714</v>
      </c>
      <c r="C379" s="315">
        <v>31017</v>
      </c>
      <c r="D379" s="315" t="s">
        <v>232</v>
      </c>
      <c r="E379" s="315" t="s">
        <v>151</v>
      </c>
    </row>
    <row r="380" spans="1:5" hidden="1" x14ac:dyDescent="0.2">
      <c r="A380" s="315" t="s">
        <v>340</v>
      </c>
      <c r="B380" s="315" t="s">
        <v>1714</v>
      </c>
      <c r="C380" s="315">
        <v>31020</v>
      </c>
      <c r="D380" s="315" t="s">
        <v>232</v>
      </c>
      <c r="E380" s="315" t="s">
        <v>151</v>
      </c>
    </row>
    <row r="381" spans="1:5" hidden="1" x14ac:dyDescent="0.2">
      <c r="A381" s="315" t="s">
        <v>367</v>
      </c>
      <c r="B381" s="315" t="s">
        <v>1714</v>
      </c>
      <c r="C381" s="315">
        <v>31031</v>
      </c>
      <c r="D381" s="315" t="s">
        <v>232</v>
      </c>
      <c r="E381" s="315" t="s">
        <v>151</v>
      </c>
    </row>
    <row r="382" spans="1:5" hidden="1" x14ac:dyDescent="0.2">
      <c r="A382" s="315" t="s">
        <v>406</v>
      </c>
      <c r="B382" s="315" t="s">
        <v>1714</v>
      </c>
      <c r="C382" s="315">
        <v>31044</v>
      </c>
      <c r="D382" s="315" t="s">
        <v>232</v>
      </c>
      <c r="E382" s="315" t="s">
        <v>151</v>
      </c>
    </row>
    <row r="383" spans="1:5" hidden="1" x14ac:dyDescent="0.2">
      <c r="A383" s="315" t="s">
        <v>433</v>
      </c>
      <c r="B383" s="315" t="s">
        <v>1714</v>
      </c>
      <c r="C383" s="315">
        <v>31217</v>
      </c>
      <c r="D383" s="315" t="s">
        <v>232</v>
      </c>
      <c r="E383" s="315" t="s">
        <v>151</v>
      </c>
    </row>
    <row r="384" spans="1:5" hidden="1" x14ac:dyDescent="0.2">
      <c r="A384" s="315" t="s">
        <v>319</v>
      </c>
      <c r="B384" s="315" t="s">
        <v>1714</v>
      </c>
      <c r="C384" s="315">
        <v>31012</v>
      </c>
      <c r="D384" s="315" t="s">
        <v>234</v>
      </c>
      <c r="E384" s="315" t="s">
        <v>151</v>
      </c>
    </row>
    <row r="385" spans="1:5" hidden="1" x14ac:dyDescent="0.2">
      <c r="A385" s="315" t="s">
        <v>325</v>
      </c>
      <c r="B385" s="315" t="s">
        <v>1714</v>
      </c>
      <c r="C385" s="315">
        <v>31014</v>
      </c>
      <c r="D385" s="315" t="s">
        <v>234</v>
      </c>
      <c r="E385" s="315" t="s">
        <v>151</v>
      </c>
    </row>
    <row r="386" spans="1:5" hidden="1" x14ac:dyDescent="0.2">
      <c r="A386" s="315" t="s">
        <v>331</v>
      </c>
      <c r="B386" s="315" t="s">
        <v>1714</v>
      </c>
      <c r="C386" s="315">
        <v>31017</v>
      </c>
      <c r="D386" s="315" t="s">
        <v>234</v>
      </c>
      <c r="E386" s="315" t="s">
        <v>151</v>
      </c>
    </row>
    <row r="387" spans="1:5" hidden="1" x14ac:dyDescent="0.2">
      <c r="A387" s="315" t="s">
        <v>365</v>
      </c>
      <c r="B387" s="315" t="s">
        <v>1714</v>
      </c>
      <c r="C387" s="315">
        <v>31065</v>
      </c>
      <c r="D387" s="315" t="s">
        <v>234</v>
      </c>
      <c r="E387" s="315" t="s">
        <v>151</v>
      </c>
    </row>
    <row r="388" spans="1:5" hidden="1" x14ac:dyDescent="0.2">
      <c r="A388" s="315" t="s">
        <v>382</v>
      </c>
      <c r="B388" s="315" t="s">
        <v>1714</v>
      </c>
      <c r="C388" s="315">
        <v>31036</v>
      </c>
      <c r="D388" s="315" t="s">
        <v>237</v>
      </c>
      <c r="E388" s="315" t="s">
        <v>151</v>
      </c>
    </row>
    <row r="389" spans="1:5" hidden="1" x14ac:dyDescent="0.2">
      <c r="A389" s="315" t="s">
        <v>460</v>
      </c>
      <c r="B389" s="315" t="s">
        <v>1714</v>
      </c>
      <c r="C389" s="315">
        <v>31071</v>
      </c>
      <c r="D389" s="315" t="s">
        <v>237</v>
      </c>
      <c r="E389" s="315" t="s">
        <v>151</v>
      </c>
    </row>
    <row r="390" spans="1:5" hidden="1" x14ac:dyDescent="0.2">
      <c r="A390" s="315" t="s">
        <v>277</v>
      </c>
      <c r="B390" s="315" t="s">
        <v>1714</v>
      </c>
      <c r="C390" s="315">
        <v>31001</v>
      </c>
      <c r="D390" s="315" t="s">
        <v>240</v>
      </c>
      <c r="E390" s="315" t="s">
        <v>151</v>
      </c>
    </row>
    <row r="391" spans="1:5" hidden="1" x14ac:dyDescent="0.2">
      <c r="A391" s="315" t="s">
        <v>460</v>
      </c>
      <c r="B391" s="315" t="s">
        <v>1714</v>
      </c>
      <c r="C391" s="315">
        <v>31071</v>
      </c>
      <c r="D391" s="315" t="s">
        <v>240</v>
      </c>
      <c r="E391" s="315" t="s">
        <v>151</v>
      </c>
    </row>
    <row r="392" spans="1:5" hidden="1" x14ac:dyDescent="0.2">
      <c r="A392" s="315" t="s">
        <v>461</v>
      </c>
      <c r="B392" s="315" t="s">
        <v>1714</v>
      </c>
      <c r="C392" s="315">
        <v>31072</v>
      </c>
      <c r="D392" s="315" t="s">
        <v>240</v>
      </c>
      <c r="E392" s="315" t="s">
        <v>151</v>
      </c>
    </row>
    <row r="393" spans="1:5" hidden="1" x14ac:dyDescent="0.2">
      <c r="A393" s="315" t="s">
        <v>466</v>
      </c>
      <c r="B393" s="315" t="s">
        <v>1714</v>
      </c>
      <c r="C393" s="315">
        <v>31079</v>
      </c>
      <c r="D393" s="315" t="s">
        <v>240</v>
      </c>
      <c r="E393" s="315" t="s">
        <v>151</v>
      </c>
    </row>
    <row r="394" spans="1:5" hidden="1" x14ac:dyDescent="0.2">
      <c r="A394" s="315" t="s">
        <v>471</v>
      </c>
      <c r="B394" s="315" t="s">
        <v>1714</v>
      </c>
      <c r="C394" s="315">
        <v>31084</v>
      </c>
      <c r="D394" s="315" t="s">
        <v>240</v>
      </c>
      <c r="E394" s="315" t="s">
        <v>151</v>
      </c>
    </row>
    <row r="395" spans="1:5" hidden="1" x14ac:dyDescent="0.2">
      <c r="A395" s="315" t="s">
        <v>316</v>
      </c>
      <c r="B395" s="315" t="s">
        <v>1714</v>
      </c>
      <c r="C395" s="315">
        <v>31011</v>
      </c>
      <c r="D395" s="315" t="s">
        <v>243</v>
      </c>
      <c r="E395" s="315" t="s">
        <v>151</v>
      </c>
    </row>
    <row r="396" spans="1:5" hidden="1" x14ac:dyDescent="0.2">
      <c r="A396" s="315" t="s">
        <v>319</v>
      </c>
      <c r="B396" s="315" t="s">
        <v>1714</v>
      </c>
      <c r="C396" s="315">
        <v>31012</v>
      </c>
      <c r="D396" s="315" t="s">
        <v>243</v>
      </c>
      <c r="E396" s="315" t="s">
        <v>151</v>
      </c>
    </row>
    <row r="397" spans="1:5" hidden="1" x14ac:dyDescent="0.2">
      <c r="A397" s="315" t="s">
        <v>325</v>
      </c>
      <c r="B397" s="315" t="s">
        <v>1714</v>
      </c>
      <c r="C397" s="315">
        <v>31014</v>
      </c>
      <c r="D397" s="315" t="s">
        <v>243</v>
      </c>
      <c r="E397" s="315" t="s">
        <v>151</v>
      </c>
    </row>
    <row r="398" spans="1:5" hidden="1" x14ac:dyDescent="0.2">
      <c r="A398" s="315" t="s">
        <v>352</v>
      </c>
      <c r="B398" s="315" t="s">
        <v>1714</v>
      </c>
      <c r="C398" s="315">
        <v>31023</v>
      </c>
      <c r="D398" s="315" t="s">
        <v>243</v>
      </c>
      <c r="E398" s="315" t="s">
        <v>151</v>
      </c>
    </row>
    <row r="399" spans="1:5" hidden="1" x14ac:dyDescent="0.2">
      <c r="A399" s="315" t="s">
        <v>385</v>
      </c>
      <c r="B399" s="315" t="s">
        <v>1714</v>
      </c>
      <c r="C399" s="315">
        <v>31037</v>
      </c>
      <c r="D399" s="315" t="s">
        <v>243</v>
      </c>
      <c r="E399" s="315" t="s">
        <v>151</v>
      </c>
    </row>
    <row r="400" spans="1:5" hidden="1" x14ac:dyDescent="0.2">
      <c r="A400" s="315" t="s">
        <v>448</v>
      </c>
      <c r="B400" s="315" t="s">
        <v>1714</v>
      </c>
      <c r="C400" s="315">
        <v>31060</v>
      </c>
      <c r="D400" s="315" t="s">
        <v>243</v>
      </c>
      <c r="E400" s="315" t="s">
        <v>151</v>
      </c>
    </row>
    <row r="401" spans="1:5" hidden="1" x14ac:dyDescent="0.2">
      <c r="A401" s="315" t="s">
        <v>464</v>
      </c>
      <c r="B401" s="315" t="s">
        <v>1714</v>
      </c>
      <c r="C401" s="315">
        <v>31077</v>
      </c>
      <c r="D401" s="315" t="s">
        <v>243</v>
      </c>
      <c r="E401" s="315" t="s">
        <v>151</v>
      </c>
    </row>
    <row r="402" spans="1:5" hidden="1" x14ac:dyDescent="0.2">
      <c r="A402" s="315" t="s">
        <v>286</v>
      </c>
      <c r="B402" s="315" t="s">
        <v>1714</v>
      </c>
      <c r="C402" s="315">
        <v>31003</v>
      </c>
      <c r="D402" s="315" t="s">
        <v>246</v>
      </c>
      <c r="E402" s="315" t="s">
        <v>151</v>
      </c>
    </row>
    <row r="403" spans="1:5" hidden="1" x14ac:dyDescent="0.2">
      <c r="A403" s="315" t="s">
        <v>331</v>
      </c>
      <c r="B403" s="315" t="s">
        <v>1714</v>
      </c>
      <c r="C403" s="315">
        <v>31017</v>
      </c>
      <c r="D403" s="315" t="s">
        <v>246</v>
      </c>
      <c r="E403" s="315" t="s">
        <v>151</v>
      </c>
    </row>
    <row r="404" spans="1:5" hidden="1" x14ac:dyDescent="0.2">
      <c r="A404" s="315" t="s">
        <v>367</v>
      </c>
      <c r="B404" s="315" t="s">
        <v>1714</v>
      </c>
      <c r="C404" s="315">
        <v>31031</v>
      </c>
      <c r="D404" s="315" t="s">
        <v>246</v>
      </c>
      <c r="E404" s="315" t="s">
        <v>151</v>
      </c>
    </row>
    <row r="405" spans="1:5" hidden="1" x14ac:dyDescent="0.2">
      <c r="A405" s="315" t="s">
        <v>397</v>
      </c>
      <c r="B405" s="315" t="s">
        <v>1714</v>
      </c>
      <c r="C405" s="315">
        <v>31042</v>
      </c>
      <c r="D405" s="315" t="s">
        <v>246</v>
      </c>
      <c r="E405" s="315" t="s">
        <v>151</v>
      </c>
    </row>
    <row r="406" spans="1:5" hidden="1" x14ac:dyDescent="0.2">
      <c r="A406" s="315" t="s">
        <v>442</v>
      </c>
      <c r="B406" s="315" t="s">
        <v>1714</v>
      </c>
      <c r="C406" s="315">
        <v>31054</v>
      </c>
      <c r="D406" s="315" t="s">
        <v>246</v>
      </c>
      <c r="E406" s="315" t="s">
        <v>151</v>
      </c>
    </row>
    <row r="407" spans="1:5" hidden="1" x14ac:dyDescent="0.2">
      <c r="A407" s="315" t="s">
        <v>477</v>
      </c>
      <c r="B407" s="315" t="s">
        <v>1714</v>
      </c>
      <c r="C407" s="315">
        <v>31090</v>
      </c>
      <c r="D407" s="315" t="s">
        <v>246</v>
      </c>
      <c r="E407" s="315" t="s">
        <v>151</v>
      </c>
    </row>
    <row r="408" spans="1:5" hidden="1" x14ac:dyDescent="0.2">
      <c r="A408" s="315" t="s">
        <v>283</v>
      </c>
      <c r="B408" s="315" t="s">
        <v>1714</v>
      </c>
      <c r="C408" s="315">
        <v>30411</v>
      </c>
      <c r="D408" s="315" t="s">
        <v>249</v>
      </c>
      <c r="E408" s="315" t="s">
        <v>151</v>
      </c>
    </row>
    <row r="409" spans="1:5" hidden="1" x14ac:dyDescent="0.2">
      <c r="A409" s="315" t="s">
        <v>364</v>
      </c>
      <c r="B409" s="315" t="s">
        <v>1714</v>
      </c>
      <c r="C409" s="315">
        <v>30428</v>
      </c>
      <c r="D409" s="315" t="s">
        <v>249</v>
      </c>
      <c r="E409" s="315" t="s">
        <v>151</v>
      </c>
    </row>
    <row r="410" spans="1:5" hidden="1" x14ac:dyDescent="0.2">
      <c r="A410" s="315" t="s">
        <v>467</v>
      </c>
      <c r="B410" s="315" t="s">
        <v>1714</v>
      </c>
      <c r="C410" s="315">
        <v>30454</v>
      </c>
      <c r="D410" s="315" t="s">
        <v>249</v>
      </c>
      <c r="E410" s="315" t="s">
        <v>151</v>
      </c>
    </row>
    <row r="411" spans="1:5" hidden="1" x14ac:dyDescent="0.2">
      <c r="A411" s="315" t="s">
        <v>280</v>
      </c>
      <c r="B411" s="315" t="s">
        <v>1714</v>
      </c>
      <c r="C411" s="315">
        <v>31002</v>
      </c>
      <c r="D411" s="315" t="s">
        <v>249</v>
      </c>
      <c r="E411" s="315" t="s">
        <v>151</v>
      </c>
    </row>
    <row r="412" spans="1:5" hidden="1" x14ac:dyDescent="0.2">
      <c r="A412" s="315" t="s">
        <v>310</v>
      </c>
      <c r="B412" s="315" t="s">
        <v>1714</v>
      </c>
      <c r="C412" s="315">
        <v>31009</v>
      </c>
      <c r="D412" s="315" t="s">
        <v>249</v>
      </c>
      <c r="E412" s="315" t="s">
        <v>151</v>
      </c>
    </row>
    <row r="413" spans="1:5" hidden="1" x14ac:dyDescent="0.2">
      <c r="A413" s="315" t="s">
        <v>337</v>
      </c>
      <c r="B413" s="315" t="s">
        <v>1714</v>
      </c>
      <c r="C413" s="315">
        <v>31019</v>
      </c>
      <c r="D413" s="315" t="s">
        <v>249</v>
      </c>
      <c r="E413" s="315" t="s">
        <v>151</v>
      </c>
    </row>
    <row r="414" spans="1:5" hidden="1" x14ac:dyDescent="0.2">
      <c r="A414" s="315" t="s">
        <v>343</v>
      </c>
      <c r="B414" s="315" t="s">
        <v>1714</v>
      </c>
      <c r="C414" s="315">
        <v>31021</v>
      </c>
      <c r="D414" s="315" t="s">
        <v>249</v>
      </c>
      <c r="E414" s="315" t="s">
        <v>151</v>
      </c>
    </row>
    <row r="415" spans="1:5" hidden="1" x14ac:dyDescent="0.2">
      <c r="A415" s="315" t="s">
        <v>346</v>
      </c>
      <c r="B415" s="315" t="s">
        <v>1714</v>
      </c>
      <c r="C415" s="315">
        <v>31022</v>
      </c>
      <c r="D415" s="315" t="s">
        <v>249</v>
      </c>
      <c r="E415" s="315" t="s">
        <v>151</v>
      </c>
    </row>
    <row r="416" spans="1:5" hidden="1" x14ac:dyDescent="0.2">
      <c r="A416" s="315" t="s">
        <v>349</v>
      </c>
      <c r="B416" s="315" t="s">
        <v>1714</v>
      </c>
      <c r="C416" s="315">
        <v>31027</v>
      </c>
      <c r="D416" s="315" t="s">
        <v>249</v>
      </c>
      <c r="E416" s="315" t="s">
        <v>151</v>
      </c>
    </row>
    <row r="417" spans="1:5" hidden="1" x14ac:dyDescent="0.2">
      <c r="A417" s="315" t="s">
        <v>343</v>
      </c>
      <c r="B417" s="315" t="s">
        <v>1714</v>
      </c>
      <c r="C417" s="315">
        <v>31040</v>
      </c>
      <c r="D417" s="315" t="s">
        <v>249</v>
      </c>
      <c r="E417" s="315" t="s">
        <v>151</v>
      </c>
    </row>
    <row r="418" spans="1:5" hidden="1" x14ac:dyDescent="0.2">
      <c r="A418" s="315" t="s">
        <v>397</v>
      </c>
      <c r="B418" s="315" t="s">
        <v>1714</v>
      </c>
      <c r="C418" s="315">
        <v>31042</v>
      </c>
      <c r="D418" s="315" t="s">
        <v>249</v>
      </c>
      <c r="E418" s="315" t="s">
        <v>151</v>
      </c>
    </row>
    <row r="419" spans="1:5" hidden="1" x14ac:dyDescent="0.2">
      <c r="A419" s="315" t="s">
        <v>365</v>
      </c>
      <c r="B419" s="315" t="s">
        <v>1714</v>
      </c>
      <c r="C419" s="315">
        <v>31065</v>
      </c>
      <c r="D419" s="315" t="s">
        <v>249</v>
      </c>
      <c r="E419" s="315" t="s">
        <v>151</v>
      </c>
    </row>
    <row r="420" spans="1:5" hidden="1" x14ac:dyDescent="0.2">
      <c r="A420" s="315" t="s">
        <v>462</v>
      </c>
      <c r="B420" s="315" t="s">
        <v>1714</v>
      </c>
      <c r="C420" s="315">
        <v>31075</v>
      </c>
      <c r="D420" s="315" t="s">
        <v>249</v>
      </c>
      <c r="E420" s="315" t="s">
        <v>151</v>
      </c>
    </row>
    <row r="421" spans="1:5" hidden="1" x14ac:dyDescent="0.2">
      <c r="A421" s="315" t="s">
        <v>483</v>
      </c>
      <c r="B421" s="315" t="s">
        <v>1714</v>
      </c>
      <c r="C421" s="315">
        <v>31096</v>
      </c>
      <c r="D421" s="315" t="s">
        <v>249</v>
      </c>
      <c r="E421" s="315" t="s">
        <v>151</v>
      </c>
    </row>
    <row r="422" spans="1:5" hidden="1" x14ac:dyDescent="0.2">
      <c r="A422" s="315" t="s">
        <v>385</v>
      </c>
      <c r="B422" s="315" t="s">
        <v>1714</v>
      </c>
      <c r="C422" s="315">
        <v>31037</v>
      </c>
      <c r="D422" s="315" t="s">
        <v>252</v>
      </c>
      <c r="E422" s="315" t="s">
        <v>151</v>
      </c>
    </row>
    <row r="423" spans="1:5" hidden="1" x14ac:dyDescent="0.2">
      <c r="A423" s="315" t="s">
        <v>445</v>
      </c>
      <c r="B423" s="315" t="s">
        <v>1714</v>
      </c>
      <c r="C423" s="315">
        <v>31055</v>
      </c>
      <c r="D423" s="315" t="s">
        <v>252</v>
      </c>
      <c r="E423" s="315" t="s">
        <v>151</v>
      </c>
    </row>
    <row r="424" spans="1:5" hidden="1" x14ac:dyDescent="0.2">
      <c r="A424" s="315" t="s">
        <v>448</v>
      </c>
      <c r="B424" s="315" t="s">
        <v>1714</v>
      </c>
      <c r="C424" s="315">
        <v>31060</v>
      </c>
      <c r="D424" s="315" t="s">
        <v>252</v>
      </c>
      <c r="E424" s="315" t="s">
        <v>151</v>
      </c>
    </row>
    <row r="425" spans="1:5" hidden="1" x14ac:dyDescent="0.2">
      <c r="A425" s="315" t="s">
        <v>470</v>
      </c>
      <c r="B425" s="315" t="s">
        <v>1714</v>
      </c>
      <c r="C425" s="315">
        <v>31083</v>
      </c>
      <c r="D425" s="315" t="s">
        <v>252</v>
      </c>
      <c r="E425" s="315" t="s">
        <v>151</v>
      </c>
    </row>
    <row r="426" spans="1:5" hidden="1" x14ac:dyDescent="0.2">
      <c r="A426" s="315" t="s">
        <v>403</v>
      </c>
      <c r="B426" s="315" t="s">
        <v>1714</v>
      </c>
      <c r="C426" s="315">
        <v>31544</v>
      </c>
      <c r="D426" s="315" t="s">
        <v>252</v>
      </c>
      <c r="E426" s="315" t="s">
        <v>151</v>
      </c>
    </row>
    <row r="427" spans="1:5" hidden="1" x14ac:dyDescent="0.2">
      <c r="A427" s="315" t="s">
        <v>430</v>
      </c>
      <c r="B427" s="315" t="s">
        <v>1714</v>
      </c>
      <c r="C427" s="315">
        <v>31549</v>
      </c>
      <c r="D427" s="315" t="s">
        <v>252</v>
      </c>
      <c r="E427" s="315" t="s">
        <v>151</v>
      </c>
    </row>
    <row r="428" spans="1:5" hidden="1" x14ac:dyDescent="0.2">
      <c r="A428" s="315" t="s">
        <v>283</v>
      </c>
      <c r="B428" s="315" t="s">
        <v>1714</v>
      </c>
      <c r="C428" s="315">
        <v>30411</v>
      </c>
      <c r="D428" s="315" t="s">
        <v>255</v>
      </c>
      <c r="E428" s="315" t="s">
        <v>151</v>
      </c>
    </row>
    <row r="429" spans="1:5" hidden="1" x14ac:dyDescent="0.2">
      <c r="A429" s="315" t="s">
        <v>364</v>
      </c>
      <c r="B429" s="315" t="s">
        <v>1714</v>
      </c>
      <c r="C429" s="315">
        <v>30428</v>
      </c>
      <c r="D429" s="315" t="s">
        <v>255</v>
      </c>
      <c r="E429" s="315" t="s">
        <v>151</v>
      </c>
    </row>
    <row r="430" spans="1:5" hidden="1" x14ac:dyDescent="0.2">
      <c r="A430" s="315" t="s">
        <v>473</v>
      </c>
      <c r="B430" s="315" t="s">
        <v>1714</v>
      </c>
      <c r="C430" s="315">
        <v>30457</v>
      </c>
      <c r="D430" s="315" t="s">
        <v>258</v>
      </c>
      <c r="E430" s="315" t="s">
        <v>151</v>
      </c>
    </row>
    <row r="431" spans="1:5" hidden="1" x14ac:dyDescent="0.2">
      <c r="A431" s="315" t="s">
        <v>475</v>
      </c>
      <c r="B431" s="315" t="s">
        <v>1714</v>
      </c>
      <c r="C431" s="315">
        <v>30470</v>
      </c>
      <c r="D431" s="315" t="s">
        <v>258</v>
      </c>
      <c r="E431" s="315" t="s">
        <v>151</v>
      </c>
    </row>
    <row r="432" spans="1:5" hidden="1" x14ac:dyDescent="0.2">
      <c r="A432" s="315" t="s">
        <v>280</v>
      </c>
      <c r="B432" s="315" t="s">
        <v>1714</v>
      </c>
      <c r="C432" s="315">
        <v>31002</v>
      </c>
      <c r="D432" s="315" t="s">
        <v>258</v>
      </c>
      <c r="E432" s="315" t="s">
        <v>151</v>
      </c>
    </row>
    <row r="433" spans="1:5" hidden="1" x14ac:dyDescent="0.2">
      <c r="A433" s="315" t="s">
        <v>280</v>
      </c>
      <c r="B433" s="315" t="s">
        <v>1714</v>
      </c>
      <c r="C433" s="315">
        <v>31002</v>
      </c>
      <c r="D433" s="315" t="s">
        <v>261</v>
      </c>
      <c r="E433" s="315" t="s">
        <v>151</v>
      </c>
    </row>
    <row r="434" spans="1:5" hidden="1" x14ac:dyDescent="0.2">
      <c r="A434" s="315" t="s">
        <v>418</v>
      </c>
      <c r="B434" s="315" t="s">
        <v>1714</v>
      </c>
      <c r="C434" s="315">
        <v>31049</v>
      </c>
      <c r="D434" s="315" t="s">
        <v>261</v>
      </c>
      <c r="E434" s="315" t="s">
        <v>151</v>
      </c>
    </row>
    <row r="435" spans="1:5" hidden="1" x14ac:dyDescent="0.2">
      <c r="A435" s="315" t="s">
        <v>476</v>
      </c>
      <c r="B435" s="315" t="s">
        <v>1714</v>
      </c>
      <c r="C435" s="315">
        <v>31089</v>
      </c>
      <c r="D435" s="315" t="s">
        <v>261</v>
      </c>
      <c r="E435" s="315" t="s">
        <v>151</v>
      </c>
    </row>
    <row r="436" spans="1:5" hidden="1" x14ac:dyDescent="0.2">
      <c r="A436" s="315" t="s">
        <v>483</v>
      </c>
      <c r="B436" s="315" t="s">
        <v>1714</v>
      </c>
      <c r="C436" s="315">
        <v>31096</v>
      </c>
      <c r="D436" s="315" t="s">
        <v>261</v>
      </c>
      <c r="E436" s="315" t="s">
        <v>151</v>
      </c>
    </row>
    <row r="437" spans="1:5" hidden="1" x14ac:dyDescent="0.2">
      <c r="A437" s="315" t="s">
        <v>292</v>
      </c>
      <c r="B437" s="315" t="s">
        <v>1714</v>
      </c>
      <c r="C437" s="315">
        <v>30413</v>
      </c>
      <c r="D437" s="315" t="s">
        <v>264</v>
      </c>
      <c r="E437" s="315" t="s">
        <v>151</v>
      </c>
    </row>
    <row r="438" spans="1:5" hidden="1" x14ac:dyDescent="0.2">
      <c r="A438" s="315" t="s">
        <v>452</v>
      </c>
      <c r="B438" s="315" t="s">
        <v>1714</v>
      </c>
      <c r="C438" s="315">
        <v>30820</v>
      </c>
      <c r="D438" s="315" t="s">
        <v>264</v>
      </c>
      <c r="E438" s="315" t="s">
        <v>151</v>
      </c>
    </row>
    <row r="439" spans="1:5" hidden="1" x14ac:dyDescent="0.2">
      <c r="A439" s="315" t="s">
        <v>334</v>
      </c>
      <c r="B439" s="315" t="s">
        <v>1714</v>
      </c>
      <c r="C439" s="315">
        <v>31018</v>
      </c>
      <c r="D439" s="315" t="s">
        <v>264</v>
      </c>
      <c r="E439" s="315" t="s">
        <v>151</v>
      </c>
    </row>
    <row r="440" spans="1:5" hidden="1" x14ac:dyDescent="0.2">
      <c r="A440" s="315" t="s">
        <v>379</v>
      </c>
      <c r="B440" s="315" t="s">
        <v>1714</v>
      </c>
      <c r="C440" s="315">
        <v>31035</v>
      </c>
      <c r="D440" s="315" t="s">
        <v>264</v>
      </c>
      <c r="E440" s="315" t="s">
        <v>151</v>
      </c>
    </row>
    <row r="441" spans="1:5" hidden="1" x14ac:dyDescent="0.2">
      <c r="A441" s="315" t="s">
        <v>456</v>
      </c>
      <c r="B441" s="315" t="s">
        <v>1714</v>
      </c>
      <c r="C441" s="315">
        <v>31067</v>
      </c>
      <c r="D441" s="315" t="s">
        <v>264</v>
      </c>
      <c r="E441" s="315" t="s">
        <v>151</v>
      </c>
    </row>
    <row r="442" spans="1:5" hidden="1" x14ac:dyDescent="0.2">
      <c r="A442" s="315" t="s">
        <v>469</v>
      </c>
      <c r="B442" s="315" t="s">
        <v>1714</v>
      </c>
      <c r="C442" s="315">
        <v>31082</v>
      </c>
      <c r="D442" s="315" t="s">
        <v>264</v>
      </c>
      <c r="E442" s="315" t="s">
        <v>151</v>
      </c>
    </row>
    <row r="443" spans="1:5" hidden="1" x14ac:dyDescent="0.2">
      <c r="A443" s="315" t="s">
        <v>476</v>
      </c>
      <c r="B443" s="315" t="s">
        <v>1714</v>
      </c>
      <c r="C443" s="315">
        <v>31089</v>
      </c>
      <c r="D443" s="315" t="s">
        <v>264</v>
      </c>
      <c r="E443" s="315" t="s">
        <v>151</v>
      </c>
    </row>
    <row r="444" spans="1:5" hidden="1" x14ac:dyDescent="0.2">
      <c r="A444" s="315" t="s">
        <v>481</v>
      </c>
      <c r="B444" s="315" t="s">
        <v>1714</v>
      </c>
      <c r="C444" s="315">
        <v>31094</v>
      </c>
      <c r="D444" s="315" t="s">
        <v>264</v>
      </c>
      <c r="E444" s="315" t="s">
        <v>151</v>
      </c>
    </row>
    <row r="445" spans="1:5" hidden="1" x14ac:dyDescent="0.2">
      <c r="A445" s="315" t="s">
        <v>483</v>
      </c>
      <c r="B445" s="315" t="s">
        <v>1714</v>
      </c>
      <c r="C445" s="315">
        <v>31096</v>
      </c>
      <c r="D445" s="315" t="s">
        <v>264</v>
      </c>
      <c r="E445" s="315" t="s">
        <v>151</v>
      </c>
    </row>
    <row r="446" spans="1:5" hidden="1" x14ac:dyDescent="0.2">
      <c r="A446" s="315" t="s">
        <v>482</v>
      </c>
      <c r="B446" s="315" t="s">
        <v>1714</v>
      </c>
      <c r="C446" s="315">
        <v>30678</v>
      </c>
      <c r="D446" s="315" t="s">
        <v>267</v>
      </c>
      <c r="E446" s="315" t="s">
        <v>151</v>
      </c>
    </row>
    <row r="447" spans="1:5" hidden="1" x14ac:dyDescent="0.2">
      <c r="A447" s="315" t="s">
        <v>452</v>
      </c>
      <c r="B447" s="315" t="s">
        <v>1714</v>
      </c>
      <c r="C447" s="315">
        <v>30820</v>
      </c>
      <c r="D447" s="315" t="s">
        <v>267</v>
      </c>
      <c r="E447" s="315" t="s">
        <v>151</v>
      </c>
    </row>
    <row r="448" spans="1:5" hidden="1" x14ac:dyDescent="0.2">
      <c r="A448" s="315" t="s">
        <v>474</v>
      </c>
      <c r="B448" s="315" t="s">
        <v>1714</v>
      </c>
      <c r="C448" s="315">
        <v>31087</v>
      </c>
      <c r="D448" s="315" t="s">
        <v>267</v>
      </c>
      <c r="E448" s="315" t="s">
        <v>151</v>
      </c>
    </row>
  </sheetData>
  <autoFilter ref="A1:E448">
    <filterColumn colId="0">
      <filters>
        <filter val="PENSACOL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rgb="FFFFC000"/>
  </sheetPr>
  <dimension ref="A1:W2136"/>
  <sheetViews>
    <sheetView showGridLines="0" topLeftCell="H1" workbookViewId="0"/>
  </sheetViews>
  <sheetFormatPr baseColWidth="10" defaultColWidth="8.83203125" defaultRowHeight="13" outlineLevelCol="1" x14ac:dyDescent="0.15"/>
  <cols>
    <col min="1" max="1" width="14.83203125" style="270" hidden="1" customWidth="1" outlineLevel="1"/>
    <col min="2" max="2" width="13.5" style="270" hidden="1" customWidth="1" outlineLevel="1"/>
    <col min="3" max="3" width="15.5" style="270" hidden="1" customWidth="1" outlineLevel="1"/>
    <col min="4" max="4" width="9.33203125" style="270" hidden="1" customWidth="1" outlineLevel="1"/>
    <col min="5" max="5" width="31" style="270" hidden="1" customWidth="1" outlineLevel="1"/>
    <col min="6" max="6" width="9.83203125" style="270" hidden="1" customWidth="1" outlineLevel="1"/>
    <col min="7" max="7" width="13" style="270" hidden="1" customWidth="1" outlineLevel="1"/>
    <col min="8" max="8" width="8.83203125" style="270" collapsed="1"/>
    <col min="9" max="9" width="3.5" style="270" customWidth="1"/>
    <col min="10" max="10" width="13.1640625" style="299" customWidth="1"/>
    <col min="11" max="11" width="17" style="299" bestFit="1" customWidth="1"/>
    <col min="12" max="23" width="6" style="299" customWidth="1"/>
    <col min="24" max="143" width="6" style="270" customWidth="1"/>
    <col min="144" max="16384" width="8.83203125" style="270"/>
  </cols>
  <sheetData>
    <row r="1" spans="1:23" ht="14" x14ac:dyDescent="0.2">
      <c r="A1" s="595" t="s">
        <v>1557</v>
      </c>
      <c r="B1" s="596" t="s">
        <v>1558</v>
      </c>
      <c r="C1" s="596" t="s">
        <v>1559</v>
      </c>
      <c r="D1" s="597" t="s">
        <v>1560</v>
      </c>
      <c r="E1" s="596" t="s">
        <v>87</v>
      </c>
      <c r="F1" s="597" t="s">
        <v>1561</v>
      </c>
      <c r="G1" s="598" t="s">
        <v>1562</v>
      </c>
    </row>
    <row r="2" spans="1:23" ht="15" x14ac:dyDescent="0.2">
      <c r="A2" s="599" t="s">
        <v>1563</v>
      </c>
      <c r="B2" s="307" t="s">
        <v>126</v>
      </c>
      <c r="C2" s="307" t="s">
        <v>1564</v>
      </c>
      <c r="D2" s="308">
        <v>2775</v>
      </c>
      <c r="E2" s="307" t="s">
        <v>1565</v>
      </c>
      <c r="F2" s="309">
        <v>72718</v>
      </c>
      <c r="G2" s="600" t="s">
        <v>1566</v>
      </c>
    </row>
    <row r="3" spans="1:23" ht="15" x14ac:dyDescent="0.2">
      <c r="A3" s="599" t="s">
        <v>1563</v>
      </c>
      <c r="B3" s="307" t="s">
        <v>126</v>
      </c>
      <c r="C3" s="307" t="s">
        <v>1564</v>
      </c>
      <c r="D3" s="308">
        <v>4705</v>
      </c>
      <c r="E3" s="307" t="s">
        <v>1567</v>
      </c>
      <c r="F3" s="309">
        <v>72753</v>
      </c>
      <c r="G3" s="600" t="s">
        <v>1566</v>
      </c>
      <c r="J3" t="s">
        <v>1976</v>
      </c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</row>
    <row r="4" spans="1:23" ht="15" x14ac:dyDescent="0.2">
      <c r="A4" s="599" t="s">
        <v>1563</v>
      </c>
      <c r="B4" s="307" t="s">
        <v>126</v>
      </c>
      <c r="C4" s="307" t="s">
        <v>1564</v>
      </c>
      <c r="D4" s="308">
        <v>2775</v>
      </c>
      <c r="E4" s="307" t="s">
        <v>1565</v>
      </c>
      <c r="F4" s="309">
        <v>72758</v>
      </c>
      <c r="G4" s="600" t="s">
        <v>1566</v>
      </c>
      <c r="J4" s="601">
        <v>5447</v>
      </c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</row>
    <row r="5" spans="1:23" ht="15" x14ac:dyDescent="0.2">
      <c r="A5" s="599" t="s">
        <v>1563</v>
      </c>
      <c r="B5" s="307" t="s">
        <v>126</v>
      </c>
      <c r="C5" s="307" t="s">
        <v>1564</v>
      </c>
      <c r="D5" s="308">
        <v>4705</v>
      </c>
      <c r="E5" s="307" t="s">
        <v>1567</v>
      </c>
      <c r="F5" s="309">
        <v>72762</v>
      </c>
      <c r="G5" s="600" t="s">
        <v>1566</v>
      </c>
      <c r="J5" s="602">
        <v>92064</v>
      </c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</row>
    <row r="6" spans="1:23" ht="15" x14ac:dyDescent="0.2">
      <c r="A6" s="599" t="s">
        <v>1563</v>
      </c>
      <c r="B6" s="307" t="s">
        <v>126</v>
      </c>
      <c r="C6" s="307" t="s">
        <v>1564</v>
      </c>
      <c r="D6" s="308">
        <v>4705</v>
      </c>
      <c r="E6" s="307" t="s">
        <v>1567</v>
      </c>
      <c r="F6" s="309">
        <v>72764</v>
      </c>
      <c r="G6" s="600" t="s">
        <v>1566</v>
      </c>
      <c r="J6" s="602">
        <v>92065</v>
      </c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</row>
    <row r="7" spans="1:23" ht="15" x14ac:dyDescent="0.2">
      <c r="A7" s="599" t="s">
        <v>1563</v>
      </c>
      <c r="B7" s="307" t="s">
        <v>126</v>
      </c>
      <c r="C7" s="307" t="s">
        <v>1564</v>
      </c>
      <c r="D7" s="308">
        <v>1190</v>
      </c>
      <c r="E7" s="307" t="s">
        <v>1568</v>
      </c>
      <c r="F7" s="309">
        <v>72901</v>
      </c>
      <c r="G7" s="600" t="s">
        <v>1566</v>
      </c>
      <c r="J7" s="602">
        <v>92003</v>
      </c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</row>
    <row r="8" spans="1:23" ht="15" x14ac:dyDescent="0.2">
      <c r="A8" s="599" t="s">
        <v>1563</v>
      </c>
      <c r="B8" s="307" t="s">
        <v>126</v>
      </c>
      <c r="C8" s="307" t="s">
        <v>1564</v>
      </c>
      <c r="D8" s="308">
        <v>1190</v>
      </c>
      <c r="E8" s="307" t="s">
        <v>1568</v>
      </c>
      <c r="F8" s="309">
        <v>72903</v>
      </c>
      <c r="G8" s="600" t="s">
        <v>1566</v>
      </c>
      <c r="J8" s="602">
        <v>92007</v>
      </c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</row>
    <row r="9" spans="1:23" ht="15" x14ac:dyDescent="0.2">
      <c r="A9" s="599" t="s">
        <v>1563</v>
      </c>
      <c r="B9" s="307" t="s">
        <v>126</v>
      </c>
      <c r="C9" s="307" t="s">
        <v>1564</v>
      </c>
      <c r="D9" s="308">
        <v>1190</v>
      </c>
      <c r="E9" s="307" t="s">
        <v>1568</v>
      </c>
      <c r="F9" s="309">
        <v>72904</v>
      </c>
      <c r="G9" s="600" t="s">
        <v>1566</v>
      </c>
      <c r="J9" s="602">
        <v>92014</v>
      </c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</row>
    <row r="10" spans="1:23" ht="15" x14ac:dyDescent="0.2">
      <c r="A10" s="599" t="s">
        <v>1563</v>
      </c>
      <c r="B10" s="307" t="s">
        <v>126</v>
      </c>
      <c r="C10" s="307" t="s">
        <v>1564</v>
      </c>
      <c r="D10" s="308">
        <v>1190</v>
      </c>
      <c r="E10" s="307" t="s">
        <v>1568</v>
      </c>
      <c r="F10" s="309">
        <v>72908</v>
      </c>
      <c r="G10" s="600" t="s">
        <v>1566</v>
      </c>
      <c r="J10" s="602">
        <v>92025</v>
      </c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" x14ac:dyDescent="0.2">
      <c r="A11" s="599" t="s">
        <v>1563</v>
      </c>
      <c r="B11" s="307" t="s">
        <v>126</v>
      </c>
      <c r="C11" s="307" t="s">
        <v>1564</v>
      </c>
      <c r="D11" s="308">
        <v>1190</v>
      </c>
      <c r="E11" s="307" t="s">
        <v>1568</v>
      </c>
      <c r="F11" s="309">
        <v>72916</v>
      </c>
      <c r="G11" s="600" t="s">
        <v>1566</v>
      </c>
      <c r="J11" s="602">
        <v>92026</v>
      </c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 ht="15" x14ac:dyDescent="0.2">
      <c r="A12" s="599" t="s">
        <v>1563</v>
      </c>
      <c r="B12" s="307" t="s">
        <v>126</v>
      </c>
      <c r="C12" s="307" t="s">
        <v>1564</v>
      </c>
      <c r="D12" s="308">
        <v>1190</v>
      </c>
      <c r="E12" s="307" t="s">
        <v>1568</v>
      </c>
      <c r="F12" s="309">
        <v>72921</v>
      </c>
      <c r="G12" s="600" t="s">
        <v>1566</v>
      </c>
      <c r="J12" s="602">
        <v>92027</v>
      </c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 ht="15" x14ac:dyDescent="0.2">
      <c r="A13" s="599" t="s">
        <v>1563</v>
      </c>
      <c r="B13" s="307" t="s">
        <v>126</v>
      </c>
      <c r="C13" s="307" t="s">
        <v>1564</v>
      </c>
      <c r="D13" s="308">
        <v>1190</v>
      </c>
      <c r="E13" s="307" t="s">
        <v>1568</v>
      </c>
      <c r="F13" s="309">
        <v>72923</v>
      </c>
      <c r="G13" s="600" t="s">
        <v>1566</v>
      </c>
      <c r="J13" s="602">
        <v>92029</v>
      </c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</row>
    <row r="14" spans="1:23" ht="15" x14ac:dyDescent="0.2">
      <c r="A14" s="599" t="s">
        <v>1563</v>
      </c>
      <c r="B14" s="307" t="s">
        <v>126</v>
      </c>
      <c r="C14" s="307" t="s">
        <v>1564</v>
      </c>
      <c r="D14" s="308">
        <v>1190</v>
      </c>
      <c r="E14" s="307" t="s">
        <v>1568</v>
      </c>
      <c r="F14" s="309">
        <v>72932</v>
      </c>
      <c r="G14" s="600" t="s">
        <v>1566</v>
      </c>
      <c r="J14" s="602">
        <v>92054</v>
      </c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</row>
    <row r="15" spans="1:23" ht="15" x14ac:dyDescent="0.2">
      <c r="A15" s="599" t="s">
        <v>1563</v>
      </c>
      <c r="B15" s="307" t="s">
        <v>126</v>
      </c>
      <c r="C15" s="307" t="s">
        <v>1564</v>
      </c>
      <c r="D15" s="308">
        <v>1190</v>
      </c>
      <c r="E15" s="307" t="s">
        <v>1568</v>
      </c>
      <c r="F15" s="309">
        <v>72933</v>
      </c>
      <c r="G15" s="600" t="s">
        <v>1566</v>
      </c>
      <c r="J15" s="602">
        <v>92056</v>
      </c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</row>
    <row r="16" spans="1:23" ht="15" x14ac:dyDescent="0.2">
      <c r="A16" s="599" t="s">
        <v>1563</v>
      </c>
      <c r="B16" s="307" t="s">
        <v>126</v>
      </c>
      <c r="C16" s="307" t="s">
        <v>1564</v>
      </c>
      <c r="D16" s="308">
        <v>1190</v>
      </c>
      <c r="E16" s="307" t="s">
        <v>1568</v>
      </c>
      <c r="F16" s="309">
        <v>72934</v>
      </c>
      <c r="G16" s="600" t="s">
        <v>1566</v>
      </c>
      <c r="J16" s="602">
        <v>92057</v>
      </c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</row>
    <row r="17" spans="1:23" ht="15" x14ac:dyDescent="0.2">
      <c r="A17" s="599" t="s">
        <v>1563</v>
      </c>
      <c r="B17" s="307" t="s">
        <v>126</v>
      </c>
      <c r="C17" s="307" t="s">
        <v>1564</v>
      </c>
      <c r="D17" s="308">
        <v>1190</v>
      </c>
      <c r="E17" s="307" t="s">
        <v>1568</v>
      </c>
      <c r="F17" s="309">
        <v>72936</v>
      </c>
      <c r="G17" s="600" t="s">
        <v>1566</v>
      </c>
      <c r="J17" s="602">
        <v>92069</v>
      </c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</row>
    <row r="18" spans="1:23" ht="15" x14ac:dyDescent="0.2">
      <c r="A18" s="599" t="s">
        <v>1563</v>
      </c>
      <c r="B18" s="307" t="s">
        <v>126</v>
      </c>
      <c r="C18" s="307" t="s">
        <v>1564</v>
      </c>
      <c r="D18" s="308">
        <v>1190</v>
      </c>
      <c r="E18" s="307" t="s">
        <v>1568</v>
      </c>
      <c r="F18" s="309">
        <v>72937</v>
      </c>
      <c r="G18" s="600" t="s">
        <v>1566</v>
      </c>
      <c r="J18" s="602">
        <v>92082</v>
      </c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</row>
    <row r="19" spans="1:23" ht="15" x14ac:dyDescent="0.2">
      <c r="A19" s="599" t="s">
        <v>1563</v>
      </c>
      <c r="B19" s="307" t="s">
        <v>126</v>
      </c>
      <c r="C19" s="307" t="s">
        <v>1564</v>
      </c>
      <c r="D19" s="308">
        <v>1190</v>
      </c>
      <c r="E19" s="307" t="s">
        <v>1568</v>
      </c>
      <c r="F19" s="309">
        <v>72938</v>
      </c>
      <c r="G19" s="600" t="s">
        <v>1566</v>
      </c>
      <c r="J19" s="602">
        <v>92083</v>
      </c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</row>
    <row r="20" spans="1:23" ht="15" x14ac:dyDescent="0.2">
      <c r="A20" s="599" t="s">
        <v>1563</v>
      </c>
      <c r="B20" s="307" t="s">
        <v>126</v>
      </c>
      <c r="C20" s="307" t="s">
        <v>1564</v>
      </c>
      <c r="D20" s="308">
        <v>1190</v>
      </c>
      <c r="E20" s="307" t="s">
        <v>1568</v>
      </c>
      <c r="F20" s="309">
        <v>72940</v>
      </c>
      <c r="G20" s="600" t="s">
        <v>1566</v>
      </c>
      <c r="J20" s="602">
        <v>92084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</row>
    <row r="21" spans="1:23" ht="15" x14ac:dyDescent="0.2">
      <c r="A21" s="599" t="s">
        <v>1563</v>
      </c>
      <c r="B21" s="307" t="s">
        <v>126</v>
      </c>
      <c r="C21" s="307" t="s">
        <v>1564</v>
      </c>
      <c r="D21" s="308">
        <v>1190</v>
      </c>
      <c r="E21" s="307" t="s">
        <v>1568</v>
      </c>
      <c r="F21" s="309">
        <v>72941</v>
      </c>
      <c r="G21" s="600" t="s">
        <v>1566</v>
      </c>
      <c r="J21" s="602">
        <v>92091</v>
      </c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</row>
    <row r="22" spans="1:23" ht="15" x14ac:dyDescent="0.2">
      <c r="A22" s="599" t="s">
        <v>1563</v>
      </c>
      <c r="B22" s="307" t="s">
        <v>126</v>
      </c>
      <c r="C22" s="307" t="s">
        <v>1564</v>
      </c>
      <c r="D22" s="308">
        <v>1190</v>
      </c>
      <c r="E22" s="307" t="s">
        <v>1568</v>
      </c>
      <c r="F22" s="309">
        <v>72946</v>
      </c>
      <c r="G22" s="600" t="s">
        <v>1566</v>
      </c>
      <c r="J22" s="601">
        <v>2271</v>
      </c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</row>
    <row r="23" spans="1:23" ht="15" x14ac:dyDescent="0.2">
      <c r="A23" s="599" t="s">
        <v>1563</v>
      </c>
      <c r="B23" s="307" t="s">
        <v>126</v>
      </c>
      <c r="C23" s="307" t="s">
        <v>1564</v>
      </c>
      <c r="D23" s="308">
        <v>1190</v>
      </c>
      <c r="E23" s="307" t="s">
        <v>1568</v>
      </c>
      <c r="F23" s="309">
        <v>72947</v>
      </c>
      <c r="G23" s="600" t="s">
        <v>1566</v>
      </c>
      <c r="J23" s="602" t="s">
        <v>1977</v>
      </c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</row>
    <row r="24" spans="1:23" ht="15" x14ac:dyDescent="0.2">
      <c r="A24" s="599" t="s">
        <v>1563</v>
      </c>
      <c r="B24" s="307" t="s">
        <v>126</v>
      </c>
      <c r="C24" s="307" t="s">
        <v>1564</v>
      </c>
      <c r="D24" s="308">
        <v>1190</v>
      </c>
      <c r="E24" s="307" t="s">
        <v>1568</v>
      </c>
      <c r="F24" s="309">
        <v>72952</v>
      </c>
      <c r="G24" s="600" t="s">
        <v>1566</v>
      </c>
      <c r="J24" s="602" t="s">
        <v>1978</v>
      </c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</row>
    <row r="25" spans="1:23" ht="15" x14ac:dyDescent="0.2">
      <c r="A25" s="599" t="s">
        <v>1563</v>
      </c>
      <c r="B25" s="307" t="s">
        <v>126</v>
      </c>
      <c r="C25" s="307" t="s">
        <v>1564</v>
      </c>
      <c r="D25" s="308">
        <v>1190</v>
      </c>
      <c r="E25" s="307" t="s">
        <v>1568</v>
      </c>
      <c r="F25" s="309">
        <v>72956</v>
      </c>
      <c r="G25" s="600" t="s">
        <v>1566</v>
      </c>
      <c r="J25" s="602" t="s">
        <v>1979</v>
      </c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</row>
    <row r="26" spans="1:23" ht="15" x14ac:dyDescent="0.2">
      <c r="A26" s="599" t="s">
        <v>1563</v>
      </c>
      <c r="B26" s="307" t="s">
        <v>126</v>
      </c>
      <c r="C26" s="307" t="s">
        <v>1564</v>
      </c>
      <c r="D26" s="308">
        <v>1190</v>
      </c>
      <c r="E26" s="307" t="s">
        <v>1568</v>
      </c>
      <c r="F26" s="309">
        <v>74901</v>
      </c>
      <c r="G26" s="600" t="s">
        <v>1566</v>
      </c>
      <c r="J26" s="602" t="s">
        <v>1980</v>
      </c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</row>
    <row r="27" spans="1:23" ht="15" x14ac:dyDescent="0.2">
      <c r="A27" s="599" t="s">
        <v>1563</v>
      </c>
      <c r="B27" s="307" t="s">
        <v>126</v>
      </c>
      <c r="C27" s="307" t="s">
        <v>1564</v>
      </c>
      <c r="D27" s="308">
        <v>1190</v>
      </c>
      <c r="E27" s="307" t="s">
        <v>1568</v>
      </c>
      <c r="F27" s="309">
        <v>74902</v>
      </c>
      <c r="G27" s="600" t="s">
        <v>1566</v>
      </c>
      <c r="J27" s="602" t="s">
        <v>1981</v>
      </c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</row>
    <row r="28" spans="1:23" ht="15" x14ac:dyDescent="0.2">
      <c r="A28" s="599" t="s">
        <v>1563</v>
      </c>
      <c r="B28" s="307" t="s">
        <v>126</v>
      </c>
      <c r="C28" s="307" t="s">
        <v>1564</v>
      </c>
      <c r="D28" s="308">
        <v>1190</v>
      </c>
      <c r="E28" s="307" t="s">
        <v>1568</v>
      </c>
      <c r="F28" s="309">
        <v>74932</v>
      </c>
      <c r="G28" s="600" t="s">
        <v>1566</v>
      </c>
      <c r="J28" s="602">
        <v>6384</v>
      </c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</row>
    <row r="29" spans="1:23" ht="15" x14ac:dyDescent="0.2">
      <c r="A29" s="599" t="s">
        <v>1563</v>
      </c>
      <c r="B29" s="307" t="s">
        <v>126</v>
      </c>
      <c r="C29" s="307" t="s">
        <v>1564</v>
      </c>
      <c r="D29" s="308">
        <v>1190</v>
      </c>
      <c r="E29" s="307" t="s">
        <v>1568</v>
      </c>
      <c r="F29" s="309">
        <v>74948</v>
      </c>
      <c r="G29" s="600" t="s">
        <v>1566</v>
      </c>
      <c r="J29" s="602">
        <v>6338</v>
      </c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</row>
    <row r="30" spans="1:23" ht="15" x14ac:dyDescent="0.2">
      <c r="A30" s="599" t="s">
        <v>1563</v>
      </c>
      <c r="B30" s="307" t="s">
        <v>126</v>
      </c>
      <c r="C30" s="307" t="s">
        <v>1564</v>
      </c>
      <c r="D30" s="308">
        <v>1190</v>
      </c>
      <c r="E30" s="307" t="s">
        <v>1568</v>
      </c>
      <c r="F30" s="309">
        <v>74954</v>
      </c>
      <c r="G30" s="600" t="s">
        <v>1566</v>
      </c>
      <c r="J30" s="602" t="s">
        <v>1982</v>
      </c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</row>
    <row r="31" spans="1:23" ht="15" x14ac:dyDescent="0.2">
      <c r="A31" s="599" t="s">
        <v>1563</v>
      </c>
      <c r="B31" s="307" t="s">
        <v>126</v>
      </c>
      <c r="C31" s="307" t="s">
        <v>1564</v>
      </c>
      <c r="D31" s="308">
        <v>2775</v>
      </c>
      <c r="E31" s="307" t="s">
        <v>1565</v>
      </c>
      <c r="F31" s="309">
        <v>72712</v>
      </c>
      <c r="G31" s="600" t="s">
        <v>1566</v>
      </c>
      <c r="J31" s="602" t="s">
        <v>1983</v>
      </c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</row>
    <row r="32" spans="1:23" ht="15" x14ac:dyDescent="0.2">
      <c r="A32" s="599" t="s">
        <v>1563</v>
      </c>
      <c r="B32" s="307" t="s">
        <v>126</v>
      </c>
      <c r="C32" s="307" t="s">
        <v>1564</v>
      </c>
      <c r="D32" s="308">
        <v>2775</v>
      </c>
      <c r="E32" s="307" t="s">
        <v>1565</v>
      </c>
      <c r="F32" s="309">
        <v>72714</v>
      </c>
      <c r="G32" s="600" t="s">
        <v>1566</v>
      </c>
      <c r="J32" s="602" t="s">
        <v>1984</v>
      </c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</row>
    <row r="33" spans="1:23" ht="15" x14ac:dyDescent="0.2">
      <c r="A33" s="599" t="s">
        <v>1563</v>
      </c>
      <c r="B33" s="307" t="s">
        <v>126</v>
      </c>
      <c r="C33" s="307" t="s">
        <v>1564</v>
      </c>
      <c r="D33" s="308">
        <v>2775</v>
      </c>
      <c r="E33" s="307" t="s">
        <v>1565</v>
      </c>
      <c r="F33" s="309">
        <v>72715</v>
      </c>
      <c r="G33" s="600" t="s">
        <v>1566</v>
      </c>
      <c r="J33" s="602" t="s">
        <v>1985</v>
      </c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</row>
    <row r="34" spans="1:23" ht="15" x14ac:dyDescent="0.2">
      <c r="A34" s="599" t="s">
        <v>1563</v>
      </c>
      <c r="B34" s="307" t="s">
        <v>126</v>
      </c>
      <c r="C34" s="307" t="s">
        <v>1564</v>
      </c>
      <c r="D34" s="308">
        <v>2775</v>
      </c>
      <c r="E34" s="307" t="s">
        <v>1565</v>
      </c>
      <c r="F34" s="309">
        <v>72719</v>
      </c>
      <c r="G34" s="600" t="s">
        <v>1566</v>
      </c>
      <c r="J34" s="602" t="s">
        <v>1986</v>
      </c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</row>
    <row r="35" spans="1:23" ht="15" x14ac:dyDescent="0.2">
      <c r="A35" s="599" t="s">
        <v>1563</v>
      </c>
      <c r="B35" s="307" t="s">
        <v>126</v>
      </c>
      <c r="C35" s="307" t="s">
        <v>1564</v>
      </c>
      <c r="D35" s="308">
        <v>2775</v>
      </c>
      <c r="E35" s="307" t="s">
        <v>1565</v>
      </c>
      <c r="F35" s="309">
        <v>72722</v>
      </c>
      <c r="G35" s="600" t="s">
        <v>1566</v>
      </c>
      <c r="J35" s="602" t="s">
        <v>1987</v>
      </c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</row>
    <row r="36" spans="1:23" ht="15" x14ac:dyDescent="0.2">
      <c r="A36" s="599" t="s">
        <v>1563</v>
      </c>
      <c r="B36" s="307" t="s">
        <v>126</v>
      </c>
      <c r="C36" s="307" t="s">
        <v>1564</v>
      </c>
      <c r="D36" s="308">
        <v>2775</v>
      </c>
      <c r="E36" s="307" t="s">
        <v>1565</v>
      </c>
      <c r="F36" s="309">
        <v>72734</v>
      </c>
      <c r="G36" s="600" t="s">
        <v>1566</v>
      </c>
      <c r="J36" s="602" t="s">
        <v>1988</v>
      </c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</row>
    <row r="37" spans="1:23" ht="15" x14ac:dyDescent="0.2">
      <c r="A37" s="599" t="s">
        <v>1563</v>
      </c>
      <c r="B37" s="307" t="s">
        <v>126</v>
      </c>
      <c r="C37" s="307" t="s">
        <v>1564</v>
      </c>
      <c r="D37" s="308">
        <v>2775</v>
      </c>
      <c r="E37" s="307" t="s">
        <v>1565</v>
      </c>
      <c r="F37" s="309">
        <v>72736</v>
      </c>
      <c r="G37" s="600" t="s">
        <v>1566</v>
      </c>
      <c r="J37" s="602" t="s">
        <v>1989</v>
      </c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</row>
    <row r="38" spans="1:23" ht="15" x14ac:dyDescent="0.2">
      <c r="A38" s="599" t="s">
        <v>1563</v>
      </c>
      <c r="B38" s="307" t="s">
        <v>126</v>
      </c>
      <c r="C38" s="307" t="s">
        <v>1564</v>
      </c>
      <c r="D38" s="308">
        <v>2775</v>
      </c>
      <c r="E38" s="307" t="s">
        <v>1565</v>
      </c>
      <c r="F38" s="309">
        <v>72739</v>
      </c>
      <c r="G38" s="600" t="s">
        <v>1566</v>
      </c>
      <c r="J38" s="602" t="s">
        <v>1990</v>
      </c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</row>
    <row r="39" spans="1:23" ht="15" x14ac:dyDescent="0.2">
      <c r="A39" s="599" t="s">
        <v>1563</v>
      </c>
      <c r="B39" s="307" t="s">
        <v>126</v>
      </c>
      <c r="C39" s="307" t="s">
        <v>1564</v>
      </c>
      <c r="D39" s="308">
        <v>2775</v>
      </c>
      <c r="E39" s="307" t="s">
        <v>1565</v>
      </c>
      <c r="F39" s="309">
        <v>72745</v>
      </c>
      <c r="G39" s="600" t="s">
        <v>1566</v>
      </c>
      <c r="J39" s="602" t="s">
        <v>1991</v>
      </c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</row>
    <row r="40" spans="1:23" ht="15" x14ac:dyDescent="0.2">
      <c r="A40" s="599" t="s">
        <v>1563</v>
      </c>
      <c r="B40" s="307" t="s">
        <v>126</v>
      </c>
      <c r="C40" s="307" t="s">
        <v>1564</v>
      </c>
      <c r="D40" s="308">
        <v>2775</v>
      </c>
      <c r="E40" s="307" t="s">
        <v>1565</v>
      </c>
      <c r="F40" s="309">
        <v>72751</v>
      </c>
      <c r="G40" s="600" t="s">
        <v>1566</v>
      </c>
      <c r="J40" s="602" t="s">
        <v>1992</v>
      </c>
      <c r="K40" s="270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</row>
    <row r="41" spans="1:23" ht="15" x14ac:dyDescent="0.2">
      <c r="A41" s="599" t="s">
        <v>1563</v>
      </c>
      <c r="B41" s="307" t="s">
        <v>126</v>
      </c>
      <c r="C41" s="307" t="s">
        <v>1564</v>
      </c>
      <c r="D41" s="308">
        <v>2775</v>
      </c>
      <c r="E41" s="307" t="s">
        <v>1565</v>
      </c>
      <c r="F41" s="309">
        <v>72753</v>
      </c>
      <c r="G41" s="600" t="s">
        <v>1566</v>
      </c>
      <c r="J41" s="602" t="s">
        <v>1993</v>
      </c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</row>
    <row r="42" spans="1:23" ht="15" x14ac:dyDescent="0.2">
      <c r="A42" s="599" t="s">
        <v>1563</v>
      </c>
      <c r="B42" s="307" t="s">
        <v>126</v>
      </c>
      <c r="C42" s="307" t="s">
        <v>1564</v>
      </c>
      <c r="D42" s="308">
        <v>2775</v>
      </c>
      <c r="E42" s="307" t="s">
        <v>1565</v>
      </c>
      <c r="F42" s="309">
        <v>72756</v>
      </c>
      <c r="G42" s="600" t="s">
        <v>1566</v>
      </c>
      <c r="J42" s="602" t="s">
        <v>1994</v>
      </c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</row>
    <row r="43" spans="1:23" ht="15" x14ac:dyDescent="0.2">
      <c r="A43" s="599" t="s">
        <v>1563</v>
      </c>
      <c r="B43" s="307" t="s">
        <v>126</v>
      </c>
      <c r="C43" s="307" t="s">
        <v>1564</v>
      </c>
      <c r="D43" s="308">
        <v>2775</v>
      </c>
      <c r="E43" s="307" t="s">
        <v>1565</v>
      </c>
      <c r="F43" s="309">
        <v>72761</v>
      </c>
      <c r="G43" s="600" t="s">
        <v>1566</v>
      </c>
      <c r="J43" s="602" t="s">
        <v>1995</v>
      </c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</row>
    <row r="44" spans="1:23" ht="15" x14ac:dyDescent="0.2">
      <c r="A44" s="599" t="s">
        <v>1563</v>
      </c>
      <c r="B44" s="307" t="s">
        <v>126</v>
      </c>
      <c r="C44" s="307" t="s">
        <v>1564</v>
      </c>
      <c r="D44" s="308">
        <v>2775</v>
      </c>
      <c r="E44" s="307" t="s">
        <v>1565</v>
      </c>
      <c r="F44" s="309">
        <v>74338</v>
      </c>
      <c r="G44" s="600" t="s">
        <v>1566</v>
      </c>
      <c r="J44" s="602" t="s">
        <v>1996</v>
      </c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1:23" ht="15" x14ac:dyDescent="0.2">
      <c r="A45" s="599" t="s">
        <v>1563</v>
      </c>
      <c r="B45" s="307" t="s">
        <v>126</v>
      </c>
      <c r="C45" s="307" t="s">
        <v>1564</v>
      </c>
      <c r="D45" s="308">
        <v>2775</v>
      </c>
      <c r="E45" s="307" t="s">
        <v>1565</v>
      </c>
      <c r="F45" s="309">
        <v>74964</v>
      </c>
      <c r="G45" s="600" t="s">
        <v>1566</v>
      </c>
      <c r="J45" s="602" t="s">
        <v>1997</v>
      </c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</row>
    <row r="46" spans="1:23" ht="15" x14ac:dyDescent="0.2">
      <c r="A46" s="599" t="s">
        <v>1563</v>
      </c>
      <c r="B46" s="307" t="s">
        <v>126</v>
      </c>
      <c r="C46" s="307" t="s">
        <v>1564</v>
      </c>
      <c r="D46" s="308">
        <v>4705</v>
      </c>
      <c r="E46" s="307" t="s">
        <v>1567</v>
      </c>
      <c r="F46" s="309">
        <v>72701</v>
      </c>
      <c r="G46" s="600" t="s">
        <v>1566</v>
      </c>
      <c r="J46" s="602" t="s">
        <v>1998</v>
      </c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</row>
    <row r="47" spans="1:23" ht="15" x14ac:dyDescent="0.2">
      <c r="A47" s="599" t="s">
        <v>1563</v>
      </c>
      <c r="B47" s="307" t="s">
        <v>126</v>
      </c>
      <c r="C47" s="307" t="s">
        <v>1564</v>
      </c>
      <c r="D47" s="308">
        <v>4705</v>
      </c>
      <c r="E47" s="307" t="s">
        <v>1567</v>
      </c>
      <c r="F47" s="309">
        <v>72703</v>
      </c>
      <c r="G47" s="600" t="s">
        <v>1566</v>
      </c>
      <c r="J47" s="601">
        <v>2775</v>
      </c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</row>
    <row r="48" spans="1:23" ht="15" x14ac:dyDescent="0.2">
      <c r="A48" s="599" t="s">
        <v>1563</v>
      </c>
      <c r="B48" s="307" t="s">
        <v>126</v>
      </c>
      <c r="C48" s="307" t="s">
        <v>1564</v>
      </c>
      <c r="D48" s="308">
        <v>4705</v>
      </c>
      <c r="E48" s="307" t="s">
        <v>1567</v>
      </c>
      <c r="F48" s="309">
        <v>72704</v>
      </c>
      <c r="G48" s="600" t="s">
        <v>1566</v>
      </c>
      <c r="J48" s="602">
        <v>72718</v>
      </c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</row>
    <row r="49" spans="1:23" ht="15" x14ac:dyDescent="0.2">
      <c r="A49" s="599" t="s">
        <v>1563</v>
      </c>
      <c r="B49" s="307" t="s">
        <v>126</v>
      </c>
      <c r="C49" s="307" t="s">
        <v>1564</v>
      </c>
      <c r="D49" s="308">
        <v>4705</v>
      </c>
      <c r="E49" s="307" t="s">
        <v>1567</v>
      </c>
      <c r="F49" s="309">
        <v>72727</v>
      </c>
      <c r="G49" s="600" t="s">
        <v>1566</v>
      </c>
      <c r="J49" s="602">
        <v>72753</v>
      </c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</row>
    <row r="50" spans="1:23" ht="15" x14ac:dyDescent="0.2">
      <c r="A50" s="599" t="s">
        <v>1563</v>
      </c>
      <c r="B50" s="307" t="s">
        <v>126</v>
      </c>
      <c r="C50" s="307" t="s">
        <v>1564</v>
      </c>
      <c r="D50" s="308">
        <v>4705</v>
      </c>
      <c r="E50" s="307" t="s">
        <v>1567</v>
      </c>
      <c r="F50" s="309">
        <v>72730</v>
      </c>
      <c r="G50" s="600" t="s">
        <v>1566</v>
      </c>
      <c r="J50" s="602">
        <v>72758</v>
      </c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</row>
    <row r="51" spans="1:23" ht="15" x14ac:dyDescent="0.2">
      <c r="A51" s="599" t="s">
        <v>1563</v>
      </c>
      <c r="B51" s="307" t="s">
        <v>126</v>
      </c>
      <c r="C51" s="307" t="s">
        <v>1564</v>
      </c>
      <c r="D51" s="308">
        <v>4705</v>
      </c>
      <c r="E51" s="307" t="s">
        <v>1567</v>
      </c>
      <c r="F51" s="309">
        <v>72744</v>
      </c>
      <c r="G51" s="600" t="s">
        <v>1566</v>
      </c>
      <c r="J51" s="602">
        <v>72712</v>
      </c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</row>
    <row r="52" spans="1:23" ht="15" x14ac:dyDescent="0.2">
      <c r="A52" s="599" t="s">
        <v>1563</v>
      </c>
      <c r="B52" s="307" t="s">
        <v>126</v>
      </c>
      <c r="C52" s="307" t="s">
        <v>1564</v>
      </c>
      <c r="D52" s="308">
        <v>4705</v>
      </c>
      <c r="E52" s="307" t="s">
        <v>1567</v>
      </c>
      <c r="F52" s="309">
        <v>72774</v>
      </c>
      <c r="G52" s="600" t="s">
        <v>1566</v>
      </c>
      <c r="J52" s="602">
        <v>72714</v>
      </c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</row>
    <row r="53" spans="1:23" ht="15" x14ac:dyDescent="0.2">
      <c r="A53" s="599" t="s">
        <v>1563</v>
      </c>
      <c r="B53" s="307" t="s">
        <v>126</v>
      </c>
      <c r="C53" s="307" t="s">
        <v>1564</v>
      </c>
      <c r="D53" s="308">
        <v>4705</v>
      </c>
      <c r="E53" s="307" t="s">
        <v>1567</v>
      </c>
      <c r="F53" s="309">
        <v>72959</v>
      </c>
      <c r="G53" s="600" t="s">
        <v>1566</v>
      </c>
      <c r="J53" s="602">
        <v>72715</v>
      </c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</row>
    <row r="54" spans="1:23" ht="15" x14ac:dyDescent="0.2">
      <c r="A54" s="599" t="s">
        <v>1563</v>
      </c>
      <c r="B54" s="307" t="s">
        <v>126</v>
      </c>
      <c r="C54" s="307" t="s">
        <v>1569</v>
      </c>
      <c r="D54" s="308">
        <v>6213</v>
      </c>
      <c r="E54" s="307" t="s">
        <v>1570</v>
      </c>
      <c r="F54" s="309">
        <v>72601</v>
      </c>
      <c r="G54" s="600" t="s">
        <v>1566</v>
      </c>
      <c r="J54" s="602">
        <v>72719</v>
      </c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</row>
    <row r="55" spans="1:23" ht="15" x14ac:dyDescent="0.2">
      <c r="A55" s="599" t="s">
        <v>1563</v>
      </c>
      <c r="B55" s="307" t="s">
        <v>126</v>
      </c>
      <c r="C55" s="307" t="s">
        <v>1569</v>
      </c>
      <c r="D55" s="308">
        <v>6213</v>
      </c>
      <c r="E55" s="307" t="s">
        <v>1570</v>
      </c>
      <c r="F55" s="309">
        <v>72616</v>
      </c>
      <c r="G55" s="600" t="s">
        <v>1566</v>
      </c>
      <c r="J55" s="602">
        <v>72722</v>
      </c>
      <c r="K55" s="270"/>
      <c r="L55" s="270"/>
      <c r="M55" s="270"/>
      <c r="N55" s="270"/>
      <c r="O55" s="270"/>
      <c r="P55" s="270"/>
      <c r="Q55" s="270"/>
      <c r="R55" s="270"/>
      <c r="S55" s="270"/>
      <c r="T55" s="270"/>
      <c r="U55" s="270"/>
      <c r="V55" s="270"/>
      <c r="W55" s="270"/>
    </row>
    <row r="56" spans="1:23" ht="15" x14ac:dyDescent="0.2">
      <c r="A56" s="599" t="s">
        <v>1563</v>
      </c>
      <c r="B56" s="307" t="s">
        <v>126</v>
      </c>
      <c r="C56" s="307" t="s">
        <v>1569</v>
      </c>
      <c r="D56" s="308">
        <v>6213</v>
      </c>
      <c r="E56" s="307" t="s">
        <v>1570</v>
      </c>
      <c r="F56" s="309">
        <v>72631</v>
      </c>
      <c r="G56" s="600" t="s">
        <v>1566</v>
      </c>
      <c r="J56" s="602">
        <v>72734</v>
      </c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</row>
    <row r="57" spans="1:23" ht="15" x14ac:dyDescent="0.2">
      <c r="A57" s="599" t="s">
        <v>1563</v>
      </c>
      <c r="B57" s="307" t="s">
        <v>126</v>
      </c>
      <c r="C57" s="307" t="s">
        <v>1569</v>
      </c>
      <c r="D57" s="308">
        <v>6213</v>
      </c>
      <c r="E57" s="307" t="s">
        <v>1570</v>
      </c>
      <c r="F57" s="309">
        <v>72632</v>
      </c>
      <c r="G57" s="600" t="s">
        <v>1566</v>
      </c>
      <c r="J57" s="602">
        <v>72736</v>
      </c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</row>
    <row r="58" spans="1:23" ht="15" x14ac:dyDescent="0.2">
      <c r="A58" s="599" t="s">
        <v>1563</v>
      </c>
      <c r="B58" s="307" t="s">
        <v>126</v>
      </c>
      <c r="C58" s="307" t="s">
        <v>1569</v>
      </c>
      <c r="D58" s="308">
        <v>6213</v>
      </c>
      <c r="E58" s="307" t="s">
        <v>1570</v>
      </c>
      <c r="F58" s="309">
        <v>72633</v>
      </c>
      <c r="G58" s="600" t="s">
        <v>1566</v>
      </c>
      <c r="J58" s="602">
        <v>72739</v>
      </c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</row>
    <row r="59" spans="1:23" ht="15" x14ac:dyDescent="0.2">
      <c r="A59" s="599" t="s">
        <v>1563</v>
      </c>
      <c r="B59" s="307" t="s">
        <v>126</v>
      </c>
      <c r="C59" s="307" t="s">
        <v>1569</v>
      </c>
      <c r="D59" s="308">
        <v>6213</v>
      </c>
      <c r="E59" s="307" t="s">
        <v>1570</v>
      </c>
      <c r="F59" s="309">
        <v>72638</v>
      </c>
      <c r="G59" s="600" t="s">
        <v>1566</v>
      </c>
      <c r="J59" s="602">
        <v>72745</v>
      </c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</row>
    <row r="60" spans="1:23" ht="15" x14ac:dyDescent="0.2">
      <c r="A60" s="599" t="s">
        <v>1563</v>
      </c>
      <c r="B60" s="307" t="s">
        <v>126</v>
      </c>
      <c r="C60" s="307" t="s">
        <v>1569</v>
      </c>
      <c r="D60" s="308">
        <v>6213</v>
      </c>
      <c r="E60" s="307" t="s">
        <v>1570</v>
      </c>
      <c r="F60" s="309">
        <v>72648</v>
      </c>
      <c r="G60" s="600" t="s">
        <v>1566</v>
      </c>
      <c r="J60" s="602">
        <v>72751</v>
      </c>
      <c r="K60" s="270"/>
      <c r="L60" s="270"/>
      <c r="M60" s="270"/>
      <c r="N60" s="270"/>
      <c r="O60" s="270"/>
      <c r="P60" s="270"/>
      <c r="Q60" s="270"/>
      <c r="R60" s="270"/>
      <c r="S60" s="270"/>
      <c r="T60" s="270"/>
      <c r="U60" s="270"/>
      <c r="V60" s="270"/>
      <c r="W60" s="270"/>
    </row>
    <row r="61" spans="1:23" ht="15" x14ac:dyDescent="0.2">
      <c r="A61" s="599" t="s">
        <v>1563</v>
      </c>
      <c r="B61" s="307" t="s">
        <v>126</v>
      </c>
      <c r="C61" s="307" t="s">
        <v>1569</v>
      </c>
      <c r="D61" s="308">
        <v>6213</v>
      </c>
      <c r="E61" s="307" t="s">
        <v>1570</v>
      </c>
      <c r="F61" s="309">
        <v>72682</v>
      </c>
      <c r="G61" s="600" t="s">
        <v>1566</v>
      </c>
      <c r="J61" s="602">
        <v>72756</v>
      </c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  <c r="V61" s="270"/>
      <c r="W61" s="270"/>
    </row>
    <row r="62" spans="1:23" ht="15" x14ac:dyDescent="0.2">
      <c r="A62" s="599" t="s">
        <v>1571</v>
      </c>
      <c r="B62" s="307" t="s">
        <v>1572</v>
      </c>
      <c r="C62" s="307" t="s">
        <v>1572</v>
      </c>
      <c r="D62" s="308">
        <v>3173</v>
      </c>
      <c r="E62" s="307" t="s">
        <v>1573</v>
      </c>
      <c r="F62" s="309">
        <v>70052</v>
      </c>
      <c r="G62" s="600" t="s">
        <v>1566</v>
      </c>
      <c r="J62" s="602">
        <v>72761</v>
      </c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</row>
    <row r="63" spans="1:23" ht="15" x14ac:dyDescent="0.2">
      <c r="A63" s="599" t="s">
        <v>1571</v>
      </c>
      <c r="B63" s="307" t="s">
        <v>1572</v>
      </c>
      <c r="C63" s="307" t="s">
        <v>1572</v>
      </c>
      <c r="D63" s="308">
        <v>3173</v>
      </c>
      <c r="E63" s="307" t="s">
        <v>1573</v>
      </c>
      <c r="F63" s="309">
        <v>70071</v>
      </c>
      <c r="G63" s="600" t="s">
        <v>1566</v>
      </c>
      <c r="J63" s="602">
        <v>74338</v>
      </c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</row>
    <row r="64" spans="1:23" ht="15" x14ac:dyDescent="0.2">
      <c r="A64" s="599" t="s">
        <v>1571</v>
      </c>
      <c r="B64" s="307" t="s">
        <v>1572</v>
      </c>
      <c r="C64" s="307" t="s">
        <v>1572</v>
      </c>
      <c r="D64" s="308">
        <v>21</v>
      </c>
      <c r="E64" s="307" t="s">
        <v>1574</v>
      </c>
      <c r="F64" s="309">
        <v>70806</v>
      </c>
      <c r="G64" s="600" t="s">
        <v>1566</v>
      </c>
      <c r="J64" s="602">
        <v>74964</v>
      </c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</row>
    <row r="65" spans="1:23" ht="15" x14ac:dyDescent="0.2">
      <c r="A65" s="599" t="s">
        <v>1571</v>
      </c>
      <c r="B65" s="307" t="s">
        <v>1572</v>
      </c>
      <c r="C65" s="307" t="s">
        <v>1572</v>
      </c>
      <c r="D65" s="308">
        <v>21</v>
      </c>
      <c r="E65" s="307" t="s">
        <v>1574</v>
      </c>
      <c r="F65" s="309">
        <v>70739</v>
      </c>
      <c r="G65" s="600" t="s">
        <v>1566</v>
      </c>
      <c r="J65" s="601">
        <v>4705</v>
      </c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</row>
    <row r="66" spans="1:23" ht="15" x14ac:dyDescent="0.2">
      <c r="A66" s="599" t="s">
        <v>1571</v>
      </c>
      <c r="B66" s="307" t="s">
        <v>1572</v>
      </c>
      <c r="C66" s="307" t="s">
        <v>1572</v>
      </c>
      <c r="D66" s="308">
        <v>21</v>
      </c>
      <c r="E66" s="307" t="s">
        <v>1574</v>
      </c>
      <c r="F66" s="309">
        <v>70801</v>
      </c>
      <c r="G66" s="600" t="s">
        <v>1566</v>
      </c>
      <c r="J66" s="602">
        <v>72753</v>
      </c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</row>
    <row r="67" spans="1:23" ht="15" x14ac:dyDescent="0.2">
      <c r="A67" s="599" t="s">
        <v>1571</v>
      </c>
      <c r="B67" s="307" t="s">
        <v>1572</v>
      </c>
      <c r="C67" s="307" t="s">
        <v>1572</v>
      </c>
      <c r="D67" s="308">
        <v>21</v>
      </c>
      <c r="E67" s="307" t="s">
        <v>1574</v>
      </c>
      <c r="F67" s="309">
        <v>70802</v>
      </c>
      <c r="G67" s="600" t="s">
        <v>1566</v>
      </c>
      <c r="J67" s="602">
        <v>72762</v>
      </c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</row>
    <row r="68" spans="1:23" ht="15" x14ac:dyDescent="0.2">
      <c r="A68" s="599" t="s">
        <v>1571</v>
      </c>
      <c r="B68" s="307" t="s">
        <v>1572</v>
      </c>
      <c r="C68" s="307" t="s">
        <v>1572</v>
      </c>
      <c r="D68" s="308">
        <v>21</v>
      </c>
      <c r="E68" s="307" t="s">
        <v>1574</v>
      </c>
      <c r="F68" s="309">
        <v>70803</v>
      </c>
      <c r="G68" s="600" t="s">
        <v>1566</v>
      </c>
      <c r="J68" s="602">
        <v>72764</v>
      </c>
      <c r="K68" s="270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</row>
    <row r="69" spans="1:23" ht="15" x14ac:dyDescent="0.2">
      <c r="A69" s="599" t="s">
        <v>1571</v>
      </c>
      <c r="B69" s="307" t="s">
        <v>1572</v>
      </c>
      <c r="C69" s="307" t="s">
        <v>1572</v>
      </c>
      <c r="D69" s="308">
        <v>21</v>
      </c>
      <c r="E69" s="307" t="s">
        <v>1574</v>
      </c>
      <c r="F69" s="309">
        <v>70805</v>
      </c>
      <c r="G69" s="600" t="s">
        <v>1566</v>
      </c>
      <c r="J69" s="602">
        <v>72701</v>
      </c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</row>
    <row r="70" spans="1:23" ht="15" x14ac:dyDescent="0.2">
      <c r="A70" s="599" t="s">
        <v>1571</v>
      </c>
      <c r="B70" s="307" t="s">
        <v>1572</v>
      </c>
      <c r="C70" s="307" t="s">
        <v>1572</v>
      </c>
      <c r="D70" s="308">
        <v>21</v>
      </c>
      <c r="E70" s="307" t="s">
        <v>1574</v>
      </c>
      <c r="F70" s="309">
        <v>70807</v>
      </c>
      <c r="G70" s="600" t="s">
        <v>1566</v>
      </c>
      <c r="J70" s="602">
        <v>72703</v>
      </c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</row>
    <row r="71" spans="1:23" ht="15" x14ac:dyDescent="0.2">
      <c r="A71" s="599" t="s">
        <v>1571</v>
      </c>
      <c r="B71" s="307" t="s">
        <v>1572</v>
      </c>
      <c r="C71" s="307" t="s">
        <v>1572</v>
      </c>
      <c r="D71" s="308">
        <v>21</v>
      </c>
      <c r="E71" s="307" t="s">
        <v>1574</v>
      </c>
      <c r="F71" s="309">
        <v>70808</v>
      </c>
      <c r="G71" s="600" t="s">
        <v>1566</v>
      </c>
      <c r="J71" s="602">
        <v>72704</v>
      </c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</row>
    <row r="72" spans="1:23" ht="15" x14ac:dyDescent="0.2">
      <c r="A72" s="599" t="s">
        <v>1571</v>
      </c>
      <c r="B72" s="307" t="s">
        <v>1572</v>
      </c>
      <c r="C72" s="307" t="s">
        <v>1572</v>
      </c>
      <c r="D72" s="308">
        <v>21</v>
      </c>
      <c r="E72" s="307" t="s">
        <v>1574</v>
      </c>
      <c r="F72" s="309">
        <v>70809</v>
      </c>
      <c r="G72" s="600" t="s">
        <v>1566</v>
      </c>
      <c r="J72" s="602">
        <v>72727</v>
      </c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</row>
    <row r="73" spans="1:23" ht="15" x14ac:dyDescent="0.2">
      <c r="A73" s="599" t="s">
        <v>1571</v>
      </c>
      <c r="B73" s="307" t="s">
        <v>1572</v>
      </c>
      <c r="C73" s="307" t="s">
        <v>1572</v>
      </c>
      <c r="D73" s="308">
        <v>21</v>
      </c>
      <c r="E73" s="307" t="s">
        <v>1574</v>
      </c>
      <c r="F73" s="309">
        <v>70810</v>
      </c>
      <c r="G73" s="600" t="s">
        <v>1566</v>
      </c>
      <c r="J73" s="602">
        <v>72730</v>
      </c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</row>
    <row r="74" spans="1:23" ht="15" x14ac:dyDescent="0.2">
      <c r="A74" s="599" t="s">
        <v>1571</v>
      </c>
      <c r="B74" s="307" t="s">
        <v>1572</v>
      </c>
      <c r="C74" s="307" t="s">
        <v>1572</v>
      </c>
      <c r="D74" s="308">
        <v>21</v>
      </c>
      <c r="E74" s="307" t="s">
        <v>1574</v>
      </c>
      <c r="F74" s="309">
        <v>70811</v>
      </c>
      <c r="G74" s="600" t="s">
        <v>1566</v>
      </c>
      <c r="J74" s="602">
        <v>72744</v>
      </c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</row>
    <row r="75" spans="1:23" ht="15" x14ac:dyDescent="0.2">
      <c r="A75" s="599" t="s">
        <v>1571</v>
      </c>
      <c r="B75" s="307" t="s">
        <v>1572</v>
      </c>
      <c r="C75" s="307" t="s">
        <v>1572</v>
      </c>
      <c r="D75" s="308">
        <v>21</v>
      </c>
      <c r="E75" s="307" t="s">
        <v>1574</v>
      </c>
      <c r="F75" s="309">
        <v>70812</v>
      </c>
      <c r="G75" s="600" t="s">
        <v>1566</v>
      </c>
      <c r="J75" s="602">
        <v>72774</v>
      </c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</row>
    <row r="76" spans="1:23" ht="15" x14ac:dyDescent="0.2">
      <c r="A76" s="599" t="s">
        <v>1571</v>
      </c>
      <c r="B76" s="307" t="s">
        <v>1572</v>
      </c>
      <c r="C76" s="307" t="s">
        <v>1572</v>
      </c>
      <c r="D76" s="308">
        <v>21</v>
      </c>
      <c r="E76" s="307" t="s">
        <v>1574</v>
      </c>
      <c r="F76" s="309">
        <v>70813</v>
      </c>
      <c r="G76" s="600" t="s">
        <v>1566</v>
      </c>
      <c r="J76" s="602">
        <v>72959</v>
      </c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</row>
    <row r="77" spans="1:23" ht="15" x14ac:dyDescent="0.2">
      <c r="A77" s="599" t="s">
        <v>1571</v>
      </c>
      <c r="B77" s="307" t="s">
        <v>1572</v>
      </c>
      <c r="C77" s="307" t="s">
        <v>1572</v>
      </c>
      <c r="D77" s="308">
        <v>21</v>
      </c>
      <c r="E77" s="307" t="s">
        <v>1574</v>
      </c>
      <c r="F77" s="309">
        <v>70814</v>
      </c>
      <c r="G77" s="600" t="s">
        <v>1566</v>
      </c>
      <c r="J77" s="601">
        <v>1190</v>
      </c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</row>
    <row r="78" spans="1:23" ht="15" x14ac:dyDescent="0.2">
      <c r="A78" s="599" t="s">
        <v>1571</v>
      </c>
      <c r="B78" s="307" t="s">
        <v>1572</v>
      </c>
      <c r="C78" s="307" t="s">
        <v>1572</v>
      </c>
      <c r="D78" s="308">
        <v>21</v>
      </c>
      <c r="E78" s="307" t="s">
        <v>1574</v>
      </c>
      <c r="F78" s="309">
        <v>70815</v>
      </c>
      <c r="G78" s="600" t="s">
        <v>1566</v>
      </c>
      <c r="J78" s="602">
        <v>72901</v>
      </c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</row>
    <row r="79" spans="1:23" ht="15" x14ac:dyDescent="0.2">
      <c r="A79" s="599" t="s">
        <v>1571</v>
      </c>
      <c r="B79" s="307" t="s">
        <v>1572</v>
      </c>
      <c r="C79" s="307" t="s">
        <v>1572</v>
      </c>
      <c r="D79" s="308">
        <v>21</v>
      </c>
      <c r="E79" s="307" t="s">
        <v>1574</v>
      </c>
      <c r="F79" s="309">
        <v>70816</v>
      </c>
      <c r="G79" s="600" t="s">
        <v>1566</v>
      </c>
      <c r="J79" s="602">
        <v>72903</v>
      </c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</row>
    <row r="80" spans="1:23" ht="15" x14ac:dyDescent="0.2">
      <c r="A80" s="599" t="s">
        <v>1571</v>
      </c>
      <c r="B80" s="307" t="s">
        <v>1572</v>
      </c>
      <c r="C80" s="307" t="s">
        <v>1572</v>
      </c>
      <c r="D80" s="308">
        <v>21</v>
      </c>
      <c r="E80" s="307" t="s">
        <v>1574</v>
      </c>
      <c r="F80" s="309">
        <v>70817</v>
      </c>
      <c r="G80" s="600" t="s">
        <v>1566</v>
      </c>
      <c r="J80" s="602">
        <v>72904</v>
      </c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</row>
    <row r="81" spans="1:23" ht="15" x14ac:dyDescent="0.2">
      <c r="A81" s="599" t="s">
        <v>1571</v>
      </c>
      <c r="B81" s="307" t="s">
        <v>1572</v>
      </c>
      <c r="C81" s="307" t="s">
        <v>1572</v>
      </c>
      <c r="D81" s="308">
        <v>21</v>
      </c>
      <c r="E81" s="307" t="s">
        <v>1574</v>
      </c>
      <c r="F81" s="309">
        <v>70818</v>
      </c>
      <c r="G81" s="600" t="s">
        <v>1566</v>
      </c>
      <c r="J81" s="602">
        <v>72908</v>
      </c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</row>
    <row r="82" spans="1:23" ht="15" x14ac:dyDescent="0.2">
      <c r="A82" s="599" t="s">
        <v>1571</v>
      </c>
      <c r="B82" s="307" t="s">
        <v>1572</v>
      </c>
      <c r="C82" s="307" t="s">
        <v>1572</v>
      </c>
      <c r="D82" s="308">
        <v>21</v>
      </c>
      <c r="E82" s="307" t="s">
        <v>1574</v>
      </c>
      <c r="F82" s="309">
        <v>70819</v>
      </c>
      <c r="G82" s="600" t="s">
        <v>1566</v>
      </c>
      <c r="J82" s="602">
        <v>72916</v>
      </c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</row>
    <row r="83" spans="1:23" ht="15" x14ac:dyDescent="0.2">
      <c r="A83" s="599" t="s">
        <v>1571</v>
      </c>
      <c r="B83" s="307" t="s">
        <v>1572</v>
      </c>
      <c r="C83" s="307" t="s">
        <v>1572</v>
      </c>
      <c r="D83" s="308">
        <v>21</v>
      </c>
      <c r="E83" s="307" t="s">
        <v>1574</v>
      </c>
      <c r="F83" s="309">
        <v>70820</v>
      </c>
      <c r="G83" s="600" t="s">
        <v>1566</v>
      </c>
      <c r="J83" s="602">
        <v>72921</v>
      </c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</row>
    <row r="84" spans="1:23" ht="15" x14ac:dyDescent="0.2">
      <c r="A84" s="599" t="s">
        <v>1571</v>
      </c>
      <c r="B84" s="307" t="s">
        <v>1572</v>
      </c>
      <c r="C84" s="307" t="s">
        <v>1572</v>
      </c>
      <c r="D84" s="308">
        <v>2351</v>
      </c>
      <c r="E84" s="307" t="s">
        <v>1575</v>
      </c>
      <c r="F84" s="309">
        <v>70086</v>
      </c>
      <c r="G84" s="600" t="s">
        <v>1566</v>
      </c>
      <c r="J84" s="602">
        <v>72923</v>
      </c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</row>
    <row r="85" spans="1:23" ht="15" x14ac:dyDescent="0.2">
      <c r="A85" s="599" t="s">
        <v>1571</v>
      </c>
      <c r="B85" s="307" t="s">
        <v>1572</v>
      </c>
      <c r="C85" s="307" t="s">
        <v>1572</v>
      </c>
      <c r="D85" s="308">
        <v>2351</v>
      </c>
      <c r="E85" s="307" t="s">
        <v>1575</v>
      </c>
      <c r="F85" s="309">
        <v>70346</v>
      </c>
      <c r="G85" s="600" t="s">
        <v>1566</v>
      </c>
      <c r="J85" s="602">
        <v>72932</v>
      </c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</row>
    <row r="86" spans="1:23" ht="15" x14ac:dyDescent="0.2">
      <c r="A86" s="599" t="s">
        <v>1571</v>
      </c>
      <c r="B86" s="307" t="s">
        <v>1572</v>
      </c>
      <c r="C86" s="307" t="s">
        <v>1572</v>
      </c>
      <c r="D86" s="308">
        <v>2351</v>
      </c>
      <c r="E86" s="307" t="s">
        <v>1575</v>
      </c>
      <c r="F86" s="309">
        <v>70710</v>
      </c>
      <c r="G86" s="600" t="s">
        <v>1566</v>
      </c>
      <c r="J86" s="602">
        <v>72933</v>
      </c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</row>
    <row r="87" spans="1:23" ht="15" x14ac:dyDescent="0.2">
      <c r="A87" s="599" t="s">
        <v>1571</v>
      </c>
      <c r="B87" s="307" t="s">
        <v>1572</v>
      </c>
      <c r="C87" s="307" t="s">
        <v>1572</v>
      </c>
      <c r="D87" s="308">
        <v>2351</v>
      </c>
      <c r="E87" s="307" t="s">
        <v>1575</v>
      </c>
      <c r="F87" s="309">
        <v>70714</v>
      </c>
      <c r="G87" s="600" t="s">
        <v>1566</v>
      </c>
      <c r="J87" s="602">
        <v>72934</v>
      </c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</row>
    <row r="88" spans="1:23" ht="15" x14ac:dyDescent="0.2">
      <c r="A88" s="599" t="s">
        <v>1571</v>
      </c>
      <c r="B88" s="307" t="s">
        <v>1572</v>
      </c>
      <c r="C88" s="307" t="s">
        <v>1572</v>
      </c>
      <c r="D88" s="308">
        <v>2351</v>
      </c>
      <c r="E88" s="307" t="s">
        <v>1575</v>
      </c>
      <c r="F88" s="309">
        <v>70719</v>
      </c>
      <c r="G88" s="600" t="s">
        <v>1566</v>
      </c>
      <c r="J88" s="602">
        <v>72936</v>
      </c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</row>
    <row r="89" spans="1:23" ht="15" x14ac:dyDescent="0.2">
      <c r="A89" s="599" t="s">
        <v>1571</v>
      </c>
      <c r="B89" s="307" t="s">
        <v>1572</v>
      </c>
      <c r="C89" s="307" t="s">
        <v>1572</v>
      </c>
      <c r="D89" s="308">
        <v>2351</v>
      </c>
      <c r="E89" s="307" t="s">
        <v>1575</v>
      </c>
      <c r="F89" s="309">
        <v>70722</v>
      </c>
      <c r="G89" s="600" t="s">
        <v>1566</v>
      </c>
      <c r="J89" s="602">
        <v>72937</v>
      </c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</row>
    <row r="90" spans="1:23" ht="15" x14ac:dyDescent="0.2">
      <c r="A90" s="599" t="s">
        <v>1571</v>
      </c>
      <c r="B90" s="307" t="s">
        <v>1572</v>
      </c>
      <c r="C90" s="307" t="s">
        <v>1572</v>
      </c>
      <c r="D90" s="308">
        <v>2351</v>
      </c>
      <c r="E90" s="307" t="s">
        <v>1575</v>
      </c>
      <c r="F90" s="309">
        <v>70729</v>
      </c>
      <c r="G90" s="600" t="s">
        <v>1566</v>
      </c>
      <c r="J90" s="602">
        <v>72938</v>
      </c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</row>
    <row r="91" spans="1:23" ht="15" x14ac:dyDescent="0.2">
      <c r="A91" s="599" t="s">
        <v>1571</v>
      </c>
      <c r="B91" s="307" t="s">
        <v>1572</v>
      </c>
      <c r="C91" s="307" t="s">
        <v>1572</v>
      </c>
      <c r="D91" s="308">
        <v>2351</v>
      </c>
      <c r="E91" s="307" t="s">
        <v>1575</v>
      </c>
      <c r="F91" s="309">
        <v>70740</v>
      </c>
      <c r="G91" s="600" t="s">
        <v>1566</v>
      </c>
      <c r="J91" s="602">
        <v>72940</v>
      </c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</row>
    <row r="92" spans="1:23" ht="15" x14ac:dyDescent="0.2">
      <c r="A92" s="599" t="s">
        <v>1571</v>
      </c>
      <c r="B92" s="307" t="s">
        <v>1572</v>
      </c>
      <c r="C92" s="307" t="s">
        <v>1572</v>
      </c>
      <c r="D92" s="308">
        <v>2351</v>
      </c>
      <c r="E92" s="307" t="s">
        <v>1575</v>
      </c>
      <c r="F92" s="309">
        <v>70748</v>
      </c>
      <c r="G92" s="600" t="s">
        <v>1566</v>
      </c>
      <c r="J92" s="602">
        <v>72941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</row>
    <row r="93" spans="1:23" ht="15" x14ac:dyDescent="0.2">
      <c r="A93" s="599" t="s">
        <v>1571</v>
      </c>
      <c r="B93" s="307" t="s">
        <v>1572</v>
      </c>
      <c r="C93" s="307" t="s">
        <v>1572</v>
      </c>
      <c r="D93" s="308">
        <v>2351</v>
      </c>
      <c r="E93" s="307" t="s">
        <v>1575</v>
      </c>
      <c r="F93" s="309">
        <v>70757</v>
      </c>
      <c r="G93" s="600" t="s">
        <v>1566</v>
      </c>
      <c r="J93" s="602">
        <v>72946</v>
      </c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</row>
    <row r="94" spans="1:23" ht="15" x14ac:dyDescent="0.2">
      <c r="A94" s="599" t="s">
        <v>1571</v>
      </c>
      <c r="B94" s="307" t="s">
        <v>1572</v>
      </c>
      <c r="C94" s="307" t="s">
        <v>1572</v>
      </c>
      <c r="D94" s="308">
        <v>2351</v>
      </c>
      <c r="E94" s="307" t="s">
        <v>1575</v>
      </c>
      <c r="F94" s="309">
        <v>70764</v>
      </c>
      <c r="G94" s="600" t="s">
        <v>1566</v>
      </c>
      <c r="J94" s="602">
        <v>72947</v>
      </c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</row>
    <row r="95" spans="1:23" ht="15" x14ac:dyDescent="0.2">
      <c r="A95" s="599" t="s">
        <v>1571</v>
      </c>
      <c r="B95" s="307" t="s">
        <v>1572</v>
      </c>
      <c r="C95" s="307" t="s">
        <v>1572</v>
      </c>
      <c r="D95" s="308">
        <v>2351</v>
      </c>
      <c r="E95" s="307" t="s">
        <v>1575</v>
      </c>
      <c r="F95" s="309">
        <v>70767</v>
      </c>
      <c r="G95" s="600" t="s">
        <v>1566</v>
      </c>
      <c r="J95" s="602">
        <v>72952</v>
      </c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</row>
    <row r="96" spans="1:23" ht="15" x14ac:dyDescent="0.2">
      <c r="A96" s="599" t="s">
        <v>1571</v>
      </c>
      <c r="B96" s="307" t="s">
        <v>1572</v>
      </c>
      <c r="C96" s="307" t="s">
        <v>1572</v>
      </c>
      <c r="D96" s="308">
        <v>2351</v>
      </c>
      <c r="E96" s="307" t="s">
        <v>1575</v>
      </c>
      <c r="F96" s="309">
        <v>70772</v>
      </c>
      <c r="G96" s="600" t="s">
        <v>1566</v>
      </c>
      <c r="J96" s="602">
        <v>72956</v>
      </c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</row>
    <row r="97" spans="1:23" ht="15" x14ac:dyDescent="0.2">
      <c r="A97" s="599" t="s">
        <v>1571</v>
      </c>
      <c r="B97" s="307" t="s">
        <v>1572</v>
      </c>
      <c r="C97" s="307" t="s">
        <v>1572</v>
      </c>
      <c r="D97" s="308">
        <v>2351</v>
      </c>
      <c r="E97" s="307" t="s">
        <v>1575</v>
      </c>
      <c r="F97" s="309">
        <v>70777</v>
      </c>
      <c r="G97" s="600" t="s">
        <v>1566</v>
      </c>
      <c r="J97" s="602">
        <v>74901</v>
      </c>
      <c r="K97" s="270"/>
      <c r="L97" s="270"/>
      <c r="M97" s="270"/>
      <c r="N97" s="270"/>
      <c r="O97" s="270"/>
      <c r="P97" s="270"/>
      <c r="Q97" s="270"/>
      <c r="R97" s="270"/>
      <c r="S97" s="270"/>
      <c r="T97" s="270"/>
      <c r="U97" s="270"/>
      <c r="V97" s="270"/>
      <c r="W97" s="270"/>
    </row>
    <row r="98" spans="1:23" ht="15" x14ac:dyDescent="0.2">
      <c r="A98" s="599" t="s">
        <v>1571</v>
      </c>
      <c r="B98" s="307" t="s">
        <v>1572</v>
      </c>
      <c r="C98" s="307" t="s">
        <v>1572</v>
      </c>
      <c r="D98" s="308">
        <v>2351</v>
      </c>
      <c r="E98" s="307" t="s">
        <v>1575</v>
      </c>
      <c r="F98" s="309">
        <v>70788</v>
      </c>
      <c r="G98" s="600" t="s">
        <v>1566</v>
      </c>
      <c r="J98" s="602">
        <v>74902</v>
      </c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70"/>
      <c r="V98" s="270"/>
      <c r="W98" s="270"/>
    </row>
    <row r="99" spans="1:23" ht="15" x14ac:dyDescent="0.2">
      <c r="A99" s="599" t="s">
        <v>1571</v>
      </c>
      <c r="B99" s="307" t="s">
        <v>1572</v>
      </c>
      <c r="C99" s="307" t="s">
        <v>1572</v>
      </c>
      <c r="D99" s="308">
        <v>2351</v>
      </c>
      <c r="E99" s="307" t="s">
        <v>1575</v>
      </c>
      <c r="F99" s="309">
        <v>70791</v>
      </c>
      <c r="G99" s="600" t="s">
        <v>1566</v>
      </c>
      <c r="J99" s="602">
        <v>74932</v>
      </c>
      <c r="K99" s="270"/>
      <c r="L99" s="270"/>
      <c r="M99" s="270"/>
      <c r="N99" s="270"/>
      <c r="O99" s="270"/>
      <c r="P99" s="270"/>
      <c r="Q99" s="270"/>
      <c r="R99" s="270"/>
      <c r="S99" s="270"/>
      <c r="T99" s="270"/>
      <c r="U99" s="270"/>
      <c r="V99" s="270"/>
      <c r="W99" s="270"/>
    </row>
    <row r="100" spans="1:23" ht="15" x14ac:dyDescent="0.2">
      <c r="A100" s="599" t="s">
        <v>1571</v>
      </c>
      <c r="B100" s="307" t="s">
        <v>1572</v>
      </c>
      <c r="C100" s="307" t="s">
        <v>1572</v>
      </c>
      <c r="D100" s="308">
        <v>3173</v>
      </c>
      <c r="E100" s="307" t="s">
        <v>1573</v>
      </c>
      <c r="F100" s="309">
        <v>70725</v>
      </c>
      <c r="G100" s="600" t="s">
        <v>1566</v>
      </c>
      <c r="J100" s="602">
        <v>74948</v>
      </c>
      <c r="K100" s="270"/>
      <c r="L100" s="270"/>
      <c r="M100" s="270"/>
      <c r="N100" s="270"/>
      <c r="O100" s="270"/>
      <c r="P100" s="270"/>
      <c r="Q100" s="270"/>
      <c r="R100" s="270"/>
      <c r="S100" s="270"/>
      <c r="T100" s="270"/>
      <c r="U100" s="270"/>
      <c r="V100" s="270"/>
      <c r="W100" s="270"/>
    </row>
    <row r="101" spans="1:23" ht="15" x14ac:dyDescent="0.2">
      <c r="A101" s="599" t="s">
        <v>1571</v>
      </c>
      <c r="B101" s="307" t="s">
        <v>1572</v>
      </c>
      <c r="C101" s="307" t="s">
        <v>1572</v>
      </c>
      <c r="D101" s="308">
        <v>3173</v>
      </c>
      <c r="E101" s="307" t="s">
        <v>1573</v>
      </c>
      <c r="F101" s="309">
        <v>70734</v>
      </c>
      <c r="G101" s="600" t="s">
        <v>1566</v>
      </c>
      <c r="J101" s="602">
        <v>74954</v>
      </c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</row>
    <row r="102" spans="1:23" ht="15" x14ac:dyDescent="0.2">
      <c r="A102" s="599" t="s">
        <v>1571</v>
      </c>
      <c r="B102" s="307" t="s">
        <v>1572</v>
      </c>
      <c r="C102" s="307" t="s">
        <v>1572</v>
      </c>
      <c r="D102" s="308">
        <v>3173</v>
      </c>
      <c r="E102" s="307" t="s">
        <v>1573</v>
      </c>
      <c r="F102" s="309">
        <v>70737</v>
      </c>
      <c r="G102" s="600" t="s">
        <v>1566</v>
      </c>
      <c r="J102" s="601">
        <v>6213</v>
      </c>
      <c r="K102" s="270"/>
      <c r="L102" s="270"/>
      <c r="M102" s="270"/>
      <c r="N102" s="270"/>
      <c r="O102" s="270"/>
      <c r="P102" s="270"/>
      <c r="Q102" s="270"/>
      <c r="R102" s="270"/>
      <c r="S102" s="270"/>
      <c r="T102" s="270"/>
      <c r="U102" s="270"/>
      <c r="V102" s="270"/>
      <c r="W102" s="270"/>
    </row>
    <row r="103" spans="1:23" ht="15" x14ac:dyDescent="0.2">
      <c r="A103" s="599" t="s">
        <v>1571</v>
      </c>
      <c r="B103" s="307" t="s">
        <v>1572</v>
      </c>
      <c r="C103" s="307" t="s">
        <v>1572</v>
      </c>
      <c r="D103" s="308">
        <v>3173</v>
      </c>
      <c r="E103" s="307" t="s">
        <v>1573</v>
      </c>
      <c r="F103" s="309">
        <v>70769</v>
      </c>
      <c r="G103" s="600" t="s">
        <v>1566</v>
      </c>
      <c r="J103" s="602">
        <v>72601</v>
      </c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</row>
    <row r="104" spans="1:23" ht="15" x14ac:dyDescent="0.2">
      <c r="A104" s="599" t="s">
        <v>1571</v>
      </c>
      <c r="B104" s="307" t="s">
        <v>1572</v>
      </c>
      <c r="C104" s="307" t="s">
        <v>1572</v>
      </c>
      <c r="D104" s="308">
        <v>3173</v>
      </c>
      <c r="E104" s="307" t="s">
        <v>1573</v>
      </c>
      <c r="F104" s="309">
        <v>70774</v>
      </c>
      <c r="G104" s="600" t="s">
        <v>1566</v>
      </c>
      <c r="J104" s="602">
        <v>72616</v>
      </c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</row>
    <row r="105" spans="1:23" ht="15" x14ac:dyDescent="0.2">
      <c r="A105" s="599" t="s">
        <v>1571</v>
      </c>
      <c r="B105" s="307" t="s">
        <v>1572</v>
      </c>
      <c r="C105" s="307" t="s">
        <v>1572</v>
      </c>
      <c r="D105" s="308">
        <v>3173</v>
      </c>
      <c r="E105" s="307" t="s">
        <v>1573</v>
      </c>
      <c r="F105" s="309">
        <v>70778</v>
      </c>
      <c r="G105" s="600" t="s">
        <v>1566</v>
      </c>
      <c r="J105" s="602">
        <v>72631</v>
      </c>
      <c r="K105" s="270"/>
      <c r="L105" s="270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</row>
    <row r="106" spans="1:23" ht="15" x14ac:dyDescent="0.2">
      <c r="A106" s="599" t="s">
        <v>1571</v>
      </c>
      <c r="B106" s="307" t="s">
        <v>1572</v>
      </c>
      <c r="C106" s="307" t="s">
        <v>1572</v>
      </c>
      <c r="D106" s="308">
        <v>3174</v>
      </c>
      <c r="E106" s="307" t="s">
        <v>1576</v>
      </c>
      <c r="F106" s="309">
        <v>70706</v>
      </c>
      <c r="G106" s="600" t="s">
        <v>1566</v>
      </c>
      <c r="J106" s="602">
        <v>72632</v>
      </c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</row>
    <row r="107" spans="1:23" ht="15" x14ac:dyDescent="0.2">
      <c r="A107" s="599" t="s">
        <v>1571</v>
      </c>
      <c r="B107" s="307" t="s">
        <v>1572</v>
      </c>
      <c r="C107" s="307" t="s">
        <v>1572</v>
      </c>
      <c r="D107" s="308">
        <v>3174</v>
      </c>
      <c r="E107" s="307" t="s">
        <v>1576</v>
      </c>
      <c r="F107" s="309">
        <v>70726</v>
      </c>
      <c r="G107" s="600" t="s">
        <v>1566</v>
      </c>
      <c r="J107" s="602">
        <v>72633</v>
      </c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</row>
    <row r="108" spans="1:23" ht="15" x14ac:dyDescent="0.2">
      <c r="A108" s="599" t="s">
        <v>1571</v>
      </c>
      <c r="B108" s="307" t="s">
        <v>1572</v>
      </c>
      <c r="C108" s="307" t="s">
        <v>1572</v>
      </c>
      <c r="D108" s="308">
        <v>3174</v>
      </c>
      <c r="E108" s="307" t="s">
        <v>1576</v>
      </c>
      <c r="F108" s="309">
        <v>70785</v>
      </c>
      <c r="G108" s="600" t="s">
        <v>1566</v>
      </c>
      <c r="J108" s="602">
        <v>72638</v>
      </c>
      <c r="K108" s="270"/>
      <c r="L108" s="270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</row>
    <row r="109" spans="1:23" ht="15" x14ac:dyDescent="0.2">
      <c r="A109" s="599" t="s">
        <v>1577</v>
      </c>
      <c r="B109" s="307" t="s">
        <v>129</v>
      </c>
      <c r="C109" s="307" t="s">
        <v>1578</v>
      </c>
      <c r="D109" s="308">
        <v>130</v>
      </c>
      <c r="E109" s="307" t="s">
        <v>1579</v>
      </c>
      <c r="F109" s="309">
        <v>32601</v>
      </c>
      <c r="G109" s="600" t="s">
        <v>1566</v>
      </c>
      <c r="J109" s="602">
        <v>72648</v>
      </c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</row>
    <row r="110" spans="1:23" ht="15" x14ac:dyDescent="0.2">
      <c r="A110" s="599" t="s">
        <v>1577</v>
      </c>
      <c r="B110" s="307" t="s">
        <v>129</v>
      </c>
      <c r="C110" s="307" t="s">
        <v>1578</v>
      </c>
      <c r="D110" s="308">
        <v>130</v>
      </c>
      <c r="E110" s="307" t="s">
        <v>1579</v>
      </c>
      <c r="F110" s="309">
        <v>32603</v>
      </c>
      <c r="G110" s="600" t="s">
        <v>1566</v>
      </c>
      <c r="J110" s="602">
        <v>72682</v>
      </c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</row>
    <row r="111" spans="1:23" ht="15" x14ac:dyDescent="0.2">
      <c r="A111" s="599" t="s">
        <v>1577</v>
      </c>
      <c r="B111" s="307" t="s">
        <v>129</v>
      </c>
      <c r="C111" s="307" t="s">
        <v>1578</v>
      </c>
      <c r="D111" s="308">
        <v>130</v>
      </c>
      <c r="E111" s="307" t="s">
        <v>1579</v>
      </c>
      <c r="F111" s="309">
        <v>32605</v>
      </c>
      <c r="G111" s="600" t="s">
        <v>1566</v>
      </c>
      <c r="J111" s="601">
        <v>3173</v>
      </c>
      <c r="K111" s="270"/>
      <c r="L111" s="270"/>
      <c r="M111" s="270"/>
      <c r="N111" s="270"/>
      <c r="O111" s="270"/>
      <c r="P111" s="270"/>
      <c r="Q111" s="270"/>
      <c r="R111" s="270"/>
      <c r="S111" s="270"/>
      <c r="T111" s="270"/>
      <c r="U111" s="270"/>
      <c r="V111" s="270"/>
      <c r="W111" s="270"/>
    </row>
    <row r="112" spans="1:23" ht="15" x14ac:dyDescent="0.2">
      <c r="A112" s="599" t="s">
        <v>1577</v>
      </c>
      <c r="B112" s="307" t="s">
        <v>129</v>
      </c>
      <c r="C112" s="307" t="s">
        <v>1578</v>
      </c>
      <c r="D112" s="308">
        <v>130</v>
      </c>
      <c r="E112" s="307" t="s">
        <v>1579</v>
      </c>
      <c r="F112" s="309">
        <v>32606</v>
      </c>
      <c r="G112" s="600" t="s">
        <v>1566</v>
      </c>
      <c r="J112" s="602">
        <v>70052</v>
      </c>
      <c r="K112" s="270"/>
      <c r="L112" s="270"/>
      <c r="M112" s="270"/>
      <c r="N112" s="270"/>
      <c r="O112" s="270"/>
      <c r="P112" s="270"/>
      <c r="Q112" s="270"/>
      <c r="R112" s="270"/>
      <c r="S112" s="270"/>
      <c r="T112" s="270"/>
      <c r="U112" s="270"/>
      <c r="V112" s="270"/>
      <c r="W112" s="270"/>
    </row>
    <row r="113" spans="1:23" ht="15" x14ac:dyDescent="0.2">
      <c r="A113" s="599" t="s">
        <v>1577</v>
      </c>
      <c r="B113" s="307" t="s">
        <v>129</v>
      </c>
      <c r="C113" s="307" t="s">
        <v>1578</v>
      </c>
      <c r="D113" s="308">
        <v>130</v>
      </c>
      <c r="E113" s="307" t="s">
        <v>1579</v>
      </c>
      <c r="F113" s="309">
        <v>32607</v>
      </c>
      <c r="G113" s="600" t="s">
        <v>1566</v>
      </c>
      <c r="J113" s="602">
        <v>70071</v>
      </c>
      <c r="K113" s="270"/>
      <c r="L113" s="270"/>
      <c r="M113" s="270"/>
      <c r="N113" s="270"/>
      <c r="O113" s="270"/>
      <c r="P113" s="270"/>
      <c r="Q113" s="270"/>
      <c r="R113" s="270"/>
      <c r="S113" s="270"/>
      <c r="T113" s="270"/>
      <c r="U113" s="270"/>
      <c r="V113" s="270"/>
      <c r="W113" s="270"/>
    </row>
    <row r="114" spans="1:23" ht="15" x14ac:dyDescent="0.2">
      <c r="A114" s="599" t="s">
        <v>1577</v>
      </c>
      <c r="B114" s="307" t="s">
        <v>129</v>
      </c>
      <c r="C114" s="307" t="s">
        <v>1578</v>
      </c>
      <c r="D114" s="308">
        <v>130</v>
      </c>
      <c r="E114" s="307" t="s">
        <v>1579</v>
      </c>
      <c r="F114" s="309">
        <v>32608</v>
      </c>
      <c r="G114" s="600" t="s">
        <v>1566</v>
      </c>
      <c r="J114" s="602">
        <v>70725</v>
      </c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  <c r="W114" s="270"/>
    </row>
    <row r="115" spans="1:23" ht="15" x14ac:dyDescent="0.2">
      <c r="A115" s="599" t="s">
        <v>1577</v>
      </c>
      <c r="B115" s="307" t="s">
        <v>129</v>
      </c>
      <c r="C115" s="307" t="s">
        <v>1578</v>
      </c>
      <c r="D115" s="308">
        <v>130</v>
      </c>
      <c r="E115" s="307" t="s">
        <v>1579</v>
      </c>
      <c r="F115" s="309">
        <v>32609</v>
      </c>
      <c r="G115" s="600" t="s">
        <v>1566</v>
      </c>
      <c r="J115" s="602">
        <v>70734</v>
      </c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</row>
    <row r="116" spans="1:23" ht="15" x14ac:dyDescent="0.2">
      <c r="A116" s="599" t="s">
        <v>1577</v>
      </c>
      <c r="B116" s="307" t="s">
        <v>129</v>
      </c>
      <c r="C116" s="307" t="s">
        <v>1578</v>
      </c>
      <c r="D116" s="308">
        <v>130</v>
      </c>
      <c r="E116" s="307" t="s">
        <v>1579</v>
      </c>
      <c r="F116" s="309">
        <v>32611</v>
      </c>
      <c r="G116" s="600" t="s">
        <v>1566</v>
      </c>
      <c r="J116" s="602">
        <v>70737</v>
      </c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</row>
    <row r="117" spans="1:23" ht="15" x14ac:dyDescent="0.2">
      <c r="A117" s="599" t="s">
        <v>1577</v>
      </c>
      <c r="B117" s="307" t="s">
        <v>129</v>
      </c>
      <c r="C117" s="307" t="s">
        <v>1578</v>
      </c>
      <c r="D117" s="308">
        <v>130</v>
      </c>
      <c r="E117" s="307" t="s">
        <v>1579</v>
      </c>
      <c r="F117" s="309">
        <v>32615</v>
      </c>
      <c r="G117" s="600" t="s">
        <v>1566</v>
      </c>
      <c r="J117" s="602">
        <v>70769</v>
      </c>
      <c r="K117" s="270"/>
      <c r="L117" s="270"/>
      <c r="M117" s="270"/>
      <c r="N117" s="270"/>
      <c r="O117" s="270"/>
      <c r="P117" s="270"/>
      <c r="Q117" s="270"/>
      <c r="R117" s="270"/>
      <c r="S117" s="270"/>
      <c r="T117" s="270"/>
      <c r="U117" s="270"/>
      <c r="V117" s="270"/>
      <c r="W117" s="270"/>
    </row>
    <row r="118" spans="1:23" ht="15" x14ac:dyDescent="0.2">
      <c r="A118" s="599" t="s">
        <v>1577</v>
      </c>
      <c r="B118" s="307" t="s">
        <v>129</v>
      </c>
      <c r="C118" s="307" t="s">
        <v>1578</v>
      </c>
      <c r="D118" s="308">
        <v>130</v>
      </c>
      <c r="E118" s="307" t="s">
        <v>1579</v>
      </c>
      <c r="F118" s="309">
        <v>32618</v>
      </c>
      <c r="G118" s="600" t="s">
        <v>1566</v>
      </c>
      <c r="J118" s="602">
        <v>70774</v>
      </c>
      <c r="K118" s="270"/>
      <c r="L118" s="270"/>
      <c r="M118" s="270"/>
      <c r="N118" s="270"/>
      <c r="O118" s="270"/>
      <c r="P118" s="270"/>
      <c r="Q118" s="270"/>
      <c r="R118" s="270"/>
      <c r="S118" s="270"/>
      <c r="T118" s="270"/>
      <c r="U118" s="270"/>
      <c r="V118" s="270"/>
      <c r="W118" s="270"/>
    </row>
    <row r="119" spans="1:23" ht="15" x14ac:dyDescent="0.2">
      <c r="A119" s="599" t="s">
        <v>1577</v>
      </c>
      <c r="B119" s="307" t="s">
        <v>129</v>
      </c>
      <c r="C119" s="307" t="s">
        <v>1578</v>
      </c>
      <c r="D119" s="308">
        <v>130</v>
      </c>
      <c r="E119" s="307" t="s">
        <v>1579</v>
      </c>
      <c r="F119" s="309">
        <v>32641</v>
      </c>
      <c r="G119" s="600" t="s">
        <v>1566</v>
      </c>
      <c r="J119" s="602">
        <v>70778</v>
      </c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</row>
    <row r="120" spans="1:23" ht="15" x14ac:dyDescent="0.2">
      <c r="A120" s="599" t="s">
        <v>1577</v>
      </c>
      <c r="B120" s="307" t="s">
        <v>129</v>
      </c>
      <c r="C120" s="307" t="s">
        <v>1578</v>
      </c>
      <c r="D120" s="308">
        <v>130</v>
      </c>
      <c r="E120" s="307" t="s">
        <v>1579</v>
      </c>
      <c r="F120" s="309">
        <v>32653</v>
      </c>
      <c r="G120" s="600" t="s">
        <v>1566</v>
      </c>
      <c r="J120" s="601">
        <v>21</v>
      </c>
      <c r="K120" s="270"/>
      <c r="L120" s="270"/>
      <c r="M120" s="270"/>
      <c r="N120" s="270"/>
      <c r="O120" s="270"/>
      <c r="P120" s="270"/>
      <c r="Q120" s="270"/>
      <c r="R120" s="270"/>
      <c r="S120" s="270"/>
      <c r="T120" s="270"/>
      <c r="U120" s="270"/>
      <c r="V120" s="270"/>
      <c r="W120" s="270"/>
    </row>
    <row r="121" spans="1:23" ht="15" x14ac:dyDescent="0.2">
      <c r="A121" s="599" t="s">
        <v>1577</v>
      </c>
      <c r="B121" s="307" t="s">
        <v>129</v>
      </c>
      <c r="C121" s="307" t="s">
        <v>1578</v>
      </c>
      <c r="D121" s="308">
        <v>130</v>
      </c>
      <c r="E121" s="307" t="s">
        <v>1579</v>
      </c>
      <c r="F121" s="309">
        <v>32669</v>
      </c>
      <c r="G121" s="600" t="s">
        <v>1566</v>
      </c>
      <c r="J121" s="602">
        <v>70806</v>
      </c>
      <c r="K121" s="270"/>
      <c r="L121" s="270"/>
      <c r="M121" s="270"/>
      <c r="N121" s="270"/>
      <c r="O121" s="270"/>
      <c r="P121" s="270"/>
      <c r="Q121" s="270"/>
      <c r="R121" s="270"/>
      <c r="S121" s="270"/>
      <c r="T121" s="270"/>
      <c r="U121" s="270"/>
      <c r="V121" s="270"/>
      <c r="W121" s="270"/>
    </row>
    <row r="122" spans="1:23" ht="15" x14ac:dyDescent="0.2">
      <c r="A122" s="599" t="s">
        <v>1577</v>
      </c>
      <c r="B122" s="307" t="s">
        <v>129</v>
      </c>
      <c r="C122" s="307" t="s">
        <v>1580</v>
      </c>
      <c r="D122" s="308">
        <v>427</v>
      </c>
      <c r="E122" s="307" t="s">
        <v>1581</v>
      </c>
      <c r="F122" s="309">
        <v>34470</v>
      </c>
      <c r="G122" s="600" t="s">
        <v>1566</v>
      </c>
      <c r="J122" s="602">
        <v>70739</v>
      </c>
      <c r="K122" s="270"/>
      <c r="L122" s="270"/>
      <c r="M122" s="270"/>
      <c r="N122" s="270"/>
      <c r="O122" s="270"/>
      <c r="P122" s="270"/>
      <c r="Q122" s="270"/>
      <c r="R122" s="270"/>
      <c r="S122" s="270"/>
      <c r="T122" s="270"/>
      <c r="U122" s="270"/>
      <c r="V122" s="270"/>
      <c r="W122" s="270"/>
    </row>
    <row r="123" spans="1:23" ht="15" x14ac:dyDescent="0.2">
      <c r="A123" s="599" t="s">
        <v>1577</v>
      </c>
      <c r="B123" s="307" t="s">
        <v>129</v>
      </c>
      <c r="C123" s="307" t="s">
        <v>1580</v>
      </c>
      <c r="D123" s="308">
        <v>427</v>
      </c>
      <c r="E123" s="307" t="s">
        <v>1581</v>
      </c>
      <c r="F123" s="309">
        <v>34471</v>
      </c>
      <c r="G123" s="600" t="s">
        <v>1566</v>
      </c>
      <c r="J123" s="602">
        <v>70801</v>
      </c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</row>
    <row r="124" spans="1:23" ht="15" x14ac:dyDescent="0.2">
      <c r="A124" s="599" t="s">
        <v>1577</v>
      </c>
      <c r="B124" s="307" t="s">
        <v>129</v>
      </c>
      <c r="C124" s="307" t="s">
        <v>1580</v>
      </c>
      <c r="D124" s="308">
        <v>427</v>
      </c>
      <c r="E124" s="307" t="s">
        <v>1581</v>
      </c>
      <c r="F124" s="309">
        <v>34472</v>
      </c>
      <c r="G124" s="600" t="s">
        <v>1566</v>
      </c>
      <c r="J124" s="602">
        <v>70802</v>
      </c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</row>
    <row r="125" spans="1:23" ht="15" x14ac:dyDescent="0.2">
      <c r="A125" s="599" t="s">
        <v>1577</v>
      </c>
      <c r="B125" s="307" t="s">
        <v>129</v>
      </c>
      <c r="C125" s="307" t="s">
        <v>1580</v>
      </c>
      <c r="D125" s="308">
        <v>427</v>
      </c>
      <c r="E125" s="307" t="s">
        <v>1581</v>
      </c>
      <c r="F125" s="309">
        <v>34474</v>
      </c>
      <c r="G125" s="600" t="s">
        <v>1566</v>
      </c>
      <c r="J125" s="602">
        <v>70803</v>
      </c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  <c r="W125" s="270"/>
    </row>
    <row r="126" spans="1:23" ht="15" x14ac:dyDescent="0.2">
      <c r="A126" s="599" t="s">
        <v>1577</v>
      </c>
      <c r="B126" s="307" t="s">
        <v>129</v>
      </c>
      <c r="C126" s="307" t="s">
        <v>1580</v>
      </c>
      <c r="D126" s="308">
        <v>427</v>
      </c>
      <c r="E126" s="307" t="s">
        <v>1581</v>
      </c>
      <c r="F126" s="309">
        <v>34475</v>
      </c>
      <c r="G126" s="600" t="s">
        <v>1566</v>
      </c>
      <c r="J126" s="602">
        <v>70805</v>
      </c>
      <c r="K126" s="270"/>
      <c r="L126" s="270"/>
      <c r="M126" s="270"/>
      <c r="N126" s="270"/>
      <c r="O126" s="270"/>
      <c r="P126" s="270"/>
      <c r="Q126" s="270"/>
      <c r="R126" s="270"/>
      <c r="S126" s="270"/>
      <c r="T126" s="270"/>
      <c r="U126" s="270"/>
      <c r="V126" s="270"/>
      <c r="W126" s="270"/>
    </row>
    <row r="127" spans="1:23" ht="15" x14ac:dyDescent="0.2">
      <c r="A127" s="599" t="s">
        <v>1577</v>
      </c>
      <c r="B127" s="307" t="s">
        <v>129</v>
      </c>
      <c r="C127" s="307" t="s">
        <v>1580</v>
      </c>
      <c r="D127" s="308">
        <v>427</v>
      </c>
      <c r="E127" s="307" t="s">
        <v>1581</v>
      </c>
      <c r="F127" s="309">
        <v>34476</v>
      </c>
      <c r="G127" s="600" t="s">
        <v>1566</v>
      </c>
      <c r="J127" s="602">
        <v>70807</v>
      </c>
      <c r="K127" s="270"/>
      <c r="L127" s="270"/>
      <c r="M127" s="270"/>
      <c r="N127" s="270"/>
      <c r="O127" s="270"/>
      <c r="P127" s="270"/>
      <c r="Q127" s="270"/>
      <c r="R127" s="270"/>
      <c r="S127" s="270"/>
      <c r="T127" s="270"/>
      <c r="U127" s="270"/>
      <c r="V127" s="270"/>
      <c r="W127" s="270"/>
    </row>
    <row r="128" spans="1:23" ht="15" x14ac:dyDescent="0.2">
      <c r="A128" s="599" t="s">
        <v>1577</v>
      </c>
      <c r="B128" s="307" t="s">
        <v>129</v>
      </c>
      <c r="C128" s="307" t="s">
        <v>1580</v>
      </c>
      <c r="D128" s="308">
        <v>427</v>
      </c>
      <c r="E128" s="307" t="s">
        <v>1581</v>
      </c>
      <c r="F128" s="309">
        <v>34479</v>
      </c>
      <c r="G128" s="600" t="s">
        <v>1566</v>
      </c>
      <c r="J128" s="602">
        <v>70808</v>
      </c>
      <c r="K128" s="270"/>
      <c r="L128" s="270"/>
      <c r="M128" s="270"/>
      <c r="N128" s="270"/>
      <c r="O128" s="270"/>
      <c r="P128" s="270"/>
      <c r="Q128" s="270"/>
      <c r="R128" s="270"/>
      <c r="S128" s="270"/>
      <c r="T128" s="270"/>
      <c r="U128" s="270"/>
      <c r="V128" s="270"/>
      <c r="W128" s="270"/>
    </row>
    <row r="129" spans="1:23" ht="15" x14ac:dyDescent="0.2">
      <c r="A129" s="599" t="s">
        <v>1577</v>
      </c>
      <c r="B129" s="307" t="s">
        <v>129</v>
      </c>
      <c r="C129" s="307" t="s">
        <v>1580</v>
      </c>
      <c r="D129" s="308">
        <v>427</v>
      </c>
      <c r="E129" s="307" t="s">
        <v>1581</v>
      </c>
      <c r="F129" s="309">
        <v>34480</v>
      </c>
      <c r="G129" s="600" t="s">
        <v>1566</v>
      </c>
      <c r="J129" s="602">
        <v>70809</v>
      </c>
      <c r="K129" s="270"/>
      <c r="L129" s="270"/>
      <c r="M129" s="270"/>
      <c r="N129" s="270"/>
      <c r="O129" s="270"/>
      <c r="P129" s="270"/>
      <c r="Q129" s="270"/>
      <c r="R129" s="270"/>
      <c r="S129" s="270"/>
      <c r="T129" s="270"/>
      <c r="U129" s="270"/>
      <c r="V129" s="270"/>
      <c r="W129" s="270"/>
    </row>
    <row r="130" spans="1:23" ht="15" x14ac:dyDescent="0.2">
      <c r="A130" s="599" t="s">
        <v>1577</v>
      </c>
      <c r="B130" s="307" t="s">
        <v>129</v>
      </c>
      <c r="C130" s="307" t="s">
        <v>1580</v>
      </c>
      <c r="D130" s="308">
        <v>427</v>
      </c>
      <c r="E130" s="307" t="s">
        <v>1581</v>
      </c>
      <c r="F130" s="309">
        <v>34482</v>
      </c>
      <c r="G130" s="600" t="s">
        <v>1566</v>
      </c>
      <c r="J130" s="602">
        <v>70810</v>
      </c>
      <c r="K130" s="270"/>
      <c r="L130" s="270"/>
      <c r="M130" s="270"/>
      <c r="N130" s="270"/>
      <c r="O130" s="270"/>
      <c r="P130" s="270"/>
      <c r="Q130" s="270"/>
      <c r="R130" s="270"/>
      <c r="S130" s="270"/>
      <c r="T130" s="270"/>
      <c r="U130" s="270"/>
      <c r="V130" s="270"/>
      <c r="W130" s="270"/>
    </row>
    <row r="131" spans="1:23" ht="15" x14ac:dyDescent="0.2">
      <c r="A131" s="599" t="s">
        <v>1577</v>
      </c>
      <c r="B131" s="307" t="s">
        <v>129</v>
      </c>
      <c r="C131" s="307" t="s">
        <v>1580</v>
      </c>
      <c r="D131" s="308">
        <v>427</v>
      </c>
      <c r="E131" s="307" t="s">
        <v>1581</v>
      </c>
      <c r="F131" s="309">
        <v>34488</v>
      </c>
      <c r="G131" s="600" t="s">
        <v>1566</v>
      </c>
      <c r="J131" s="602">
        <v>70811</v>
      </c>
      <c r="K131" s="270"/>
      <c r="L131" s="270"/>
      <c r="M131" s="270"/>
      <c r="N131" s="270"/>
      <c r="O131" s="270"/>
      <c r="P131" s="270"/>
      <c r="Q131" s="270"/>
      <c r="R131" s="270"/>
      <c r="S131" s="270"/>
      <c r="T131" s="270"/>
      <c r="U131" s="270"/>
      <c r="V131" s="270"/>
      <c r="W131" s="270"/>
    </row>
    <row r="132" spans="1:23" ht="15" x14ac:dyDescent="0.2">
      <c r="A132" s="599" t="s">
        <v>1582</v>
      </c>
      <c r="B132" s="307" t="s">
        <v>131</v>
      </c>
      <c r="C132" s="307" t="s">
        <v>1583</v>
      </c>
      <c r="D132" s="308">
        <v>149</v>
      </c>
      <c r="E132" s="307" t="s">
        <v>1584</v>
      </c>
      <c r="F132" s="309">
        <v>6033</v>
      </c>
      <c r="G132" s="600" t="s">
        <v>1566</v>
      </c>
      <c r="J132" s="602">
        <v>70812</v>
      </c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</row>
    <row r="133" spans="1:23" ht="15" x14ac:dyDescent="0.2">
      <c r="A133" s="599" t="s">
        <v>1582</v>
      </c>
      <c r="B133" s="307" t="s">
        <v>131</v>
      </c>
      <c r="C133" s="307" t="s">
        <v>1583</v>
      </c>
      <c r="D133" s="308">
        <v>149</v>
      </c>
      <c r="E133" s="307" t="s">
        <v>1584</v>
      </c>
      <c r="F133" s="309">
        <v>6040</v>
      </c>
      <c r="G133" s="600" t="s">
        <v>1566</v>
      </c>
      <c r="J133" s="602">
        <v>70813</v>
      </c>
      <c r="K133" s="270"/>
      <c r="L133" s="270"/>
      <c r="M133" s="270"/>
      <c r="N133" s="270"/>
      <c r="O133" s="270"/>
      <c r="P133" s="270"/>
      <c r="Q133" s="270"/>
      <c r="R133" s="270"/>
      <c r="S133" s="270"/>
      <c r="T133" s="270"/>
      <c r="U133" s="270"/>
      <c r="V133" s="270"/>
      <c r="W133" s="270"/>
    </row>
    <row r="134" spans="1:23" ht="15" x14ac:dyDescent="0.2">
      <c r="A134" s="599" t="s">
        <v>1582</v>
      </c>
      <c r="B134" s="307" t="s">
        <v>131</v>
      </c>
      <c r="C134" s="307" t="s">
        <v>1583</v>
      </c>
      <c r="D134" s="308">
        <v>149</v>
      </c>
      <c r="E134" s="307" t="s">
        <v>1584</v>
      </c>
      <c r="F134" s="309">
        <v>6042</v>
      </c>
      <c r="G134" s="600" t="s">
        <v>1566</v>
      </c>
      <c r="J134" s="602">
        <v>70814</v>
      </c>
      <c r="K134" s="270"/>
      <c r="L134" s="270"/>
      <c r="M134" s="270"/>
      <c r="N134" s="270"/>
      <c r="O134" s="270"/>
      <c r="P134" s="270"/>
      <c r="Q134" s="270"/>
      <c r="R134" s="270"/>
      <c r="S134" s="270"/>
      <c r="T134" s="270"/>
      <c r="U134" s="270"/>
      <c r="V134" s="270"/>
      <c r="W134" s="270"/>
    </row>
    <row r="135" spans="1:23" ht="15" x14ac:dyDescent="0.2">
      <c r="A135" s="599" t="s">
        <v>1582</v>
      </c>
      <c r="B135" s="307" t="s">
        <v>131</v>
      </c>
      <c r="C135" s="307" t="s">
        <v>1583</v>
      </c>
      <c r="D135" s="308">
        <v>149</v>
      </c>
      <c r="E135" s="307" t="s">
        <v>1584</v>
      </c>
      <c r="F135" s="309">
        <v>6067</v>
      </c>
      <c r="G135" s="600" t="s">
        <v>1566</v>
      </c>
      <c r="J135" s="602">
        <v>70815</v>
      </c>
      <c r="K135" s="270"/>
      <c r="L135" s="270"/>
      <c r="M135" s="270"/>
      <c r="N135" s="270"/>
      <c r="O135" s="270"/>
      <c r="P135" s="270"/>
      <c r="Q135" s="270"/>
      <c r="R135" s="270"/>
      <c r="S135" s="270"/>
      <c r="T135" s="270"/>
      <c r="U135" s="270"/>
      <c r="V135" s="270"/>
      <c r="W135" s="270"/>
    </row>
    <row r="136" spans="1:23" ht="15" x14ac:dyDescent="0.2">
      <c r="A136" s="599" t="s">
        <v>1582</v>
      </c>
      <c r="B136" s="307" t="s">
        <v>131</v>
      </c>
      <c r="C136" s="307" t="s">
        <v>1583</v>
      </c>
      <c r="D136" s="308">
        <v>149</v>
      </c>
      <c r="E136" s="307" t="s">
        <v>1584</v>
      </c>
      <c r="F136" s="309">
        <v>6073</v>
      </c>
      <c r="G136" s="600" t="s">
        <v>1566</v>
      </c>
      <c r="J136" s="602">
        <v>70816</v>
      </c>
      <c r="K136" s="270"/>
      <c r="L136" s="270"/>
      <c r="M136" s="270"/>
      <c r="N136" s="270"/>
      <c r="O136" s="270"/>
      <c r="P136" s="270"/>
      <c r="Q136" s="270"/>
      <c r="R136" s="270"/>
      <c r="S136" s="270"/>
      <c r="T136" s="270"/>
      <c r="U136" s="270"/>
      <c r="V136" s="270"/>
      <c r="W136" s="270"/>
    </row>
    <row r="137" spans="1:23" ht="15" x14ac:dyDescent="0.2">
      <c r="A137" s="599" t="s">
        <v>1582</v>
      </c>
      <c r="B137" s="307" t="s">
        <v>131</v>
      </c>
      <c r="C137" s="307" t="s">
        <v>1583</v>
      </c>
      <c r="D137" s="308">
        <v>149</v>
      </c>
      <c r="E137" s="307" t="s">
        <v>1584</v>
      </c>
      <c r="F137" s="309">
        <v>6074</v>
      </c>
      <c r="G137" s="600" t="s">
        <v>1566</v>
      </c>
      <c r="J137" s="602">
        <v>70817</v>
      </c>
      <c r="K137" s="270"/>
      <c r="L137" s="270"/>
      <c r="M137" s="270"/>
      <c r="N137" s="270"/>
      <c r="O137" s="270"/>
      <c r="P137" s="270"/>
      <c r="Q137" s="270"/>
      <c r="R137" s="270"/>
      <c r="S137" s="270"/>
      <c r="T137" s="270"/>
      <c r="U137" s="270"/>
      <c r="V137" s="270"/>
      <c r="W137" s="270"/>
    </row>
    <row r="138" spans="1:23" ht="15" x14ac:dyDescent="0.2">
      <c r="A138" s="599" t="s">
        <v>1582</v>
      </c>
      <c r="B138" s="307" t="s">
        <v>131</v>
      </c>
      <c r="C138" s="307" t="s">
        <v>1583</v>
      </c>
      <c r="D138" s="308">
        <v>149</v>
      </c>
      <c r="E138" s="307" t="s">
        <v>1584</v>
      </c>
      <c r="F138" s="309">
        <v>6109</v>
      </c>
      <c r="G138" s="600" t="s">
        <v>1566</v>
      </c>
      <c r="J138" s="602">
        <v>70818</v>
      </c>
      <c r="K138" s="270"/>
      <c r="L138" s="270"/>
      <c r="M138" s="270"/>
      <c r="N138" s="270"/>
      <c r="O138" s="270"/>
      <c r="P138" s="270"/>
      <c r="Q138" s="270"/>
      <c r="R138" s="270"/>
      <c r="S138" s="270"/>
      <c r="T138" s="270"/>
      <c r="U138" s="270"/>
      <c r="V138" s="270"/>
      <c r="W138" s="270"/>
    </row>
    <row r="139" spans="1:23" ht="15" x14ac:dyDescent="0.2">
      <c r="A139" s="599" t="s">
        <v>1582</v>
      </c>
      <c r="B139" s="307" t="s">
        <v>131</v>
      </c>
      <c r="C139" s="307" t="s">
        <v>1583</v>
      </c>
      <c r="D139" s="308">
        <v>149</v>
      </c>
      <c r="E139" s="307" t="s">
        <v>1584</v>
      </c>
      <c r="F139" s="309">
        <v>6111</v>
      </c>
      <c r="G139" s="600" t="s">
        <v>1566</v>
      </c>
      <c r="J139" s="602">
        <v>70819</v>
      </c>
      <c r="K139" s="270"/>
      <c r="L139" s="270"/>
      <c r="M139" s="270"/>
      <c r="N139" s="270"/>
      <c r="O139" s="270"/>
      <c r="P139" s="270"/>
      <c r="Q139" s="270"/>
      <c r="R139" s="270"/>
      <c r="S139" s="270"/>
      <c r="T139" s="270"/>
      <c r="U139" s="270"/>
      <c r="V139" s="270"/>
      <c r="W139" s="270"/>
    </row>
    <row r="140" spans="1:23" ht="15" x14ac:dyDescent="0.2">
      <c r="A140" s="599" t="s">
        <v>1582</v>
      </c>
      <c r="B140" s="307" t="s">
        <v>131</v>
      </c>
      <c r="C140" s="307" t="s">
        <v>1583</v>
      </c>
      <c r="D140" s="308">
        <v>362</v>
      </c>
      <c r="E140" s="307" t="s">
        <v>1585</v>
      </c>
      <c r="F140" s="309">
        <v>6410</v>
      </c>
      <c r="G140" s="600" t="s">
        <v>1566</v>
      </c>
      <c r="J140" s="602">
        <v>70820</v>
      </c>
      <c r="K140" s="270"/>
      <c r="L140" s="270"/>
      <c r="M140" s="270"/>
      <c r="N140" s="270"/>
      <c r="O140" s="270"/>
      <c r="P140" s="270"/>
      <c r="Q140" s="270"/>
      <c r="R140" s="270"/>
      <c r="S140" s="270"/>
      <c r="T140" s="270"/>
      <c r="U140" s="270"/>
      <c r="V140" s="270"/>
      <c r="W140" s="270"/>
    </row>
    <row r="141" spans="1:23" ht="15" x14ac:dyDescent="0.2">
      <c r="A141" s="599" t="s">
        <v>1582</v>
      </c>
      <c r="B141" s="307" t="s">
        <v>131</v>
      </c>
      <c r="C141" s="307" t="s">
        <v>1583</v>
      </c>
      <c r="D141" s="308">
        <v>362</v>
      </c>
      <c r="E141" s="307" t="s">
        <v>1585</v>
      </c>
      <c r="F141" s="309">
        <v>6450</v>
      </c>
      <c r="G141" s="600" t="s">
        <v>1566</v>
      </c>
      <c r="J141" s="601">
        <v>2351</v>
      </c>
      <c r="K141" s="270"/>
      <c r="L141" s="270"/>
      <c r="M141" s="270"/>
      <c r="N141" s="270"/>
      <c r="O141" s="270"/>
      <c r="P141" s="270"/>
      <c r="Q141" s="270"/>
      <c r="R141" s="270"/>
      <c r="S141" s="270"/>
      <c r="T141" s="270"/>
      <c r="U141" s="270"/>
      <c r="V141" s="270"/>
      <c r="W141" s="270"/>
    </row>
    <row r="142" spans="1:23" ht="15" x14ac:dyDescent="0.2">
      <c r="A142" s="599" t="s">
        <v>1582</v>
      </c>
      <c r="B142" s="307" t="s">
        <v>131</v>
      </c>
      <c r="C142" s="307" t="s">
        <v>1583</v>
      </c>
      <c r="D142" s="308">
        <v>362</v>
      </c>
      <c r="E142" s="307" t="s">
        <v>1585</v>
      </c>
      <c r="F142" s="309">
        <v>6451</v>
      </c>
      <c r="G142" s="600" t="s">
        <v>1566</v>
      </c>
      <c r="J142" s="602">
        <v>70086</v>
      </c>
      <c r="K142" s="270"/>
      <c r="L142" s="270"/>
      <c r="M142" s="270"/>
      <c r="N142" s="270"/>
      <c r="O142" s="270"/>
      <c r="P142" s="270"/>
      <c r="Q142" s="270"/>
      <c r="R142" s="270"/>
      <c r="S142" s="270"/>
      <c r="T142" s="270"/>
      <c r="U142" s="270"/>
      <c r="V142" s="270"/>
      <c r="W142" s="270"/>
    </row>
    <row r="143" spans="1:23" ht="15" x14ac:dyDescent="0.2">
      <c r="A143" s="599" t="s">
        <v>1582</v>
      </c>
      <c r="B143" s="307" t="s">
        <v>131</v>
      </c>
      <c r="C143" s="307" t="s">
        <v>1583</v>
      </c>
      <c r="D143" s="308">
        <v>362</v>
      </c>
      <c r="E143" s="307" t="s">
        <v>1585</v>
      </c>
      <c r="F143" s="309">
        <v>6479</v>
      </c>
      <c r="G143" s="600" t="s">
        <v>1566</v>
      </c>
      <c r="J143" s="602">
        <v>70346</v>
      </c>
      <c r="K143" s="270"/>
      <c r="L143" s="270"/>
      <c r="M143" s="270"/>
      <c r="N143" s="270"/>
      <c r="O143" s="270"/>
      <c r="P143" s="270"/>
      <c r="Q143" s="270"/>
      <c r="R143" s="270"/>
      <c r="S143" s="270"/>
      <c r="T143" s="270"/>
      <c r="U143" s="270"/>
      <c r="V143" s="270"/>
      <c r="W143" s="270"/>
    </row>
    <row r="144" spans="1:23" ht="15" x14ac:dyDescent="0.2">
      <c r="A144" s="599" t="s">
        <v>1582</v>
      </c>
      <c r="B144" s="307" t="s">
        <v>131</v>
      </c>
      <c r="C144" s="307" t="s">
        <v>1583</v>
      </c>
      <c r="D144" s="308">
        <v>362</v>
      </c>
      <c r="E144" s="307" t="s">
        <v>1585</v>
      </c>
      <c r="F144" s="309">
        <v>6489</v>
      </c>
      <c r="G144" s="600" t="s">
        <v>1566</v>
      </c>
      <c r="J144" s="602">
        <v>70710</v>
      </c>
      <c r="K144" s="270"/>
      <c r="L144" s="270"/>
      <c r="M144" s="270"/>
      <c r="N144" s="270"/>
      <c r="O144" s="270"/>
      <c r="P144" s="270"/>
      <c r="Q144" s="270"/>
      <c r="R144" s="270"/>
      <c r="S144" s="270"/>
      <c r="T144" s="270"/>
      <c r="U144" s="270"/>
      <c r="V144" s="270"/>
      <c r="W144" s="270"/>
    </row>
    <row r="145" spans="1:23" ht="15" x14ac:dyDescent="0.2">
      <c r="A145" s="599" t="s">
        <v>1582</v>
      </c>
      <c r="B145" s="307" t="s">
        <v>131</v>
      </c>
      <c r="C145" s="307" t="s">
        <v>1583</v>
      </c>
      <c r="D145" s="308">
        <v>6278</v>
      </c>
      <c r="E145" s="307" t="s">
        <v>1586</v>
      </c>
      <c r="F145" s="309">
        <v>1521</v>
      </c>
      <c r="G145" s="600" t="s">
        <v>1566</v>
      </c>
      <c r="J145" s="602">
        <v>70714</v>
      </c>
      <c r="K145" s="270"/>
      <c r="L145" s="270"/>
      <c r="M145" s="270"/>
      <c r="N145" s="270"/>
      <c r="O145" s="270"/>
      <c r="P145" s="270"/>
      <c r="Q145" s="270"/>
      <c r="R145" s="270"/>
      <c r="S145" s="270"/>
      <c r="T145" s="270"/>
      <c r="U145" s="270"/>
      <c r="V145" s="270"/>
      <c r="W145" s="270"/>
    </row>
    <row r="146" spans="1:23" ht="15" x14ac:dyDescent="0.2">
      <c r="A146" s="599" t="s">
        <v>1582</v>
      </c>
      <c r="B146" s="307" t="s">
        <v>131</v>
      </c>
      <c r="C146" s="307" t="s">
        <v>1583</v>
      </c>
      <c r="D146" s="308">
        <v>6278</v>
      </c>
      <c r="E146" s="307" t="s">
        <v>1586</v>
      </c>
      <c r="F146" s="309">
        <v>6016</v>
      </c>
      <c r="G146" s="600" t="s">
        <v>1566</v>
      </c>
      <c r="J146" s="602">
        <v>70719</v>
      </c>
      <c r="K146" s="270"/>
      <c r="L146" s="270"/>
      <c r="M146" s="270"/>
      <c r="N146" s="270"/>
      <c r="O146" s="270"/>
      <c r="P146" s="270"/>
      <c r="Q146" s="270"/>
      <c r="R146" s="270"/>
      <c r="S146" s="270"/>
      <c r="T146" s="270"/>
      <c r="U146" s="270"/>
      <c r="V146" s="270"/>
      <c r="W146" s="270"/>
    </row>
    <row r="147" spans="1:23" ht="15" x14ac:dyDescent="0.2">
      <c r="A147" s="599" t="s">
        <v>1582</v>
      </c>
      <c r="B147" s="307" t="s">
        <v>131</v>
      </c>
      <c r="C147" s="307" t="s">
        <v>1583</v>
      </c>
      <c r="D147" s="308">
        <v>6278</v>
      </c>
      <c r="E147" s="307" t="s">
        <v>1586</v>
      </c>
      <c r="F147" s="309">
        <v>6026</v>
      </c>
      <c r="G147" s="600" t="s">
        <v>1566</v>
      </c>
      <c r="J147" s="602">
        <v>70722</v>
      </c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  <c r="V147" s="270"/>
      <c r="W147" s="270"/>
    </row>
    <row r="148" spans="1:23" ht="15" x14ac:dyDescent="0.2">
      <c r="A148" s="599" t="s">
        <v>1582</v>
      </c>
      <c r="B148" s="307" t="s">
        <v>131</v>
      </c>
      <c r="C148" s="307" t="s">
        <v>1583</v>
      </c>
      <c r="D148" s="308">
        <v>6278</v>
      </c>
      <c r="E148" s="307" t="s">
        <v>1586</v>
      </c>
      <c r="F148" s="309">
        <v>6027</v>
      </c>
      <c r="G148" s="600" t="s">
        <v>1566</v>
      </c>
      <c r="J148" s="602">
        <v>70729</v>
      </c>
      <c r="K148" s="270"/>
      <c r="L148" s="270"/>
      <c r="M148" s="270"/>
      <c r="N148" s="270"/>
      <c r="O148" s="270"/>
      <c r="P148" s="270"/>
      <c r="Q148" s="270"/>
      <c r="R148" s="270"/>
      <c r="S148" s="270"/>
      <c r="T148" s="270"/>
      <c r="U148" s="270"/>
      <c r="V148" s="270"/>
      <c r="W148" s="270"/>
    </row>
    <row r="149" spans="1:23" ht="15" x14ac:dyDescent="0.2">
      <c r="A149" s="599" t="s">
        <v>1582</v>
      </c>
      <c r="B149" s="307" t="s">
        <v>131</v>
      </c>
      <c r="C149" s="307" t="s">
        <v>1583</v>
      </c>
      <c r="D149" s="308">
        <v>6278</v>
      </c>
      <c r="E149" s="307" t="s">
        <v>1586</v>
      </c>
      <c r="F149" s="309">
        <v>6035</v>
      </c>
      <c r="G149" s="600" t="s">
        <v>1566</v>
      </c>
      <c r="J149" s="602">
        <v>70740</v>
      </c>
      <c r="K149" s="270"/>
      <c r="L149" s="270"/>
      <c r="M149" s="270"/>
      <c r="N149" s="270"/>
      <c r="O149" s="270"/>
      <c r="P149" s="270"/>
      <c r="Q149" s="270"/>
      <c r="R149" s="270"/>
      <c r="S149" s="270"/>
      <c r="T149" s="270"/>
      <c r="U149" s="270"/>
      <c r="V149" s="270"/>
      <c r="W149" s="270"/>
    </row>
    <row r="150" spans="1:23" ht="15" x14ac:dyDescent="0.2">
      <c r="A150" s="599" t="s">
        <v>1582</v>
      </c>
      <c r="B150" s="307" t="s">
        <v>131</v>
      </c>
      <c r="C150" s="307" t="s">
        <v>1583</v>
      </c>
      <c r="D150" s="308">
        <v>6278</v>
      </c>
      <c r="E150" s="307" t="s">
        <v>1586</v>
      </c>
      <c r="F150" s="309">
        <v>6060</v>
      </c>
      <c r="G150" s="600" t="s">
        <v>1566</v>
      </c>
      <c r="J150" s="602">
        <v>70748</v>
      </c>
      <c r="K150" s="270"/>
      <c r="L150" s="270"/>
      <c r="M150" s="270"/>
      <c r="N150" s="270"/>
      <c r="O150" s="270"/>
      <c r="P150" s="270"/>
      <c r="Q150" s="270"/>
      <c r="R150" s="270"/>
      <c r="S150" s="270"/>
      <c r="T150" s="270"/>
      <c r="U150" s="270"/>
      <c r="V150" s="270"/>
      <c r="W150" s="270"/>
    </row>
    <row r="151" spans="1:23" ht="15" x14ac:dyDescent="0.2">
      <c r="A151" s="599" t="s">
        <v>1582</v>
      </c>
      <c r="B151" s="307" t="s">
        <v>131</v>
      </c>
      <c r="C151" s="307" t="s">
        <v>1583</v>
      </c>
      <c r="D151" s="308">
        <v>6278</v>
      </c>
      <c r="E151" s="307" t="s">
        <v>1586</v>
      </c>
      <c r="F151" s="309">
        <v>6071</v>
      </c>
      <c r="G151" s="600" t="s">
        <v>1566</v>
      </c>
      <c r="J151" s="602">
        <v>70757</v>
      </c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</row>
    <row r="152" spans="1:23" ht="15" x14ac:dyDescent="0.2">
      <c r="A152" s="599" t="s">
        <v>1582</v>
      </c>
      <c r="B152" s="307" t="s">
        <v>131</v>
      </c>
      <c r="C152" s="307" t="s">
        <v>1583</v>
      </c>
      <c r="D152" s="308">
        <v>6278</v>
      </c>
      <c r="E152" s="307" t="s">
        <v>1586</v>
      </c>
      <c r="F152" s="309">
        <v>6076</v>
      </c>
      <c r="G152" s="600" t="s">
        <v>1566</v>
      </c>
      <c r="J152" s="602">
        <v>70764</v>
      </c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</row>
    <row r="153" spans="1:23" ht="15" x14ac:dyDescent="0.2">
      <c r="A153" s="599" t="s">
        <v>1582</v>
      </c>
      <c r="B153" s="307" t="s">
        <v>131</v>
      </c>
      <c r="C153" s="307" t="s">
        <v>1583</v>
      </c>
      <c r="D153" s="308">
        <v>6278</v>
      </c>
      <c r="E153" s="307" t="s">
        <v>1586</v>
      </c>
      <c r="F153" s="309">
        <v>6078</v>
      </c>
      <c r="G153" s="600" t="s">
        <v>1566</v>
      </c>
      <c r="J153" s="602">
        <v>70767</v>
      </c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</row>
    <row r="154" spans="1:23" ht="15" x14ac:dyDescent="0.2">
      <c r="A154" s="599" t="s">
        <v>1582</v>
      </c>
      <c r="B154" s="307" t="s">
        <v>131</v>
      </c>
      <c r="C154" s="307" t="s">
        <v>1583</v>
      </c>
      <c r="D154" s="308">
        <v>6278</v>
      </c>
      <c r="E154" s="307" t="s">
        <v>1586</v>
      </c>
      <c r="F154" s="309">
        <v>6082</v>
      </c>
      <c r="G154" s="600" t="s">
        <v>1566</v>
      </c>
      <c r="J154" s="602">
        <v>70772</v>
      </c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</row>
    <row r="155" spans="1:23" ht="15" x14ac:dyDescent="0.2">
      <c r="A155" s="599" t="s">
        <v>1582</v>
      </c>
      <c r="B155" s="307" t="s">
        <v>131</v>
      </c>
      <c r="C155" s="307" t="s">
        <v>1583</v>
      </c>
      <c r="D155" s="308">
        <v>6278</v>
      </c>
      <c r="E155" s="307" t="s">
        <v>1586</v>
      </c>
      <c r="F155" s="309">
        <v>6088</v>
      </c>
      <c r="G155" s="600" t="s">
        <v>1566</v>
      </c>
      <c r="J155" s="602">
        <v>70777</v>
      </c>
      <c r="K155" s="270"/>
      <c r="L155" s="270"/>
      <c r="M155" s="270"/>
      <c r="N155" s="270"/>
      <c r="O155" s="270"/>
      <c r="P155" s="270"/>
      <c r="Q155" s="270"/>
      <c r="R155" s="270"/>
      <c r="S155" s="270"/>
      <c r="T155" s="270"/>
      <c r="U155" s="270"/>
      <c r="V155" s="270"/>
      <c r="W155" s="270"/>
    </row>
    <row r="156" spans="1:23" ht="15" x14ac:dyDescent="0.2">
      <c r="A156" s="599" t="s">
        <v>1582</v>
      </c>
      <c r="B156" s="307" t="s">
        <v>131</v>
      </c>
      <c r="C156" s="307" t="s">
        <v>1583</v>
      </c>
      <c r="D156" s="308">
        <v>6278</v>
      </c>
      <c r="E156" s="307" t="s">
        <v>1586</v>
      </c>
      <c r="F156" s="309">
        <v>6090</v>
      </c>
      <c r="G156" s="600" t="s">
        <v>1566</v>
      </c>
      <c r="J156" s="602">
        <v>70788</v>
      </c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</row>
    <row r="157" spans="1:23" ht="15" x14ac:dyDescent="0.2">
      <c r="A157" s="599" t="s">
        <v>1582</v>
      </c>
      <c r="B157" s="307" t="s">
        <v>131</v>
      </c>
      <c r="C157" s="307" t="s">
        <v>1583</v>
      </c>
      <c r="D157" s="308">
        <v>6278</v>
      </c>
      <c r="E157" s="307" t="s">
        <v>1586</v>
      </c>
      <c r="F157" s="309">
        <v>6093</v>
      </c>
      <c r="G157" s="600" t="s">
        <v>1566</v>
      </c>
      <c r="J157" s="602">
        <v>70791</v>
      </c>
      <c r="K157" s="270"/>
      <c r="L157" s="270"/>
      <c r="M157" s="270"/>
      <c r="N157" s="270"/>
      <c r="O157" s="270"/>
      <c r="P157" s="270"/>
      <c r="Q157" s="270"/>
      <c r="R157" s="270"/>
      <c r="S157" s="270"/>
      <c r="T157" s="270"/>
      <c r="U157" s="270"/>
      <c r="V157" s="270"/>
      <c r="W157" s="270"/>
    </row>
    <row r="158" spans="1:23" ht="15" x14ac:dyDescent="0.2">
      <c r="A158" s="599" t="s">
        <v>1582</v>
      </c>
      <c r="B158" s="307" t="s">
        <v>131</v>
      </c>
      <c r="C158" s="307" t="s">
        <v>1583</v>
      </c>
      <c r="D158" s="308">
        <v>6278</v>
      </c>
      <c r="E158" s="307" t="s">
        <v>1586</v>
      </c>
      <c r="F158" s="309">
        <v>6096</v>
      </c>
      <c r="G158" s="600" t="s">
        <v>1566</v>
      </c>
      <c r="J158" s="601">
        <v>3174</v>
      </c>
      <c r="K158" s="270"/>
      <c r="L158" s="270"/>
      <c r="M158" s="270"/>
      <c r="N158" s="270"/>
      <c r="O158" s="270"/>
      <c r="P158" s="270"/>
      <c r="Q158" s="270"/>
      <c r="R158" s="270"/>
      <c r="S158" s="270"/>
      <c r="T158" s="270"/>
      <c r="U158" s="270"/>
      <c r="V158" s="270"/>
      <c r="W158" s="270"/>
    </row>
    <row r="159" spans="1:23" ht="15" x14ac:dyDescent="0.2">
      <c r="A159" s="599" t="s">
        <v>1577</v>
      </c>
      <c r="B159" s="307" t="s">
        <v>139</v>
      </c>
      <c r="C159" s="307" t="s">
        <v>1587</v>
      </c>
      <c r="D159" s="308">
        <v>3648</v>
      </c>
      <c r="E159" s="307" t="s">
        <v>1588</v>
      </c>
      <c r="F159" s="309">
        <v>32536</v>
      </c>
      <c r="G159" s="600" t="s">
        <v>1566</v>
      </c>
      <c r="J159" s="602">
        <v>70706</v>
      </c>
      <c r="K159" s="270"/>
      <c r="L159" s="270"/>
      <c r="M159" s="270"/>
      <c r="N159" s="270"/>
      <c r="O159" s="270"/>
      <c r="P159" s="270"/>
      <c r="Q159" s="270"/>
      <c r="R159" s="270"/>
      <c r="S159" s="270"/>
      <c r="T159" s="270"/>
      <c r="U159" s="270"/>
      <c r="V159" s="270"/>
      <c r="W159" s="270"/>
    </row>
    <row r="160" spans="1:23" ht="15" x14ac:dyDescent="0.2">
      <c r="A160" s="599" t="s">
        <v>1577</v>
      </c>
      <c r="B160" s="307" t="s">
        <v>139</v>
      </c>
      <c r="C160" s="307" t="s">
        <v>1587</v>
      </c>
      <c r="D160" s="308">
        <v>3648</v>
      </c>
      <c r="E160" s="307" t="s">
        <v>1588</v>
      </c>
      <c r="F160" s="309">
        <v>32539</v>
      </c>
      <c r="G160" s="600" t="s">
        <v>1566</v>
      </c>
      <c r="J160" s="602">
        <v>70726</v>
      </c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</row>
    <row r="161" spans="1:23" ht="15" x14ac:dyDescent="0.2">
      <c r="A161" s="599" t="s">
        <v>1577</v>
      </c>
      <c r="B161" s="307" t="s">
        <v>139</v>
      </c>
      <c r="C161" s="307" t="s">
        <v>1587</v>
      </c>
      <c r="D161" s="308">
        <v>6588</v>
      </c>
      <c r="E161" s="307" t="s">
        <v>1589</v>
      </c>
      <c r="F161" s="309">
        <v>32501</v>
      </c>
      <c r="G161" s="600" t="s">
        <v>1566</v>
      </c>
      <c r="J161" s="602">
        <v>70785</v>
      </c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</row>
    <row r="162" spans="1:23" ht="15" x14ac:dyDescent="0.2">
      <c r="A162" s="599" t="s">
        <v>1577</v>
      </c>
      <c r="B162" s="307" t="s">
        <v>139</v>
      </c>
      <c r="C162" s="307" t="s">
        <v>1587</v>
      </c>
      <c r="D162" s="308">
        <v>6588</v>
      </c>
      <c r="E162" s="307" t="s">
        <v>1589</v>
      </c>
      <c r="F162" s="309">
        <v>32502</v>
      </c>
      <c r="G162" s="600" t="s">
        <v>1566</v>
      </c>
      <c r="J162" s="601">
        <v>130</v>
      </c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</row>
    <row r="163" spans="1:23" ht="15" x14ac:dyDescent="0.2">
      <c r="A163" s="599" t="s">
        <v>1577</v>
      </c>
      <c r="B163" s="307" t="s">
        <v>139</v>
      </c>
      <c r="C163" s="307" t="s">
        <v>1587</v>
      </c>
      <c r="D163" s="308">
        <v>6588</v>
      </c>
      <c r="E163" s="307" t="s">
        <v>1589</v>
      </c>
      <c r="F163" s="309">
        <v>32503</v>
      </c>
      <c r="G163" s="600" t="s">
        <v>1566</v>
      </c>
      <c r="J163" s="602">
        <v>32601</v>
      </c>
      <c r="K163" s="270"/>
      <c r="L163" s="270"/>
      <c r="M163" s="270"/>
      <c r="N163" s="270"/>
      <c r="O163" s="270"/>
      <c r="P163" s="270"/>
      <c r="Q163" s="270"/>
      <c r="R163" s="270"/>
      <c r="S163" s="270"/>
      <c r="T163" s="270"/>
      <c r="U163" s="270"/>
      <c r="V163" s="270"/>
      <c r="W163" s="270"/>
    </row>
    <row r="164" spans="1:23" ht="15" x14ac:dyDescent="0.2">
      <c r="A164" s="599" t="s">
        <v>1577</v>
      </c>
      <c r="B164" s="307" t="s">
        <v>139</v>
      </c>
      <c r="C164" s="307" t="s">
        <v>1587</v>
      </c>
      <c r="D164" s="308">
        <v>6588</v>
      </c>
      <c r="E164" s="307" t="s">
        <v>1589</v>
      </c>
      <c r="F164" s="309">
        <v>32504</v>
      </c>
      <c r="G164" s="600" t="s">
        <v>1566</v>
      </c>
      <c r="J164" s="602">
        <v>32603</v>
      </c>
      <c r="K164" s="270"/>
      <c r="L164" s="270"/>
      <c r="M164" s="270"/>
      <c r="N164" s="270"/>
      <c r="O164" s="270"/>
      <c r="P164" s="270"/>
      <c r="Q164" s="270"/>
      <c r="R164" s="270"/>
      <c r="S164" s="270"/>
      <c r="T164" s="270"/>
      <c r="U164" s="270"/>
      <c r="V164" s="270"/>
      <c r="W164" s="270"/>
    </row>
    <row r="165" spans="1:23" ht="15" x14ac:dyDescent="0.2">
      <c r="A165" s="599" t="s">
        <v>1577</v>
      </c>
      <c r="B165" s="307" t="s">
        <v>139</v>
      </c>
      <c r="C165" s="307" t="s">
        <v>1587</v>
      </c>
      <c r="D165" s="308">
        <v>6588</v>
      </c>
      <c r="E165" s="307" t="s">
        <v>1589</v>
      </c>
      <c r="F165" s="309">
        <v>32505</v>
      </c>
      <c r="G165" s="600" t="s">
        <v>1566</v>
      </c>
      <c r="J165" s="602">
        <v>32605</v>
      </c>
      <c r="K165" s="270"/>
      <c r="L165" s="270"/>
      <c r="M165" s="270"/>
      <c r="N165" s="270"/>
      <c r="O165" s="270"/>
      <c r="P165" s="270"/>
      <c r="Q165" s="270"/>
      <c r="R165" s="270"/>
      <c r="S165" s="270"/>
      <c r="T165" s="270"/>
      <c r="U165" s="270"/>
      <c r="V165" s="270"/>
      <c r="W165" s="270"/>
    </row>
    <row r="166" spans="1:23" ht="15" x14ac:dyDescent="0.2">
      <c r="A166" s="599" t="s">
        <v>1577</v>
      </c>
      <c r="B166" s="307" t="s">
        <v>139</v>
      </c>
      <c r="C166" s="307" t="s">
        <v>1587</v>
      </c>
      <c r="D166" s="308">
        <v>6588</v>
      </c>
      <c r="E166" s="307" t="s">
        <v>1589</v>
      </c>
      <c r="F166" s="309">
        <v>32506</v>
      </c>
      <c r="G166" s="600" t="s">
        <v>1566</v>
      </c>
      <c r="J166" s="602">
        <v>32606</v>
      </c>
      <c r="K166" s="270"/>
      <c r="L166" s="270"/>
      <c r="M166" s="270"/>
      <c r="N166" s="270"/>
      <c r="O166" s="270"/>
      <c r="P166" s="270"/>
      <c r="Q166" s="270"/>
      <c r="R166" s="270"/>
      <c r="S166" s="270"/>
      <c r="T166" s="270"/>
      <c r="U166" s="270"/>
      <c r="V166" s="270"/>
      <c r="W166" s="270"/>
    </row>
    <row r="167" spans="1:23" ht="15" x14ac:dyDescent="0.2">
      <c r="A167" s="599" t="s">
        <v>1577</v>
      </c>
      <c r="B167" s="307" t="s">
        <v>139</v>
      </c>
      <c r="C167" s="307" t="s">
        <v>1587</v>
      </c>
      <c r="D167" s="308">
        <v>6588</v>
      </c>
      <c r="E167" s="307" t="s">
        <v>1589</v>
      </c>
      <c r="F167" s="309">
        <v>32507</v>
      </c>
      <c r="G167" s="600" t="s">
        <v>1566</v>
      </c>
      <c r="J167" s="602">
        <v>32607</v>
      </c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</row>
    <row r="168" spans="1:23" ht="15" x14ac:dyDescent="0.2">
      <c r="A168" s="599" t="s">
        <v>1577</v>
      </c>
      <c r="B168" s="307" t="s">
        <v>139</v>
      </c>
      <c r="C168" s="307" t="s">
        <v>1587</v>
      </c>
      <c r="D168" s="308">
        <v>6588</v>
      </c>
      <c r="E168" s="307" t="s">
        <v>1589</v>
      </c>
      <c r="F168" s="309">
        <v>32508</v>
      </c>
      <c r="G168" s="600" t="s">
        <v>1566</v>
      </c>
      <c r="J168" s="602">
        <v>32608</v>
      </c>
      <c r="K168" s="270"/>
      <c r="L168" s="270"/>
      <c r="M168" s="270"/>
      <c r="N168" s="270"/>
      <c r="O168" s="270"/>
      <c r="P168" s="270"/>
      <c r="Q168" s="270"/>
      <c r="R168" s="270"/>
      <c r="S168" s="270"/>
      <c r="T168" s="270"/>
      <c r="U168" s="270"/>
      <c r="V168" s="270"/>
      <c r="W168" s="270"/>
    </row>
    <row r="169" spans="1:23" ht="15" x14ac:dyDescent="0.2">
      <c r="A169" s="599" t="s">
        <v>1577</v>
      </c>
      <c r="B169" s="307" t="s">
        <v>139</v>
      </c>
      <c r="C169" s="307" t="s">
        <v>1587</v>
      </c>
      <c r="D169" s="308">
        <v>6588</v>
      </c>
      <c r="E169" s="307" t="s">
        <v>1589</v>
      </c>
      <c r="F169" s="309">
        <v>32514</v>
      </c>
      <c r="G169" s="600" t="s">
        <v>1566</v>
      </c>
      <c r="J169" s="602">
        <v>32609</v>
      </c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</row>
    <row r="170" spans="1:23" ht="15" x14ac:dyDescent="0.2">
      <c r="A170" s="599" t="s">
        <v>1577</v>
      </c>
      <c r="B170" s="307" t="s">
        <v>139</v>
      </c>
      <c r="C170" s="307" t="s">
        <v>1587</v>
      </c>
      <c r="D170" s="308">
        <v>6588</v>
      </c>
      <c r="E170" s="307" t="s">
        <v>1589</v>
      </c>
      <c r="F170" s="309">
        <v>32526</v>
      </c>
      <c r="G170" s="600" t="s">
        <v>1566</v>
      </c>
      <c r="J170" s="602">
        <v>32611</v>
      </c>
      <c r="K170" s="270"/>
      <c r="L170" s="270"/>
      <c r="M170" s="270"/>
      <c r="N170" s="270"/>
      <c r="O170" s="270"/>
      <c r="P170" s="270"/>
      <c r="Q170" s="270"/>
      <c r="R170" s="270"/>
      <c r="S170" s="270"/>
      <c r="T170" s="270"/>
      <c r="U170" s="270"/>
      <c r="V170" s="270"/>
      <c r="W170" s="270"/>
    </row>
    <row r="171" spans="1:23" ht="15" x14ac:dyDescent="0.2">
      <c r="A171" s="599" t="s">
        <v>1577</v>
      </c>
      <c r="B171" s="307" t="s">
        <v>139</v>
      </c>
      <c r="C171" s="307" t="s">
        <v>1587</v>
      </c>
      <c r="D171" s="308">
        <v>6588</v>
      </c>
      <c r="E171" s="307" t="s">
        <v>1589</v>
      </c>
      <c r="F171" s="309">
        <v>32534</v>
      </c>
      <c r="G171" s="600" t="s">
        <v>1566</v>
      </c>
      <c r="J171" s="602">
        <v>32615</v>
      </c>
      <c r="K171" s="270"/>
      <c r="L171" s="270"/>
      <c r="M171" s="270"/>
      <c r="N171" s="270"/>
      <c r="O171" s="270"/>
      <c r="P171" s="270"/>
      <c r="Q171" s="270"/>
      <c r="R171" s="270"/>
      <c r="S171" s="270"/>
      <c r="T171" s="270"/>
      <c r="U171" s="270"/>
      <c r="V171" s="270"/>
      <c r="W171" s="270"/>
    </row>
    <row r="172" spans="1:23" ht="15" x14ac:dyDescent="0.2">
      <c r="A172" s="599" t="s">
        <v>1577</v>
      </c>
      <c r="B172" s="307" t="s">
        <v>139</v>
      </c>
      <c r="C172" s="307" t="s">
        <v>1587</v>
      </c>
      <c r="D172" s="308">
        <v>6589</v>
      </c>
      <c r="E172" s="307" t="s">
        <v>1590</v>
      </c>
      <c r="F172" s="309">
        <v>32439</v>
      </c>
      <c r="G172" s="600" t="s">
        <v>1566</v>
      </c>
      <c r="J172" s="602">
        <v>32618</v>
      </c>
      <c r="K172" s="270"/>
      <c r="L172" s="270"/>
      <c r="M172" s="270"/>
      <c r="N172" s="270"/>
      <c r="O172" s="270"/>
      <c r="P172" s="270"/>
      <c r="Q172" s="270"/>
      <c r="R172" s="270"/>
      <c r="S172" s="270"/>
      <c r="T172" s="270"/>
      <c r="U172" s="270"/>
      <c r="V172" s="270"/>
      <c r="W172" s="270"/>
    </row>
    <row r="173" spans="1:23" ht="15" x14ac:dyDescent="0.2">
      <c r="A173" s="599" t="s">
        <v>1577</v>
      </c>
      <c r="B173" s="307" t="s">
        <v>139</v>
      </c>
      <c r="C173" s="307" t="s">
        <v>1587</v>
      </c>
      <c r="D173" s="308">
        <v>6589</v>
      </c>
      <c r="E173" s="307" t="s">
        <v>1590</v>
      </c>
      <c r="F173" s="309">
        <v>32541</v>
      </c>
      <c r="G173" s="600" t="s">
        <v>1566</v>
      </c>
      <c r="J173" s="602">
        <v>32641</v>
      </c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</row>
    <row r="174" spans="1:23" ht="15" x14ac:dyDescent="0.2">
      <c r="A174" s="599" t="s">
        <v>1577</v>
      </c>
      <c r="B174" s="307" t="s">
        <v>139</v>
      </c>
      <c r="C174" s="307" t="s">
        <v>1587</v>
      </c>
      <c r="D174" s="308">
        <v>6589</v>
      </c>
      <c r="E174" s="307" t="s">
        <v>1590</v>
      </c>
      <c r="F174" s="309">
        <v>32542</v>
      </c>
      <c r="G174" s="600" t="s">
        <v>1566</v>
      </c>
      <c r="J174" s="602">
        <v>32653</v>
      </c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</row>
    <row r="175" spans="1:23" ht="15" x14ac:dyDescent="0.2">
      <c r="A175" s="599" t="s">
        <v>1577</v>
      </c>
      <c r="B175" s="307" t="s">
        <v>139</v>
      </c>
      <c r="C175" s="307" t="s">
        <v>1587</v>
      </c>
      <c r="D175" s="308">
        <v>6589</v>
      </c>
      <c r="E175" s="307" t="s">
        <v>1590</v>
      </c>
      <c r="F175" s="309">
        <v>32544</v>
      </c>
      <c r="G175" s="600" t="s">
        <v>1566</v>
      </c>
      <c r="J175" s="602">
        <v>32669</v>
      </c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</row>
    <row r="176" spans="1:23" ht="15" x14ac:dyDescent="0.2">
      <c r="A176" s="599" t="s">
        <v>1577</v>
      </c>
      <c r="B176" s="307" t="s">
        <v>139</v>
      </c>
      <c r="C176" s="307" t="s">
        <v>1587</v>
      </c>
      <c r="D176" s="308">
        <v>6589</v>
      </c>
      <c r="E176" s="307" t="s">
        <v>1590</v>
      </c>
      <c r="F176" s="309">
        <v>32547</v>
      </c>
      <c r="G176" s="600" t="s">
        <v>1566</v>
      </c>
      <c r="J176" s="601">
        <v>427</v>
      </c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</row>
    <row r="177" spans="1:23" ht="15" x14ac:dyDescent="0.2">
      <c r="A177" s="599" t="s">
        <v>1577</v>
      </c>
      <c r="B177" s="307" t="s">
        <v>139</v>
      </c>
      <c r="C177" s="307" t="s">
        <v>1587</v>
      </c>
      <c r="D177" s="308">
        <v>6589</v>
      </c>
      <c r="E177" s="307" t="s">
        <v>1590</v>
      </c>
      <c r="F177" s="309">
        <v>32548</v>
      </c>
      <c r="G177" s="600" t="s">
        <v>1566</v>
      </c>
      <c r="J177" s="602">
        <v>34470</v>
      </c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</row>
    <row r="178" spans="1:23" ht="15" x14ac:dyDescent="0.2">
      <c r="A178" s="599" t="s">
        <v>1577</v>
      </c>
      <c r="B178" s="307" t="s">
        <v>139</v>
      </c>
      <c r="C178" s="307" t="s">
        <v>1587</v>
      </c>
      <c r="D178" s="308">
        <v>6589</v>
      </c>
      <c r="E178" s="307" t="s">
        <v>1590</v>
      </c>
      <c r="F178" s="309">
        <v>32550</v>
      </c>
      <c r="G178" s="600" t="s">
        <v>1566</v>
      </c>
      <c r="J178" s="602">
        <v>34471</v>
      </c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</row>
    <row r="179" spans="1:23" ht="15" x14ac:dyDescent="0.2">
      <c r="A179" s="599" t="s">
        <v>1577</v>
      </c>
      <c r="B179" s="307" t="s">
        <v>139</v>
      </c>
      <c r="C179" s="307" t="s">
        <v>1587</v>
      </c>
      <c r="D179" s="308">
        <v>6589</v>
      </c>
      <c r="E179" s="307" t="s">
        <v>1590</v>
      </c>
      <c r="F179" s="309">
        <v>32569</v>
      </c>
      <c r="G179" s="600" t="s">
        <v>1566</v>
      </c>
      <c r="J179" s="602">
        <v>34472</v>
      </c>
      <c r="K179" s="270"/>
      <c r="L179" s="270"/>
      <c r="M179" s="270"/>
      <c r="N179" s="270"/>
      <c r="O179" s="270"/>
      <c r="P179" s="270"/>
      <c r="Q179" s="270"/>
      <c r="R179" s="270"/>
      <c r="S179" s="270"/>
      <c r="T179" s="270"/>
      <c r="U179" s="270"/>
      <c r="V179" s="270"/>
      <c r="W179" s="270"/>
    </row>
    <row r="180" spans="1:23" ht="15" x14ac:dyDescent="0.2">
      <c r="A180" s="599" t="s">
        <v>1577</v>
      </c>
      <c r="B180" s="307" t="s">
        <v>139</v>
      </c>
      <c r="C180" s="307" t="s">
        <v>1587</v>
      </c>
      <c r="D180" s="308">
        <v>6589</v>
      </c>
      <c r="E180" s="307" t="s">
        <v>1590</v>
      </c>
      <c r="F180" s="309">
        <v>32578</v>
      </c>
      <c r="G180" s="600" t="s">
        <v>1566</v>
      </c>
      <c r="J180" s="602">
        <v>34474</v>
      </c>
      <c r="K180" s="270"/>
      <c r="L180" s="270"/>
      <c r="M180" s="270"/>
      <c r="N180" s="270"/>
      <c r="O180" s="270"/>
      <c r="P180" s="270"/>
      <c r="Q180" s="270"/>
      <c r="R180" s="270"/>
      <c r="S180" s="270"/>
      <c r="T180" s="270"/>
      <c r="U180" s="270"/>
      <c r="V180" s="270"/>
      <c r="W180" s="270"/>
    </row>
    <row r="181" spans="1:23" ht="15" x14ac:dyDescent="0.2">
      <c r="A181" s="599" t="s">
        <v>1577</v>
      </c>
      <c r="B181" s="307" t="s">
        <v>139</v>
      </c>
      <c r="C181" s="307" t="s">
        <v>1587</v>
      </c>
      <c r="D181" s="308">
        <v>6589</v>
      </c>
      <c r="E181" s="307" t="s">
        <v>1590</v>
      </c>
      <c r="F181" s="309">
        <v>32579</v>
      </c>
      <c r="G181" s="600" t="s">
        <v>1566</v>
      </c>
      <c r="J181" s="602">
        <v>34475</v>
      </c>
      <c r="K181" s="270"/>
      <c r="L181" s="270"/>
      <c r="M181" s="270"/>
      <c r="N181" s="270"/>
      <c r="O181" s="270"/>
      <c r="P181" s="270"/>
      <c r="Q181" s="270"/>
      <c r="R181" s="270"/>
      <c r="S181" s="270"/>
      <c r="T181" s="270"/>
      <c r="U181" s="270"/>
      <c r="V181" s="270"/>
      <c r="W181" s="270"/>
    </row>
    <row r="182" spans="1:23" ht="15" x14ac:dyDescent="0.2">
      <c r="A182" s="599" t="s">
        <v>1591</v>
      </c>
      <c r="B182" s="307" t="s">
        <v>142</v>
      </c>
      <c r="C182" s="307" t="s">
        <v>1592</v>
      </c>
      <c r="D182" s="308">
        <v>9267</v>
      </c>
      <c r="E182" s="307" t="s">
        <v>1593</v>
      </c>
      <c r="F182" s="309">
        <v>23011</v>
      </c>
      <c r="G182" s="600" t="s">
        <v>1566</v>
      </c>
      <c r="J182" s="602">
        <v>34476</v>
      </c>
      <c r="K182" s="270"/>
      <c r="L182" s="270"/>
      <c r="M182" s="270"/>
      <c r="N182" s="270"/>
      <c r="O182" s="270"/>
      <c r="P182" s="270"/>
      <c r="Q182" s="270"/>
      <c r="R182" s="270"/>
      <c r="S182" s="270"/>
      <c r="T182" s="270"/>
      <c r="U182" s="270"/>
      <c r="V182" s="270"/>
      <c r="W182" s="270"/>
    </row>
    <row r="183" spans="1:23" ht="15" x14ac:dyDescent="0.2">
      <c r="A183" s="599" t="s">
        <v>1591</v>
      </c>
      <c r="B183" s="307" t="s">
        <v>142</v>
      </c>
      <c r="C183" s="307" t="s">
        <v>1592</v>
      </c>
      <c r="D183" s="308">
        <v>9267</v>
      </c>
      <c r="E183" s="307" t="s">
        <v>1593</v>
      </c>
      <c r="F183" s="309">
        <v>23061</v>
      </c>
      <c r="G183" s="600" t="s">
        <v>1566</v>
      </c>
      <c r="J183" s="602">
        <v>34479</v>
      </c>
      <c r="K183" s="270"/>
      <c r="L183" s="270"/>
      <c r="M183" s="270"/>
      <c r="N183" s="270"/>
      <c r="O183" s="270"/>
      <c r="P183" s="270"/>
      <c r="Q183" s="270"/>
      <c r="R183" s="270"/>
      <c r="S183" s="270"/>
      <c r="T183" s="270"/>
      <c r="U183" s="270"/>
      <c r="V183" s="270"/>
      <c r="W183" s="270"/>
    </row>
    <row r="184" spans="1:23" ht="15" x14ac:dyDescent="0.2">
      <c r="A184" s="599" t="s">
        <v>1591</v>
      </c>
      <c r="B184" s="307" t="s">
        <v>142</v>
      </c>
      <c r="C184" s="307" t="s">
        <v>1592</v>
      </c>
      <c r="D184" s="308">
        <v>9267</v>
      </c>
      <c r="E184" s="307" t="s">
        <v>1593</v>
      </c>
      <c r="F184" s="309">
        <v>23062</v>
      </c>
      <c r="G184" s="600" t="s">
        <v>1566</v>
      </c>
      <c r="J184" s="602">
        <v>34480</v>
      </c>
      <c r="K184" s="270"/>
      <c r="L184" s="270"/>
      <c r="M184" s="270"/>
      <c r="N184" s="270"/>
      <c r="O184" s="270"/>
      <c r="P184" s="270"/>
      <c r="Q184" s="270"/>
      <c r="R184" s="270"/>
      <c r="S184" s="270"/>
      <c r="T184" s="270"/>
      <c r="U184" s="270"/>
      <c r="V184" s="270"/>
      <c r="W184" s="270"/>
    </row>
    <row r="185" spans="1:23" ht="15" x14ac:dyDescent="0.2">
      <c r="A185" s="599" t="s">
        <v>1591</v>
      </c>
      <c r="B185" s="307" t="s">
        <v>142</v>
      </c>
      <c r="C185" s="307" t="s">
        <v>1592</v>
      </c>
      <c r="D185" s="308">
        <v>9267</v>
      </c>
      <c r="E185" s="307" t="s">
        <v>1593</v>
      </c>
      <c r="F185" s="309">
        <v>23072</v>
      </c>
      <c r="G185" s="600" t="s">
        <v>1566</v>
      </c>
      <c r="J185" s="602">
        <v>34482</v>
      </c>
      <c r="K185" s="270"/>
      <c r="L185" s="270"/>
      <c r="M185" s="270"/>
      <c r="N185" s="270"/>
      <c r="O185" s="270"/>
      <c r="P185" s="270"/>
      <c r="Q185" s="270"/>
      <c r="R185" s="270"/>
      <c r="S185" s="270"/>
      <c r="T185" s="270"/>
      <c r="U185" s="270"/>
      <c r="V185" s="270"/>
      <c r="W185" s="270"/>
    </row>
    <row r="186" spans="1:23" ht="15" x14ac:dyDescent="0.2">
      <c r="A186" s="599" t="s">
        <v>1591</v>
      </c>
      <c r="B186" s="307" t="s">
        <v>142</v>
      </c>
      <c r="C186" s="307" t="s">
        <v>1592</v>
      </c>
      <c r="D186" s="308">
        <v>9267</v>
      </c>
      <c r="E186" s="307" t="s">
        <v>1593</v>
      </c>
      <c r="F186" s="309">
        <v>23089</v>
      </c>
      <c r="G186" s="600" t="s">
        <v>1566</v>
      </c>
      <c r="J186" s="602">
        <v>34488</v>
      </c>
      <c r="K186" s="270"/>
      <c r="L186" s="270"/>
      <c r="M186" s="270"/>
      <c r="N186" s="270"/>
      <c r="O186" s="270"/>
      <c r="P186" s="270"/>
      <c r="Q186" s="270"/>
      <c r="R186" s="270"/>
      <c r="S186" s="270"/>
      <c r="T186" s="270"/>
      <c r="U186" s="270"/>
      <c r="V186" s="270"/>
      <c r="W186" s="270"/>
    </row>
    <row r="187" spans="1:23" ht="15" x14ac:dyDescent="0.2">
      <c r="A187" s="599" t="s">
        <v>1591</v>
      </c>
      <c r="B187" s="307" t="s">
        <v>142</v>
      </c>
      <c r="C187" s="307" t="s">
        <v>1592</v>
      </c>
      <c r="D187" s="308">
        <v>9267</v>
      </c>
      <c r="E187" s="307" t="s">
        <v>1593</v>
      </c>
      <c r="F187" s="309">
        <v>23110</v>
      </c>
      <c r="G187" s="600" t="s">
        <v>1566</v>
      </c>
      <c r="J187" s="601">
        <v>149</v>
      </c>
      <c r="K187" s="270"/>
      <c r="L187" s="270"/>
      <c r="M187" s="270"/>
      <c r="N187" s="270"/>
      <c r="O187" s="270"/>
      <c r="P187" s="270"/>
      <c r="Q187" s="270"/>
      <c r="R187" s="270"/>
      <c r="S187" s="270"/>
      <c r="T187" s="270"/>
      <c r="U187" s="270"/>
      <c r="V187" s="270"/>
      <c r="W187" s="270"/>
    </row>
    <row r="188" spans="1:23" ht="15" x14ac:dyDescent="0.2">
      <c r="A188" s="599" t="s">
        <v>1591</v>
      </c>
      <c r="B188" s="307" t="s">
        <v>142</v>
      </c>
      <c r="C188" s="307" t="s">
        <v>1592</v>
      </c>
      <c r="D188" s="308">
        <v>9267</v>
      </c>
      <c r="E188" s="307" t="s">
        <v>1593</v>
      </c>
      <c r="F188" s="309">
        <v>23124</v>
      </c>
      <c r="G188" s="600" t="s">
        <v>1566</v>
      </c>
      <c r="J188" s="602">
        <v>6033</v>
      </c>
      <c r="K188" s="270"/>
      <c r="L188" s="270"/>
      <c r="M188" s="270"/>
      <c r="N188" s="270"/>
      <c r="O188" s="270"/>
      <c r="P188" s="270"/>
      <c r="Q188" s="270"/>
      <c r="R188" s="270"/>
      <c r="S188" s="270"/>
      <c r="T188" s="270"/>
      <c r="U188" s="270"/>
      <c r="V188" s="270"/>
      <c r="W188" s="270"/>
    </row>
    <row r="189" spans="1:23" ht="15" x14ac:dyDescent="0.2">
      <c r="A189" s="599" t="s">
        <v>1591</v>
      </c>
      <c r="B189" s="307" t="s">
        <v>142</v>
      </c>
      <c r="C189" s="307" t="s">
        <v>1592</v>
      </c>
      <c r="D189" s="308">
        <v>9267</v>
      </c>
      <c r="E189" s="307" t="s">
        <v>1593</v>
      </c>
      <c r="F189" s="309">
        <v>23140</v>
      </c>
      <c r="G189" s="600" t="s">
        <v>1566</v>
      </c>
      <c r="J189" s="602">
        <v>6040</v>
      </c>
      <c r="K189" s="270"/>
      <c r="L189" s="270"/>
      <c r="M189" s="270"/>
      <c r="N189" s="270"/>
      <c r="O189" s="270"/>
      <c r="P189" s="270"/>
      <c r="Q189" s="270"/>
      <c r="R189" s="270"/>
      <c r="S189" s="270"/>
      <c r="T189" s="270"/>
      <c r="U189" s="270"/>
      <c r="V189" s="270"/>
      <c r="W189" s="270"/>
    </row>
    <row r="190" spans="1:23" ht="15" x14ac:dyDescent="0.2">
      <c r="A190" s="599" t="s">
        <v>1591</v>
      </c>
      <c r="B190" s="307" t="s">
        <v>142</v>
      </c>
      <c r="C190" s="307" t="s">
        <v>1592</v>
      </c>
      <c r="D190" s="308">
        <v>9267</v>
      </c>
      <c r="E190" s="307" t="s">
        <v>1593</v>
      </c>
      <c r="F190" s="309">
        <v>23141</v>
      </c>
      <c r="G190" s="600" t="s">
        <v>1566</v>
      </c>
      <c r="J190" s="602">
        <v>6042</v>
      </c>
      <c r="K190" s="270"/>
      <c r="L190" s="270"/>
      <c r="M190" s="270"/>
      <c r="N190" s="270"/>
      <c r="O190" s="270"/>
      <c r="P190" s="270"/>
      <c r="Q190" s="270"/>
      <c r="R190" s="270"/>
      <c r="S190" s="270"/>
      <c r="T190" s="270"/>
      <c r="U190" s="270"/>
      <c r="V190" s="270"/>
      <c r="W190" s="270"/>
    </row>
    <row r="191" spans="1:23" ht="15" x14ac:dyDescent="0.2">
      <c r="A191" s="599" t="s">
        <v>1591</v>
      </c>
      <c r="B191" s="307" t="s">
        <v>142</v>
      </c>
      <c r="C191" s="307" t="s">
        <v>1592</v>
      </c>
      <c r="D191" s="308">
        <v>9267</v>
      </c>
      <c r="E191" s="307" t="s">
        <v>1593</v>
      </c>
      <c r="F191" s="309">
        <v>23156</v>
      </c>
      <c r="G191" s="600" t="s">
        <v>1566</v>
      </c>
      <c r="J191" s="602">
        <v>6067</v>
      </c>
      <c r="K191" s="270"/>
      <c r="L191" s="270"/>
      <c r="M191" s="270"/>
      <c r="N191" s="270"/>
      <c r="O191" s="270"/>
      <c r="P191" s="270"/>
      <c r="Q191" s="270"/>
      <c r="R191" s="270"/>
      <c r="S191" s="270"/>
      <c r="T191" s="270"/>
      <c r="U191" s="270"/>
      <c r="V191" s="270"/>
      <c r="W191" s="270"/>
    </row>
    <row r="192" spans="1:23" ht="15" x14ac:dyDescent="0.2">
      <c r="A192" s="599" t="s">
        <v>1591</v>
      </c>
      <c r="B192" s="307" t="s">
        <v>142</v>
      </c>
      <c r="C192" s="307" t="s">
        <v>1592</v>
      </c>
      <c r="D192" s="308">
        <v>9267</v>
      </c>
      <c r="E192" s="307" t="s">
        <v>1593</v>
      </c>
      <c r="F192" s="309">
        <v>23168</v>
      </c>
      <c r="G192" s="600" t="s">
        <v>1566</v>
      </c>
      <c r="J192" s="602">
        <v>6073</v>
      </c>
      <c r="K192" s="270"/>
      <c r="L192" s="270"/>
      <c r="M192" s="270"/>
      <c r="N192" s="270"/>
      <c r="O192" s="270"/>
      <c r="P192" s="270"/>
      <c r="Q192" s="270"/>
      <c r="R192" s="270"/>
      <c r="S192" s="270"/>
      <c r="T192" s="270"/>
      <c r="U192" s="270"/>
      <c r="V192" s="270"/>
      <c r="W192" s="270"/>
    </row>
    <row r="193" spans="1:23" ht="15" x14ac:dyDescent="0.2">
      <c r="A193" s="599" t="s">
        <v>1591</v>
      </c>
      <c r="B193" s="307" t="s">
        <v>142</v>
      </c>
      <c r="C193" s="307" t="s">
        <v>1592</v>
      </c>
      <c r="D193" s="308">
        <v>9267</v>
      </c>
      <c r="E193" s="307" t="s">
        <v>1593</v>
      </c>
      <c r="F193" s="309">
        <v>23181</v>
      </c>
      <c r="G193" s="600" t="s">
        <v>1566</v>
      </c>
      <c r="J193" s="602">
        <v>6074</v>
      </c>
      <c r="K193" s="270"/>
      <c r="L193" s="270"/>
      <c r="M193" s="270"/>
      <c r="N193" s="270"/>
      <c r="O193" s="270"/>
      <c r="P193" s="270"/>
      <c r="Q193" s="270"/>
      <c r="R193" s="270"/>
      <c r="S193" s="270"/>
      <c r="T193" s="270"/>
      <c r="U193" s="270"/>
      <c r="V193" s="270"/>
      <c r="W193" s="270"/>
    </row>
    <row r="194" spans="1:23" ht="15" x14ac:dyDescent="0.2">
      <c r="A194" s="599" t="s">
        <v>1591</v>
      </c>
      <c r="B194" s="307" t="s">
        <v>142</v>
      </c>
      <c r="C194" s="307" t="s">
        <v>1592</v>
      </c>
      <c r="D194" s="308">
        <v>9267</v>
      </c>
      <c r="E194" s="307" t="s">
        <v>1593</v>
      </c>
      <c r="F194" s="309">
        <v>23185</v>
      </c>
      <c r="G194" s="600" t="s">
        <v>1566</v>
      </c>
      <c r="J194" s="602">
        <v>6109</v>
      </c>
      <c r="K194" s="270"/>
      <c r="L194" s="270"/>
      <c r="M194" s="270"/>
      <c r="N194" s="270"/>
      <c r="O194" s="270"/>
      <c r="P194" s="270"/>
      <c r="Q194" s="270"/>
      <c r="R194" s="270"/>
      <c r="S194" s="270"/>
      <c r="T194" s="270"/>
      <c r="U194" s="270"/>
      <c r="V194" s="270"/>
      <c r="W194" s="270"/>
    </row>
    <row r="195" spans="1:23" ht="15" x14ac:dyDescent="0.2">
      <c r="A195" s="599" t="s">
        <v>1591</v>
      </c>
      <c r="B195" s="307" t="s">
        <v>142</v>
      </c>
      <c r="C195" s="307" t="s">
        <v>1592</v>
      </c>
      <c r="D195" s="308">
        <v>9267</v>
      </c>
      <c r="E195" s="307" t="s">
        <v>1593</v>
      </c>
      <c r="F195" s="309">
        <v>23186</v>
      </c>
      <c r="G195" s="600" t="s">
        <v>1566</v>
      </c>
      <c r="J195" s="602">
        <v>6111</v>
      </c>
      <c r="K195" s="270"/>
      <c r="L195" s="270"/>
      <c r="M195" s="270"/>
      <c r="N195" s="270"/>
      <c r="O195" s="270"/>
      <c r="P195" s="270"/>
      <c r="Q195" s="270"/>
      <c r="R195" s="270"/>
      <c r="S195" s="270"/>
      <c r="T195" s="270"/>
      <c r="U195" s="270"/>
      <c r="V195" s="270"/>
      <c r="W195" s="270"/>
    </row>
    <row r="196" spans="1:23" ht="15" x14ac:dyDescent="0.2">
      <c r="A196" s="599" t="s">
        <v>1591</v>
      </c>
      <c r="B196" s="307" t="s">
        <v>142</v>
      </c>
      <c r="C196" s="307" t="s">
        <v>1592</v>
      </c>
      <c r="D196" s="308">
        <v>9267</v>
      </c>
      <c r="E196" s="307" t="s">
        <v>1593</v>
      </c>
      <c r="F196" s="309">
        <v>23188</v>
      </c>
      <c r="G196" s="600" t="s">
        <v>1566</v>
      </c>
      <c r="J196" s="601">
        <v>362</v>
      </c>
      <c r="K196" s="270"/>
      <c r="L196" s="270"/>
      <c r="M196" s="270"/>
      <c r="N196" s="270"/>
      <c r="O196" s="270"/>
      <c r="P196" s="270"/>
      <c r="Q196" s="270"/>
      <c r="R196" s="270"/>
      <c r="S196" s="270"/>
      <c r="T196" s="270"/>
      <c r="U196" s="270"/>
      <c r="V196" s="270"/>
      <c r="W196" s="270"/>
    </row>
    <row r="197" spans="1:23" ht="15" x14ac:dyDescent="0.2">
      <c r="A197" s="599" t="s">
        <v>1591</v>
      </c>
      <c r="B197" s="307" t="s">
        <v>142</v>
      </c>
      <c r="C197" s="307" t="s">
        <v>1592</v>
      </c>
      <c r="D197" s="308">
        <v>9267</v>
      </c>
      <c r="E197" s="307" t="s">
        <v>1593</v>
      </c>
      <c r="F197" s="309">
        <v>23601</v>
      </c>
      <c r="G197" s="600" t="s">
        <v>1566</v>
      </c>
      <c r="J197" s="602">
        <v>6410</v>
      </c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</row>
    <row r="198" spans="1:23" ht="15" x14ac:dyDescent="0.2">
      <c r="A198" s="599" t="s">
        <v>1591</v>
      </c>
      <c r="B198" s="307" t="s">
        <v>142</v>
      </c>
      <c r="C198" s="307" t="s">
        <v>1592</v>
      </c>
      <c r="D198" s="308">
        <v>9267</v>
      </c>
      <c r="E198" s="307" t="s">
        <v>1593</v>
      </c>
      <c r="F198" s="309">
        <v>23602</v>
      </c>
      <c r="G198" s="600" t="s">
        <v>1566</v>
      </c>
      <c r="J198" s="602">
        <v>6450</v>
      </c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</row>
    <row r="199" spans="1:23" ht="15" x14ac:dyDescent="0.2">
      <c r="A199" s="599" t="s">
        <v>1591</v>
      </c>
      <c r="B199" s="307" t="s">
        <v>142</v>
      </c>
      <c r="C199" s="307" t="s">
        <v>1592</v>
      </c>
      <c r="D199" s="308">
        <v>9267</v>
      </c>
      <c r="E199" s="307" t="s">
        <v>1593</v>
      </c>
      <c r="F199" s="309">
        <v>23603</v>
      </c>
      <c r="G199" s="600" t="s">
        <v>1566</v>
      </c>
      <c r="J199" s="602">
        <v>6451</v>
      </c>
      <c r="K199" s="270"/>
      <c r="L199" s="270"/>
      <c r="M199" s="270"/>
      <c r="N199" s="270"/>
      <c r="O199" s="270"/>
      <c r="P199" s="270"/>
      <c r="Q199" s="270"/>
      <c r="R199" s="270"/>
      <c r="S199" s="270"/>
      <c r="T199" s="270"/>
      <c r="U199" s="270"/>
      <c r="V199" s="270"/>
      <c r="W199" s="270"/>
    </row>
    <row r="200" spans="1:23" ht="15" x14ac:dyDescent="0.2">
      <c r="A200" s="599" t="s">
        <v>1591</v>
      </c>
      <c r="B200" s="307" t="s">
        <v>142</v>
      </c>
      <c r="C200" s="307" t="s">
        <v>1592</v>
      </c>
      <c r="D200" s="308">
        <v>9267</v>
      </c>
      <c r="E200" s="307" t="s">
        <v>1593</v>
      </c>
      <c r="F200" s="309">
        <v>23604</v>
      </c>
      <c r="G200" s="600" t="s">
        <v>1566</v>
      </c>
      <c r="J200" s="602">
        <v>6479</v>
      </c>
      <c r="K200" s="270"/>
      <c r="L200" s="270"/>
      <c r="M200" s="270"/>
      <c r="N200" s="270"/>
      <c r="O200" s="270"/>
      <c r="P200" s="270"/>
      <c r="Q200" s="270"/>
      <c r="R200" s="270"/>
      <c r="S200" s="270"/>
      <c r="T200" s="270"/>
      <c r="U200" s="270"/>
      <c r="V200" s="270"/>
      <c r="W200" s="270"/>
    </row>
    <row r="201" spans="1:23" ht="15" x14ac:dyDescent="0.2">
      <c r="A201" s="599" t="s">
        <v>1591</v>
      </c>
      <c r="B201" s="307" t="s">
        <v>142</v>
      </c>
      <c r="C201" s="307" t="s">
        <v>1592</v>
      </c>
      <c r="D201" s="308">
        <v>9267</v>
      </c>
      <c r="E201" s="307" t="s">
        <v>1593</v>
      </c>
      <c r="F201" s="309">
        <v>23605</v>
      </c>
      <c r="G201" s="600" t="s">
        <v>1566</v>
      </c>
      <c r="J201" s="602">
        <v>6489</v>
      </c>
      <c r="K201" s="270"/>
      <c r="L201" s="270"/>
      <c r="M201" s="270"/>
      <c r="N201" s="270"/>
      <c r="O201" s="270"/>
      <c r="P201" s="270"/>
      <c r="Q201" s="270"/>
      <c r="R201" s="270"/>
      <c r="S201" s="270"/>
      <c r="T201" s="270"/>
      <c r="U201" s="270"/>
      <c r="V201" s="270"/>
      <c r="W201" s="270"/>
    </row>
    <row r="202" spans="1:23" ht="15" x14ac:dyDescent="0.2">
      <c r="A202" s="599" t="s">
        <v>1591</v>
      </c>
      <c r="B202" s="307" t="s">
        <v>142</v>
      </c>
      <c r="C202" s="307" t="s">
        <v>1592</v>
      </c>
      <c r="D202" s="308">
        <v>9267</v>
      </c>
      <c r="E202" s="307" t="s">
        <v>1593</v>
      </c>
      <c r="F202" s="309">
        <v>23606</v>
      </c>
      <c r="G202" s="600" t="s">
        <v>1566</v>
      </c>
      <c r="J202" s="601">
        <v>6278</v>
      </c>
      <c r="K202" s="270"/>
      <c r="L202" s="270"/>
      <c r="M202" s="270"/>
      <c r="N202" s="270"/>
      <c r="O202" s="270"/>
      <c r="P202" s="270"/>
      <c r="Q202" s="270"/>
      <c r="R202" s="270"/>
      <c r="S202" s="270"/>
      <c r="T202" s="270"/>
      <c r="U202" s="270"/>
      <c r="V202" s="270"/>
      <c r="W202" s="270"/>
    </row>
    <row r="203" spans="1:23" ht="15" x14ac:dyDescent="0.2">
      <c r="A203" s="599" t="s">
        <v>1591</v>
      </c>
      <c r="B203" s="307" t="s">
        <v>142</v>
      </c>
      <c r="C203" s="307" t="s">
        <v>1592</v>
      </c>
      <c r="D203" s="308">
        <v>9267</v>
      </c>
      <c r="E203" s="307" t="s">
        <v>1593</v>
      </c>
      <c r="F203" s="309">
        <v>23607</v>
      </c>
      <c r="G203" s="600" t="s">
        <v>1566</v>
      </c>
      <c r="J203" s="602">
        <v>1521</v>
      </c>
      <c r="K203" s="270"/>
      <c r="L203" s="270"/>
      <c r="M203" s="270"/>
      <c r="N203" s="270"/>
      <c r="O203" s="270"/>
      <c r="P203" s="270"/>
      <c r="Q203" s="270"/>
      <c r="R203" s="270"/>
      <c r="S203" s="270"/>
      <c r="T203" s="270"/>
      <c r="U203" s="270"/>
      <c r="V203" s="270"/>
      <c r="W203" s="270"/>
    </row>
    <row r="204" spans="1:23" ht="15" x14ac:dyDescent="0.2">
      <c r="A204" s="599" t="s">
        <v>1591</v>
      </c>
      <c r="B204" s="307" t="s">
        <v>142</v>
      </c>
      <c r="C204" s="307" t="s">
        <v>1592</v>
      </c>
      <c r="D204" s="308">
        <v>9267</v>
      </c>
      <c r="E204" s="307" t="s">
        <v>1593</v>
      </c>
      <c r="F204" s="309">
        <v>23608</v>
      </c>
      <c r="G204" s="600" t="s">
        <v>1566</v>
      </c>
      <c r="J204" s="602">
        <v>6016</v>
      </c>
      <c r="K204" s="270"/>
      <c r="L204" s="270"/>
      <c r="M204" s="270"/>
      <c r="N204" s="270"/>
      <c r="O204" s="270"/>
      <c r="P204" s="270"/>
      <c r="Q204" s="270"/>
      <c r="R204" s="270"/>
      <c r="S204" s="270"/>
      <c r="T204" s="270"/>
      <c r="U204" s="270"/>
      <c r="V204" s="270"/>
      <c r="W204" s="270"/>
    </row>
    <row r="205" spans="1:23" ht="15" x14ac:dyDescent="0.2">
      <c r="A205" s="599" t="s">
        <v>1591</v>
      </c>
      <c r="B205" s="307" t="s">
        <v>142</v>
      </c>
      <c r="C205" s="307" t="s">
        <v>1592</v>
      </c>
      <c r="D205" s="308">
        <v>9267</v>
      </c>
      <c r="E205" s="307" t="s">
        <v>1593</v>
      </c>
      <c r="F205" s="309">
        <v>23651</v>
      </c>
      <c r="G205" s="600" t="s">
        <v>1566</v>
      </c>
      <c r="J205" s="602">
        <v>6026</v>
      </c>
      <c r="K205" s="270"/>
      <c r="L205" s="270"/>
      <c r="M205" s="270"/>
      <c r="N205" s="270"/>
      <c r="O205" s="270"/>
      <c r="P205" s="270"/>
      <c r="Q205" s="270"/>
      <c r="R205" s="270"/>
      <c r="S205" s="270"/>
      <c r="T205" s="270"/>
      <c r="U205" s="270"/>
      <c r="V205" s="270"/>
      <c r="W205" s="270"/>
    </row>
    <row r="206" spans="1:23" ht="15" x14ac:dyDescent="0.2">
      <c r="A206" s="599" t="s">
        <v>1591</v>
      </c>
      <c r="B206" s="307" t="s">
        <v>142</v>
      </c>
      <c r="C206" s="307" t="s">
        <v>1592</v>
      </c>
      <c r="D206" s="308">
        <v>9267</v>
      </c>
      <c r="E206" s="307" t="s">
        <v>1593</v>
      </c>
      <c r="F206" s="309">
        <v>23661</v>
      </c>
      <c r="G206" s="600" t="s">
        <v>1566</v>
      </c>
      <c r="J206" s="602">
        <v>6027</v>
      </c>
      <c r="K206" s="270"/>
      <c r="L206" s="270"/>
      <c r="M206" s="270"/>
      <c r="N206" s="270"/>
      <c r="O206" s="270"/>
      <c r="P206" s="270"/>
      <c r="Q206" s="270"/>
      <c r="R206" s="270"/>
      <c r="S206" s="270"/>
      <c r="T206" s="270"/>
      <c r="U206" s="270"/>
      <c r="V206" s="270"/>
      <c r="W206" s="270"/>
    </row>
    <row r="207" spans="1:23" ht="15" x14ac:dyDescent="0.2">
      <c r="A207" s="599" t="s">
        <v>1591</v>
      </c>
      <c r="B207" s="307" t="s">
        <v>142</v>
      </c>
      <c r="C207" s="307" t="s">
        <v>1592</v>
      </c>
      <c r="D207" s="308">
        <v>9267</v>
      </c>
      <c r="E207" s="307" t="s">
        <v>1593</v>
      </c>
      <c r="F207" s="309">
        <v>23662</v>
      </c>
      <c r="G207" s="600" t="s">
        <v>1566</v>
      </c>
      <c r="J207" s="602">
        <v>6035</v>
      </c>
      <c r="K207" s="270"/>
      <c r="L207" s="270"/>
      <c r="M207" s="270"/>
      <c r="N207" s="270"/>
      <c r="O207" s="270"/>
      <c r="P207" s="270"/>
      <c r="Q207" s="270"/>
      <c r="R207" s="270"/>
      <c r="S207" s="270"/>
      <c r="T207" s="270"/>
      <c r="U207" s="270"/>
      <c r="V207" s="270"/>
      <c r="W207" s="270"/>
    </row>
    <row r="208" spans="1:23" ht="15" x14ac:dyDescent="0.2">
      <c r="A208" s="599" t="s">
        <v>1591</v>
      </c>
      <c r="B208" s="307" t="s">
        <v>142</v>
      </c>
      <c r="C208" s="307" t="s">
        <v>1592</v>
      </c>
      <c r="D208" s="308">
        <v>9267</v>
      </c>
      <c r="E208" s="307" t="s">
        <v>1593</v>
      </c>
      <c r="F208" s="309">
        <v>23663</v>
      </c>
      <c r="G208" s="600" t="s">
        <v>1566</v>
      </c>
      <c r="J208" s="602">
        <v>6060</v>
      </c>
      <c r="K208" s="270"/>
      <c r="L208" s="270"/>
      <c r="M208" s="270"/>
      <c r="N208" s="270"/>
      <c r="O208" s="270"/>
      <c r="P208" s="270"/>
      <c r="Q208" s="270"/>
      <c r="R208" s="270"/>
      <c r="S208" s="270"/>
      <c r="T208" s="270"/>
      <c r="U208" s="270"/>
      <c r="V208" s="270"/>
      <c r="W208" s="270"/>
    </row>
    <row r="209" spans="1:23" ht="15" x14ac:dyDescent="0.2">
      <c r="A209" s="599" t="s">
        <v>1591</v>
      </c>
      <c r="B209" s="307" t="s">
        <v>142</v>
      </c>
      <c r="C209" s="307" t="s">
        <v>1592</v>
      </c>
      <c r="D209" s="308">
        <v>9267</v>
      </c>
      <c r="E209" s="307" t="s">
        <v>1593</v>
      </c>
      <c r="F209" s="309">
        <v>23664</v>
      </c>
      <c r="G209" s="600" t="s">
        <v>1566</v>
      </c>
      <c r="J209" s="602">
        <v>6071</v>
      </c>
      <c r="K209" s="270"/>
      <c r="L209" s="270"/>
      <c r="M209" s="270"/>
      <c r="N209" s="270"/>
      <c r="O209" s="270"/>
      <c r="P209" s="270"/>
      <c r="Q209" s="270"/>
      <c r="R209" s="270"/>
      <c r="S209" s="270"/>
      <c r="T209" s="270"/>
      <c r="U209" s="270"/>
      <c r="V209" s="270"/>
      <c r="W209" s="270"/>
    </row>
    <row r="210" spans="1:23" ht="15" x14ac:dyDescent="0.2">
      <c r="A210" s="599" t="s">
        <v>1591</v>
      </c>
      <c r="B210" s="307" t="s">
        <v>142</v>
      </c>
      <c r="C210" s="307" t="s">
        <v>1592</v>
      </c>
      <c r="D210" s="308">
        <v>9267</v>
      </c>
      <c r="E210" s="307" t="s">
        <v>1593</v>
      </c>
      <c r="F210" s="309">
        <v>23665</v>
      </c>
      <c r="G210" s="600" t="s">
        <v>1566</v>
      </c>
      <c r="J210" s="602">
        <v>6076</v>
      </c>
      <c r="K210" s="270"/>
      <c r="L210" s="270"/>
      <c r="M210" s="270"/>
      <c r="N210" s="270"/>
      <c r="O210" s="270"/>
      <c r="P210" s="270"/>
      <c r="Q210" s="270"/>
      <c r="R210" s="270"/>
      <c r="S210" s="270"/>
      <c r="T210" s="270"/>
      <c r="U210" s="270"/>
      <c r="V210" s="270"/>
      <c r="W210" s="270"/>
    </row>
    <row r="211" spans="1:23" ht="15" x14ac:dyDescent="0.2">
      <c r="A211" s="599" t="s">
        <v>1591</v>
      </c>
      <c r="B211" s="307" t="s">
        <v>142</v>
      </c>
      <c r="C211" s="307" t="s">
        <v>1592</v>
      </c>
      <c r="D211" s="308">
        <v>9267</v>
      </c>
      <c r="E211" s="307" t="s">
        <v>1593</v>
      </c>
      <c r="F211" s="309">
        <v>23666</v>
      </c>
      <c r="G211" s="600" t="s">
        <v>1566</v>
      </c>
      <c r="J211" s="602">
        <v>6078</v>
      </c>
      <c r="K211" s="270"/>
      <c r="L211" s="270"/>
      <c r="M211" s="270"/>
      <c r="N211" s="270"/>
      <c r="O211" s="270"/>
      <c r="P211" s="270"/>
      <c r="Q211" s="270"/>
      <c r="R211" s="270"/>
      <c r="S211" s="270"/>
      <c r="T211" s="270"/>
      <c r="U211" s="270"/>
      <c r="V211" s="270"/>
      <c r="W211" s="270"/>
    </row>
    <row r="212" spans="1:23" ht="15" x14ac:dyDescent="0.2">
      <c r="A212" s="599" t="s">
        <v>1591</v>
      </c>
      <c r="B212" s="307" t="s">
        <v>142</v>
      </c>
      <c r="C212" s="307" t="s">
        <v>1592</v>
      </c>
      <c r="D212" s="308">
        <v>9267</v>
      </c>
      <c r="E212" s="307" t="s">
        <v>1593</v>
      </c>
      <c r="F212" s="309">
        <v>23668</v>
      </c>
      <c r="G212" s="600" t="s">
        <v>1566</v>
      </c>
      <c r="J212" s="602">
        <v>6082</v>
      </c>
      <c r="K212" s="270"/>
      <c r="L212" s="270"/>
      <c r="M212" s="270"/>
      <c r="N212" s="270"/>
      <c r="O212" s="270"/>
      <c r="P212" s="270"/>
      <c r="Q212" s="270"/>
      <c r="R212" s="270"/>
      <c r="S212" s="270"/>
      <c r="T212" s="270"/>
      <c r="U212" s="270"/>
      <c r="V212" s="270"/>
      <c r="W212" s="270"/>
    </row>
    <row r="213" spans="1:23" ht="15" x14ac:dyDescent="0.2">
      <c r="A213" s="599" t="s">
        <v>1591</v>
      </c>
      <c r="B213" s="307" t="s">
        <v>142</v>
      </c>
      <c r="C213" s="307" t="s">
        <v>1592</v>
      </c>
      <c r="D213" s="308">
        <v>9267</v>
      </c>
      <c r="E213" s="307" t="s">
        <v>1593</v>
      </c>
      <c r="F213" s="309">
        <v>23669</v>
      </c>
      <c r="G213" s="600" t="s">
        <v>1566</v>
      </c>
      <c r="J213" s="602">
        <v>6088</v>
      </c>
      <c r="K213" s="270"/>
      <c r="L213" s="270"/>
      <c r="M213" s="270"/>
      <c r="N213" s="270"/>
      <c r="O213" s="270"/>
      <c r="P213" s="270"/>
      <c r="Q213" s="270"/>
      <c r="R213" s="270"/>
      <c r="S213" s="270"/>
      <c r="T213" s="270"/>
      <c r="U213" s="270"/>
      <c r="V213" s="270"/>
      <c r="W213" s="270"/>
    </row>
    <row r="214" spans="1:23" ht="15" x14ac:dyDescent="0.2">
      <c r="A214" s="599" t="s">
        <v>1591</v>
      </c>
      <c r="B214" s="307" t="s">
        <v>142</v>
      </c>
      <c r="C214" s="307" t="s">
        <v>1592</v>
      </c>
      <c r="D214" s="308">
        <v>9267</v>
      </c>
      <c r="E214" s="307" t="s">
        <v>1593</v>
      </c>
      <c r="F214" s="309">
        <v>23690</v>
      </c>
      <c r="G214" s="600" t="s">
        <v>1566</v>
      </c>
      <c r="J214" s="602">
        <v>6090</v>
      </c>
      <c r="K214" s="270"/>
      <c r="L214" s="270"/>
      <c r="M214" s="270"/>
      <c r="N214" s="270"/>
      <c r="O214" s="270"/>
      <c r="P214" s="270"/>
      <c r="Q214" s="270"/>
      <c r="R214" s="270"/>
      <c r="S214" s="270"/>
      <c r="T214" s="270"/>
      <c r="U214" s="270"/>
      <c r="V214" s="270"/>
      <c r="W214" s="270"/>
    </row>
    <row r="215" spans="1:23" ht="15" x14ac:dyDescent="0.2">
      <c r="A215" s="599" t="s">
        <v>1591</v>
      </c>
      <c r="B215" s="307" t="s">
        <v>142</v>
      </c>
      <c r="C215" s="307" t="s">
        <v>1592</v>
      </c>
      <c r="D215" s="308">
        <v>9267</v>
      </c>
      <c r="E215" s="307" t="s">
        <v>1593</v>
      </c>
      <c r="F215" s="309">
        <v>23692</v>
      </c>
      <c r="G215" s="600" t="s">
        <v>1566</v>
      </c>
      <c r="J215" s="602">
        <v>6093</v>
      </c>
      <c r="K215" s="270"/>
      <c r="L215" s="270"/>
      <c r="M215" s="270"/>
      <c r="N215" s="270"/>
      <c r="O215" s="270"/>
      <c r="P215" s="270"/>
      <c r="Q215" s="270"/>
      <c r="R215" s="270"/>
      <c r="S215" s="270"/>
      <c r="T215" s="270"/>
      <c r="U215" s="270"/>
      <c r="V215" s="270"/>
      <c r="W215" s="270"/>
    </row>
    <row r="216" spans="1:23" ht="15" x14ac:dyDescent="0.2">
      <c r="A216" s="599" t="s">
        <v>1591</v>
      </c>
      <c r="B216" s="307" t="s">
        <v>142</v>
      </c>
      <c r="C216" s="307" t="s">
        <v>1592</v>
      </c>
      <c r="D216" s="308">
        <v>9267</v>
      </c>
      <c r="E216" s="307" t="s">
        <v>1593</v>
      </c>
      <c r="F216" s="309">
        <v>23693</v>
      </c>
      <c r="G216" s="600" t="s">
        <v>1566</v>
      </c>
      <c r="J216" s="602">
        <v>6096</v>
      </c>
      <c r="K216" s="270"/>
      <c r="L216" s="270"/>
      <c r="M216" s="270"/>
      <c r="N216" s="270"/>
      <c r="O216" s="270"/>
      <c r="P216" s="270"/>
      <c r="Q216" s="270"/>
      <c r="R216" s="270"/>
      <c r="S216" s="270"/>
      <c r="T216" s="270"/>
      <c r="U216" s="270"/>
      <c r="V216" s="270"/>
      <c r="W216" s="270"/>
    </row>
    <row r="217" spans="1:23" ht="15" x14ac:dyDescent="0.2">
      <c r="A217" s="599" t="s">
        <v>1591</v>
      </c>
      <c r="B217" s="307" t="s">
        <v>142</v>
      </c>
      <c r="C217" s="307" t="s">
        <v>1592</v>
      </c>
      <c r="D217" s="308">
        <v>9267</v>
      </c>
      <c r="E217" s="307" t="s">
        <v>1593</v>
      </c>
      <c r="F217" s="309">
        <v>23696</v>
      </c>
      <c r="G217" s="600" t="s">
        <v>1566</v>
      </c>
      <c r="J217" s="601">
        <v>3648</v>
      </c>
      <c r="K217" s="270"/>
      <c r="L217" s="270"/>
      <c r="M217" s="270"/>
      <c r="N217" s="270"/>
      <c r="O217" s="270"/>
      <c r="P217" s="270"/>
      <c r="Q217" s="270"/>
      <c r="R217" s="270"/>
      <c r="S217" s="270"/>
      <c r="T217" s="270"/>
      <c r="U217" s="270"/>
      <c r="V217" s="270"/>
      <c r="W217" s="270"/>
    </row>
    <row r="218" spans="1:23" ht="15" x14ac:dyDescent="0.2">
      <c r="A218" s="599" t="s">
        <v>1591</v>
      </c>
      <c r="B218" s="307" t="s">
        <v>142</v>
      </c>
      <c r="C218" s="307" t="s">
        <v>1592</v>
      </c>
      <c r="D218" s="308">
        <v>9268</v>
      </c>
      <c r="E218" s="307" t="s">
        <v>1594</v>
      </c>
      <c r="F218" s="309">
        <v>23320</v>
      </c>
      <c r="G218" s="600" t="s">
        <v>1566</v>
      </c>
      <c r="J218" s="602">
        <v>32536</v>
      </c>
      <c r="K218" s="270"/>
      <c r="L218" s="270"/>
      <c r="M218" s="270"/>
      <c r="N218" s="270"/>
      <c r="O218" s="270"/>
      <c r="P218" s="270"/>
      <c r="Q218" s="270"/>
      <c r="R218" s="270"/>
      <c r="S218" s="270"/>
      <c r="T218" s="270"/>
      <c r="U218" s="270"/>
      <c r="V218" s="270"/>
      <c r="W218" s="270"/>
    </row>
    <row r="219" spans="1:23" ht="15" x14ac:dyDescent="0.2">
      <c r="A219" s="599" t="s">
        <v>1591</v>
      </c>
      <c r="B219" s="307" t="s">
        <v>142</v>
      </c>
      <c r="C219" s="307" t="s">
        <v>1592</v>
      </c>
      <c r="D219" s="308">
        <v>9268</v>
      </c>
      <c r="E219" s="307" t="s">
        <v>1594</v>
      </c>
      <c r="F219" s="309">
        <v>23321</v>
      </c>
      <c r="G219" s="600" t="s">
        <v>1566</v>
      </c>
      <c r="J219" s="602">
        <v>32539</v>
      </c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</row>
    <row r="220" spans="1:23" ht="15" x14ac:dyDescent="0.2">
      <c r="A220" s="599" t="s">
        <v>1591</v>
      </c>
      <c r="B220" s="307" t="s">
        <v>142</v>
      </c>
      <c r="C220" s="307" t="s">
        <v>1592</v>
      </c>
      <c r="D220" s="308">
        <v>9268</v>
      </c>
      <c r="E220" s="307" t="s">
        <v>1594</v>
      </c>
      <c r="F220" s="309">
        <v>23322</v>
      </c>
      <c r="G220" s="600" t="s">
        <v>1566</v>
      </c>
      <c r="J220" s="601">
        <v>6588</v>
      </c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</row>
    <row r="221" spans="1:23" ht="15" x14ac:dyDescent="0.2">
      <c r="A221" s="599" t="s">
        <v>1591</v>
      </c>
      <c r="B221" s="307" t="s">
        <v>142</v>
      </c>
      <c r="C221" s="307" t="s">
        <v>1592</v>
      </c>
      <c r="D221" s="308">
        <v>9268</v>
      </c>
      <c r="E221" s="307" t="s">
        <v>1594</v>
      </c>
      <c r="F221" s="309">
        <v>23323</v>
      </c>
      <c r="G221" s="600" t="s">
        <v>1566</v>
      </c>
      <c r="J221" s="602">
        <v>32501</v>
      </c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270"/>
      <c r="V221" s="270"/>
      <c r="W221" s="270"/>
    </row>
    <row r="222" spans="1:23" ht="15" x14ac:dyDescent="0.2">
      <c r="A222" s="599" t="s">
        <v>1591</v>
      </c>
      <c r="B222" s="307" t="s">
        <v>142</v>
      </c>
      <c r="C222" s="307" t="s">
        <v>1592</v>
      </c>
      <c r="D222" s="308">
        <v>9268</v>
      </c>
      <c r="E222" s="307" t="s">
        <v>1594</v>
      </c>
      <c r="F222" s="309">
        <v>23324</v>
      </c>
      <c r="G222" s="600" t="s">
        <v>1566</v>
      </c>
      <c r="J222" s="602">
        <v>32502</v>
      </c>
      <c r="K222" s="270"/>
      <c r="L222" s="270"/>
      <c r="M222" s="270"/>
      <c r="N222" s="270"/>
      <c r="O222" s="270"/>
      <c r="P222" s="270"/>
      <c r="Q222" s="270"/>
      <c r="R222" s="270"/>
      <c r="S222" s="270"/>
      <c r="T222" s="270"/>
      <c r="U222" s="270"/>
      <c r="V222" s="270"/>
      <c r="W222" s="270"/>
    </row>
    <row r="223" spans="1:23" ht="15" x14ac:dyDescent="0.2">
      <c r="A223" s="599" t="s">
        <v>1591</v>
      </c>
      <c r="B223" s="307" t="s">
        <v>142</v>
      </c>
      <c r="C223" s="307" t="s">
        <v>1592</v>
      </c>
      <c r="D223" s="308">
        <v>9268</v>
      </c>
      <c r="E223" s="307" t="s">
        <v>1594</v>
      </c>
      <c r="F223" s="309">
        <v>23325</v>
      </c>
      <c r="G223" s="600" t="s">
        <v>1566</v>
      </c>
      <c r="J223" s="602">
        <v>32503</v>
      </c>
      <c r="K223" s="270"/>
      <c r="L223" s="270"/>
      <c r="M223" s="270"/>
      <c r="N223" s="270"/>
      <c r="O223" s="270"/>
      <c r="P223" s="270"/>
      <c r="Q223" s="270"/>
      <c r="R223" s="270"/>
      <c r="S223" s="270"/>
      <c r="T223" s="270"/>
      <c r="U223" s="270"/>
      <c r="V223" s="270"/>
      <c r="W223" s="270"/>
    </row>
    <row r="224" spans="1:23" ht="15" x14ac:dyDescent="0.2">
      <c r="A224" s="599" t="s">
        <v>1591</v>
      </c>
      <c r="B224" s="307" t="s">
        <v>142</v>
      </c>
      <c r="C224" s="307" t="s">
        <v>1592</v>
      </c>
      <c r="D224" s="308">
        <v>9268</v>
      </c>
      <c r="E224" s="307" t="s">
        <v>1594</v>
      </c>
      <c r="F224" s="309">
        <v>23451</v>
      </c>
      <c r="G224" s="600" t="s">
        <v>1566</v>
      </c>
      <c r="J224" s="602">
        <v>32504</v>
      </c>
      <c r="K224" s="270"/>
      <c r="L224" s="270"/>
      <c r="M224" s="270"/>
      <c r="N224" s="270"/>
      <c r="O224" s="270"/>
      <c r="P224" s="270"/>
      <c r="Q224" s="270"/>
      <c r="R224" s="270"/>
      <c r="S224" s="270"/>
      <c r="T224" s="270"/>
      <c r="U224" s="270"/>
      <c r="V224" s="270"/>
      <c r="W224" s="270"/>
    </row>
    <row r="225" spans="1:23" ht="15" x14ac:dyDescent="0.2">
      <c r="A225" s="599" t="s">
        <v>1591</v>
      </c>
      <c r="B225" s="307" t="s">
        <v>142</v>
      </c>
      <c r="C225" s="307" t="s">
        <v>1592</v>
      </c>
      <c r="D225" s="308">
        <v>9268</v>
      </c>
      <c r="E225" s="307" t="s">
        <v>1594</v>
      </c>
      <c r="F225" s="309">
        <v>23452</v>
      </c>
      <c r="G225" s="600" t="s">
        <v>1566</v>
      </c>
      <c r="J225" s="602">
        <v>32505</v>
      </c>
      <c r="K225" s="270"/>
      <c r="L225" s="270"/>
      <c r="M225" s="270"/>
      <c r="N225" s="270"/>
      <c r="O225" s="270"/>
      <c r="P225" s="270"/>
      <c r="Q225" s="270"/>
      <c r="R225" s="270"/>
      <c r="S225" s="270"/>
      <c r="T225" s="270"/>
      <c r="U225" s="270"/>
      <c r="V225" s="270"/>
      <c r="W225" s="270"/>
    </row>
    <row r="226" spans="1:23" ht="15" x14ac:dyDescent="0.2">
      <c r="A226" s="599" t="s">
        <v>1591</v>
      </c>
      <c r="B226" s="307" t="s">
        <v>142</v>
      </c>
      <c r="C226" s="307" t="s">
        <v>1592</v>
      </c>
      <c r="D226" s="308">
        <v>9268</v>
      </c>
      <c r="E226" s="307" t="s">
        <v>1594</v>
      </c>
      <c r="F226" s="309">
        <v>23453</v>
      </c>
      <c r="G226" s="600" t="s">
        <v>1566</v>
      </c>
      <c r="J226" s="602">
        <v>32506</v>
      </c>
      <c r="K226" s="270"/>
      <c r="L226" s="270"/>
      <c r="M226" s="270"/>
      <c r="N226" s="270"/>
      <c r="O226" s="270"/>
      <c r="P226" s="270"/>
      <c r="Q226" s="270"/>
      <c r="R226" s="270"/>
      <c r="S226" s="270"/>
      <c r="T226" s="270"/>
      <c r="U226" s="270"/>
      <c r="V226" s="270"/>
      <c r="W226" s="270"/>
    </row>
    <row r="227" spans="1:23" ht="15" x14ac:dyDescent="0.2">
      <c r="A227" s="599" t="s">
        <v>1591</v>
      </c>
      <c r="B227" s="307" t="s">
        <v>142</v>
      </c>
      <c r="C227" s="307" t="s">
        <v>1592</v>
      </c>
      <c r="D227" s="308">
        <v>9268</v>
      </c>
      <c r="E227" s="307" t="s">
        <v>1594</v>
      </c>
      <c r="F227" s="309">
        <v>23454</v>
      </c>
      <c r="G227" s="600" t="s">
        <v>1566</v>
      </c>
      <c r="J227" s="602">
        <v>32507</v>
      </c>
      <c r="K227" s="270"/>
      <c r="L227" s="270"/>
      <c r="M227" s="270"/>
      <c r="N227" s="270"/>
      <c r="O227" s="270"/>
      <c r="P227" s="270"/>
      <c r="Q227" s="270"/>
      <c r="R227" s="270"/>
      <c r="S227" s="270"/>
      <c r="T227" s="270"/>
      <c r="U227" s="270"/>
      <c r="V227" s="270"/>
      <c r="W227" s="270"/>
    </row>
    <row r="228" spans="1:23" ht="15" x14ac:dyDescent="0.2">
      <c r="A228" s="599" t="s">
        <v>1591</v>
      </c>
      <c r="B228" s="307" t="s">
        <v>142</v>
      </c>
      <c r="C228" s="307" t="s">
        <v>1592</v>
      </c>
      <c r="D228" s="308">
        <v>9268</v>
      </c>
      <c r="E228" s="307" t="s">
        <v>1594</v>
      </c>
      <c r="F228" s="309">
        <v>23455</v>
      </c>
      <c r="G228" s="600" t="s">
        <v>1566</v>
      </c>
      <c r="J228" s="602">
        <v>32508</v>
      </c>
      <c r="K228" s="270"/>
      <c r="L228" s="270"/>
      <c r="M228" s="270"/>
      <c r="N228" s="270"/>
      <c r="O228" s="270"/>
      <c r="P228" s="270"/>
      <c r="Q228" s="270"/>
      <c r="R228" s="270"/>
      <c r="S228" s="270"/>
      <c r="T228" s="270"/>
      <c r="U228" s="270"/>
      <c r="V228" s="270"/>
      <c r="W228" s="270"/>
    </row>
    <row r="229" spans="1:23" ht="15" x14ac:dyDescent="0.2">
      <c r="A229" s="599" t="s">
        <v>1591</v>
      </c>
      <c r="B229" s="307" t="s">
        <v>142</v>
      </c>
      <c r="C229" s="307" t="s">
        <v>1592</v>
      </c>
      <c r="D229" s="308">
        <v>9268</v>
      </c>
      <c r="E229" s="307" t="s">
        <v>1594</v>
      </c>
      <c r="F229" s="309">
        <v>23456</v>
      </c>
      <c r="G229" s="600" t="s">
        <v>1566</v>
      </c>
      <c r="J229" s="602">
        <v>32514</v>
      </c>
      <c r="K229" s="270"/>
      <c r="L229" s="270"/>
      <c r="M229" s="270"/>
      <c r="N229" s="270"/>
      <c r="O229" s="270"/>
      <c r="P229" s="270"/>
      <c r="Q229" s="270"/>
      <c r="R229" s="270"/>
      <c r="S229" s="270"/>
      <c r="T229" s="270"/>
      <c r="U229" s="270"/>
      <c r="V229" s="270"/>
      <c r="W229" s="270"/>
    </row>
    <row r="230" spans="1:23" ht="15" x14ac:dyDescent="0.2">
      <c r="A230" s="599" t="s">
        <v>1591</v>
      </c>
      <c r="B230" s="307" t="s">
        <v>142</v>
      </c>
      <c r="C230" s="307" t="s">
        <v>1592</v>
      </c>
      <c r="D230" s="308">
        <v>9268</v>
      </c>
      <c r="E230" s="307" t="s">
        <v>1594</v>
      </c>
      <c r="F230" s="309">
        <v>23457</v>
      </c>
      <c r="G230" s="600" t="s">
        <v>1566</v>
      </c>
      <c r="J230" s="602">
        <v>32526</v>
      </c>
      <c r="K230" s="270"/>
      <c r="L230" s="270"/>
      <c r="M230" s="270"/>
      <c r="N230" s="270"/>
      <c r="O230" s="270"/>
      <c r="P230" s="270"/>
      <c r="Q230" s="270"/>
      <c r="R230" s="270"/>
      <c r="S230" s="270"/>
      <c r="T230" s="270"/>
      <c r="U230" s="270"/>
      <c r="V230" s="270"/>
      <c r="W230" s="270"/>
    </row>
    <row r="231" spans="1:23" ht="15" x14ac:dyDescent="0.2">
      <c r="A231" s="599" t="s">
        <v>1591</v>
      </c>
      <c r="B231" s="307" t="s">
        <v>142</v>
      </c>
      <c r="C231" s="307" t="s">
        <v>1592</v>
      </c>
      <c r="D231" s="308">
        <v>9268</v>
      </c>
      <c r="E231" s="307" t="s">
        <v>1594</v>
      </c>
      <c r="F231" s="309">
        <v>23459</v>
      </c>
      <c r="G231" s="600" t="s">
        <v>1566</v>
      </c>
      <c r="J231" s="602">
        <v>32534</v>
      </c>
      <c r="K231" s="270"/>
      <c r="L231" s="270"/>
      <c r="M231" s="270"/>
      <c r="N231" s="270"/>
      <c r="O231" s="270"/>
      <c r="P231" s="270"/>
      <c r="Q231" s="270"/>
      <c r="R231" s="270"/>
      <c r="S231" s="270"/>
      <c r="T231" s="270"/>
      <c r="U231" s="270"/>
      <c r="V231" s="270"/>
      <c r="W231" s="270"/>
    </row>
    <row r="232" spans="1:23" ht="15" x14ac:dyDescent="0.2">
      <c r="A232" s="599" t="s">
        <v>1591</v>
      </c>
      <c r="B232" s="307" t="s">
        <v>142</v>
      </c>
      <c r="C232" s="307" t="s">
        <v>1592</v>
      </c>
      <c r="D232" s="308">
        <v>9268</v>
      </c>
      <c r="E232" s="307" t="s">
        <v>1594</v>
      </c>
      <c r="F232" s="309">
        <v>23460</v>
      </c>
      <c r="G232" s="600" t="s">
        <v>1566</v>
      </c>
      <c r="J232" s="601">
        <v>6589</v>
      </c>
      <c r="K232" s="270"/>
      <c r="L232" s="270"/>
      <c r="M232" s="270"/>
      <c r="N232" s="270"/>
      <c r="O232" s="270"/>
      <c r="P232" s="270"/>
      <c r="Q232" s="270"/>
      <c r="R232" s="270"/>
      <c r="S232" s="270"/>
      <c r="T232" s="270"/>
      <c r="U232" s="270"/>
      <c r="V232" s="270"/>
      <c r="W232" s="270"/>
    </row>
    <row r="233" spans="1:23" ht="15" x14ac:dyDescent="0.2">
      <c r="A233" s="599" t="s">
        <v>1591</v>
      </c>
      <c r="B233" s="307" t="s">
        <v>142</v>
      </c>
      <c r="C233" s="307" t="s">
        <v>1592</v>
      </c>
      <c r="D233" s="308">
        <v>9268</v>
      </c>
      <c r="E233" s="307" t="s">
        <v>1594</v>
      </c>
      <c r="F233" s="309">
        <v>23461</v>
      </c>
      <c r="G233" s="600" t="s">
        <v>1566</v>
      </c>
      <c r="J233" s="602">
        <v>32439</v>
      </c>
      <c r="K233" s="270"/>
      <c r="L233" s="270"/>
      <c r="M233" s="270"/>
      <c r="N233" s="270"/>
      <c r="O233" s="270"/>
      <c r="P233" s="270"/>
      <c r="Q233" s="270"/>
      <c r="R233" s="270"/>
      <c r="S233" s="270"/>
      <c r="T233" s="270"/>
      <c r="U233" s="270"/>
      <c r="V233" s="270"/>
      <c r="W233" s="270"/>
    </row>
    <row r="234" spans="1:23" ht="15" x14ac:dyDescent="0.2">
      <c r="A234" s="599" t="s">
        <v>1591</v>
      </c>
      <c r="B234" s="307" t="s">
        <v>142</v>
      </c>
      <c r="C234" s="307" t="s">
        <v>1592</v>
      </c>
      <c r="D234" s="308">
        <v>9268</v>
      </c>
      <c r="E234" s="307" t="s">
        <v>1594</v>
      </c>
      <c r="F234" s="309">
        <v>23462</v>
      </c>
      <c r="G234" s="600" t="s">
        <v>1566</v>
      </c>
      <c r="J234" s="602">
        <v>32541</v>
      </c>
      <c r="K234" s="270"/>
      <c r="L234" s="270"/>
      <c r="M234" s="270"/>
      <c r="N234" s="270"/>
      <c r="O234" s="270"/>
      <c r="P234" s="270"/>
      <c r="Q234" s="270"/>
      <c r="R234" s="270"/>
      <c r="S234" s="270"/>
      <c r="T234" s="270"/>
      <c r="U234" s="270"/>
      <c r="V234" s="270"/>
      <c r="W234" s="270"/>
    </row>
    <row r="235" spans="1:23" ht="15" x14ac:dyDescent="0.2">
      <c r="A235" s="599" t="s">
        <v>1591</v>
      </c>
      <c r="B235" s="307" t="s">
        <v>142</v>
      </c>
      <c r="C235" s="307" t="s">
        <v>1592</v>
      </c>
      <c r="D235" s="308">
        <v>9268</v>
      </c>
      <c r="E235" s="307" t="s">
        <v>1594</v>
      </c>
      <c r="F235" s="309">
        <v>23463</v>
      </c>
      <c r="G235" s="600" t="s">
        <v>1566</v>
      </c>
      <c r="J235" s="602">
        <v>32542</v>
      </c>
      <c r="K235" s="270"/>
      <c r="L235" s="270"/>
      <c r="M235" s="270"/>
      <c r="N235" s="270"/>
      <c r="O235" s="270"/>
      <c r="P235" s="270"/>
      <c r="Q235" s="270"/>
      <c r="R235" s="270"/>
      <c r="S235" s="270"/>
      <c r="T235" s="270"/>
      <c r="U235" s="270"/>
      <c r="V235" s="270"/>
      <c r="W235" s="270"/>
    </row>
    <row r="236" spans="1:23" ht="15" x14ac:dyDescent="0.2">
      <c r="A236" s="599" t="s">
        <v>1591</v>
      </c>
      <c r="B236" s="307" t="s">
        <v>142</v>
      </c>
      <c r="C236" s="307" t="s">
        <v>1592</v>
      </c>
      <c r="D236" s="308">
        <v>9268</v>
      </c>
      <c r="E236" s="307" t="s">
        <v>1594</v>
      </c>
      <c r="F236" s="309">
        <v>23464</v>
      </c>
      <c r="G236" s="600" t="s">
        <v>1566</v>
      </c>
      <c r="J236" s="602">
        <v>32544</v>
      </c>
      <c r="K236" s="270"/>
      <c r="L236" s="270"/>
      <c r="M236" s="270"/>
      <c r="N236" s="270"/>
      <c r="O236" s="270"/>
      <c r="P236" s="270"/>
      <c r="Q236" s="270"/>
      <c r="R236" s="270"/>
      <c r="S236" s="270"/>
      <c r="T236" s="270"/>
      <c r="U236" s="270"/>
      <c r="V236" s="270"/>
      <c r="W236" s="270"/>
    </row>
    <row r="237" spans="1:23" ht="15" x14ac:dyDescent="0.2">
      <c r="A237" s="599" t="s">
        <v>1591</v>
      </c>
      <c r="B237" s="307" t="s">
        <v>142</v>
      </c>
      <c r="C237" s="307" t="s">
        <v>1592</v>
      </c>
      <c r="D237" s="308">
        <v>9268</v>
      </c>
      <c r="E237" s="307" t="s">
        <v>1594</v>
      </c>
      <c r="F237" s="309">
        <v>23502</v>
      </c>
      <c r="G237" s="600" t="s">
        <v>1566</v>
      </c>
      <c r="J237" s="602">
        <v>32547</v>
      </c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270"/>
      <c r="V237" s="270"/>
      <c r="W237" s="270"/>
    </row>
    <row r="238" spans="1:23" ht="15" x14ac:dyDescent="0.2">
      <c r="A238" s="599" t="s">
        <v>1591</v>
      </c>
      <c r="B238" s="307" t="s">
        <v>142</v>
      </c>
      <c r="C238" s="307" t="s">
        <v>1592</v>
      </c>
      <c r="D238" s="308">
        <v>9268</v>
      </c>
      <c r="E238" s="307" t="s">
        <v>1594</v>
      </c>
      <c r="F238" s="309">
        <v>23503</v>
      </c>
      <c r="G238" s="600" t="s">
        <v>1566</v>
      </c>
      <c r="J238" s="602">
        <v>32548</v>
      </c>
      <c r="K238" s="270"/>
      <c r="L238" s="270"/>
      <c r="M238" s="270"/>
      <c r="N238" s="270"/>
      <c r="O238" s="270"/>
      <c r="P238" s="270"/>
      <c r="Q238" s="270"/>
      <c r="R238" s="270"/>
      <c r="S238" s="270"/>
      <c r="T238" s="270"/>
      <c r="U238" s="270"/>
      <c r="V238" s="270"/>
      <c r="W238" s="270"/>
    </row>
    <row r="239" spans="1:23" ht="15" x14ac:dyDescent="0.2">
      <c r="A239" s="599" t="s">
        <v>1591</v>
      </c>
      <c r="B239" s="307" t="s">
        <v>142</v>
      </c>
      <c r="C239" s="307" t="s">
        <v>1592</v>
      </c>
      <c r="D239" s="308">
        <v>9268</v>
      </c>
      <c r="E239" s="307" t="s">
        <v>1594</v>
      </c>
      <c r="F239" s="309">
        <v>23504</v>
      </c>
      <c r="G239" s="600" t="s">
        <v>1566</v>
      </c>
      <c r="J239" s="602">
        <v>32550</v>
      </c>
      <c r="K239" s="270"/>
      <c r="L239" s="270"/>
      <c r="M239" s="270"/>
      <c r="N239" s="270"/>
      <c r="O239" s="270"/>
      <c r="P239" s="270"/>
      <c r="Q239" s="270"/>
      <c r="R239" s="270"/>
      <c r="S239" s="270"/>
      <c r="T239" s="270"/>
      <c r="U239" s="270"/>
      <c r="V239" s="270"/>
      <c r="W239" s="270"/>
    </row>
    <row r="240" spans="1:23" ht="15" x14ac:dyDescent="0.2">
      <c r="A240" s="599" t="s">
        <v>1591</v>
      </c>
      <c r="B240" s="307" t="s">
        <v>142</v>
      </c>
      <c r="C240" s="307" t="s">
        <v>1592</v>
      </c>
      <c r="D240" s="308">
        <v>9268</v>
      </c>
      <c r="E240" s="307" t="s">
        <v>1594</v>
      </c>
      <c r="F240" s="309">
        <v>23505</v>
      </c>
      <c r="G240" s="600" t="s">
        <v>1566</v>
      </c>
      <c r="J240" s="602">
        <v>32569</v>
      </c>
      <c r="K240" s="270"/>
      <c r="L240" s="270"/>
      <c r="M240" s="270"/>
      <c r="N240" s="270"/>
      <c r="O240" s="270"/>
      <c r="P240" s="270"/>
      <c r="Q240" s="270"/>
      <c r="R240" s="270"/>
      <c r="S240" s="270"/>
      <c r="T240" s="270"/>
      <c r="U240" s="270"/>
      <c r="V240" s="270"/>
      <c r="W240" s="270"/>
    </row>
    <row r="241" spans="1:23" ht="15" x14ac:dyDescent="0.2">
      <c r="A241" s="599" t="s">
        <v>1591</v>
      </c>
      <c r="B241" s="307" t="s">
        <v>142</v>
      </c>
      <c r="C241" s="307" t="s">
        <v>1592</v>
      </c>
      <c r="D241" s="308">
        <v>9268</v>
      </c>
      <c r="E241" s="307" t="s">
        <v>1594</v>
      </c>
      <c r="F241" s="309">
        <v>23507</v>
      </c>
      <c r="G241" s="600" t="s">
        <v>1566</v>
      </c>
      <c r="J241" s="602">
        <v>32578</v>
      </c>
      <c r="K241" s="270"/>
      <c r="L241" s="270"/>
      <c r="M241" s="270"/>
      <c r="N241" s="270"/>
      <c r="O241" s="270"/>
      <c r="P241" s="270"/>
      <c r="Q241" s="270"/>
      <c r="R241" s="270"/>
      <c r="S241" s="270"/>
      <c r="T241" s="270"/>
      <c r="U241" s="270"/>
      <c r="V241" s="270"/>
      <c r="W241" s="270"/>
    </row>
    <row r="242" spans="1:23" ht="15" x14ac:dyDescent="0.2">
      <c r="A242" s="599" t="s">
        <v>1591</v>
      </c>
      <c r="B242" s="307" t="s">
        <v>142</v>
      </c>
      <c r="C242" s="307" t="s">
        <v>1592</v>
      </c>
      <c r="D242" s="308">
        <v>9268</v>
      </c>
      <c r="E242" s="307" t="s">
        <v>1594</v>
      </c>
      <c r="F242" s="309">
        <v>23508</v>
      </c>
      <c r="G242" s="600" t="s">
        <v>1566</v>
      </c>
      <c r="J242" s="602">
        <v>32579</v>
      </c>
      <c r="K242" s="270"/>
      <c r="L242" s="270"/>
      <c r="M242" s="270"/>
      <c r="N242" s="270"/>
      <c r="O242" s="270"/>
      <c r="P242" s="270"/>
      <c r="Q242" s="270"/>
      <c r="R242" s="270"/>
      <c r="S242" s="270"/>
      <c r="T242" s="270"/>
      <c r="U242" s="270"/>
      <c r="V242" s="270"/>
      <c r="W242" s="270"/>
    </row>
    <row r="243" spans="1:23" ht="15" x14ac:dyDescent="0.2">
      <c r="A243" s="599" t="s">
        <v>1591</v>
      </c>
      <c r="B243" s="307" t="s">
        <v>142</v>
      </c>
      <c r="C243" s="307" t="s">
        <v>1592</v>
      </c>
      <c r="D243" s="308">
        <v>9268</v>
      </c>
      <c r="E243" s="307" t="s">
        <v>1594</v>
      </c>
      <c r="F243" s="309">
        <v>23509</v>
      </c>
      <c r="G243" s="600" t="s">
        <v>1566</v>
      </c>
      <c r="J243" s="601">
        <v>9267</v>
      </c>
      <c r="K243" s="270"/>
      <c r="L243" s="270"/>
      <c r="M243" s="270"/>
      <c r="N243" s="270"/>
      <c r="O243" s="270"/>
      <c r="P243" s="270"/>
      <c r="Q243" s="270"/>
      <c r="R243" s="270"/>
      <c r="S243" s="270"/>
      <c r="T243" s="270"/>
      <c r="U243" s="270"/>
      <c r="V243" s="270"/>
      <c r="W243" s="270"/>
    </row>
    <row r="244" spans="1:23" ht="15" x14ac:dyDescent="0.2">
      <c r="A244" s="599" t="s">
        <v>1591</v>
      </c>
      <c r="B244" s="307" t="s">
        <v>142</v>
      </c>
      <c r="C244" s="307" t="s">
        <v>1592</v>
      </c>
      <c r="D244" s="308">
        <v>9268</v>
      </c>
      <c r="E244" s="307" t="s">
        <v>1594</v>
      </c>
      <c r="F244" s="309">
        <v>23510</v>
      </c>
      <c r="G244" s="600" t="s">
        <v>1566</v>
      </c>
      <c r="J244" s="602">
        <v>23011</v>
      </c>
      <c r="K244" s="270"/>
      <c r="L244" s="270"/>
      <c r="M244" s="270"/>
      <c r="N244" s="270"/>
      <c r="O244" s="270"/>
      <c r="P244" s="270"/>
      <c r="Q244" s="270"/>
      <c r="R244" s="270"/>
      <c r="S244" s="270"/>
      <c r="T244" s="270"/>
      <c r="U244" s="270"/>
      <c r="V244" s="270"/>
      <c r="W244" s="270"/>
    </row>
    <row r="245" spans="1:23" ht="15" x14ac:dyDescent="0.2">
      <c r="A245" s="599" t="s">
        <v>1591</v>
      </c>
      <c r="B245" s="307" t="s">
        <v>142</v>
      </c>
      <c r="C245" s="307" t="s">
        <v>1592</v>
      </c>
      <c r="D245" s="308">
        <v>9268</v>
      </c>
      <c r="E245" s="307" t="s">
        <v>1594</v>
      </c>
      <c r="F245" s="309">
        <v>23511</v>
      </c>
      <c r="G245" s="600" t="s">
        <v>1566</v>
      </c>
      <c r="J245" s="602">
        <v>23061</v>
      </c>
      <c r="K245" s="270"/>
      <c r="L245" s="270"/>
      <c r="M245" s="270"/>
      <c r="N245" s="270"/>
      <c r="O245" s="270"/>
      <c r="P245" s="270"/>
      <c r="Q245" s="270"/>
      <c r="R245" s="270"/>
      <c r="S245" s="270"/>
      <c r="T245" s="270"/>
      <c r="U245" s="270"/>
      <c r="V245" s="270"/>
      <c r="W245" s="270"/>
    </row>
    <row r="246" spans="1:23" ht="15" x14ac:dyDescent="0.2">
      <c r="A246" s="599" t="s">
        <v>1591</v>
      </c>
      <c r="B246" s="307" t="s">
        <v>142</v>
      </c>
      <c r="C246" s="307" t="s">
        <v>1592</v>
      </c>
      <c r="D246" s="308">
        <v>9268</v>
      </c>
      <c r="E246" s="307" t="s">
        <v>1594</v>
      </c>
      <c r="F246" s="309">
        <v>23513</v>
      </c>
      <c r="G246" s="600" t="s">
        <v>1566</v>
      </c>
      <c r="J246" s="602">
        <v>23062</v>
      </c>
      <c r="K246" s="270"/>
      <c r="L246" s="270"/>
      <c r="M246" s="270"/>
      <c r="N246" s="270"/>
      <c r="O246" s="270"/>
      <c r="P246" s="270"/>
      <c r="Q246" s="270"/>
      <c r="R246" s="270"/>
      <c r="S246" s="270"/>
      <c r="T246" s="270"/>
      <c r="U246" s="270"/>
      <c r="V246" s="270"/>
      <c r="W246" s="270"/>
    </row>
    <row r="247" spans="1:23" ht="15" x14ac:dyDescent="0.2">
      <c r="A247" s="599" t="s">
        <v>1591</v>
      </c>
      <c r="B247" s="307" t="s">
        <v>142</v>
      </c>
      <c r="C247" s="307" t="s">
        <v>1592</v>
      </c>
      <c r="D247" s="308">
        <v>9268</v>
      </c>
      <c r="E247" s="307" t="s">
        <v>1594</v>
      </c>
      <c r="F247" s="309">
        <v>23517</v>
      </c>
      <c r="G247" s="600" t="s">
        <v>1566</v>
      </c>
      <c r="J247" s="602">
        <v>23072</v>
      </c>
      <c r="K247" s="270"/>
      <c r="L247" s="270"/>
      <c r="M247" s="270"/>
      <c r="N247" s="270"/>
      <c r="O247" s="270"/>
      <c r="P247" s="270"/>
      <c r="Q247" s="270"/>
      <c r="R247" s="270"/>
      <c r="S247" s="270"/>
      <c r="T247" s="270"/>
      <c r="U247" s="270"/>
      <c r="V247" s="270"/>
      <c r="W247" s="270"/>
    </row>
    <row r="248" spans="1:23" ht="15" x14ac:dyDescent="0.2">
      <c r="A248" s="599" t="s">
        <v>1591</v>
      </c>
      <c r="B248" s="307" t="s">
        <v>142</v>
      </c>
      <c r="C248" s="307" t="s">
        <v>1592</v>
      </c>
      <c r="D248" s="308">
        <v>9268</v>
      </c>
      <c r="E248" s="307" t="s">
        <v>1594</v>
      </c>
      <c r="F248" s="309">
        <v>23518</v>
      </c>
      <c r="G248" s="600" t="s">
        <v>1566</v>
      </c>
      <c r="J248" s="602">
        <v>23089</v>
      </c>
      <c r="K248" s="270"/>
      <c r="L248" s="270"/>
      <c r="M248" s="270"/>
      <c r="N248" s="270"/>
      <c r="O248" s="270"/>
      <c r="P248" s="270"/>
      <c r="Q248" s="270"/>
      <c r="R248" s="270"/>
      <c r="S248" s="270"/>
      <c r="T248" s="270"/>
      <c r="U248" s="270"/>
      <c r="V248" s="270"/>
      <c r="W248" s="270"/>
    </row>
    <row r="249" spans="1:23" ht="15" x14ac:dyDescent="0.2">
      <c r="A249" s="599" t="s">
        <v>1591</v>
      </c>
      <c r="B249" s="307" t="s">
        <v>142</v>
      </c>
      <c r="C249" s="307" t="s">
        <v>1592</v>
      </c>
      <c r="D249" s="308">
        <v>9268</v>
      </c>
      <c r="E249" s="307" t="s">
        <v>1594</v>
      </c>
      <c r="F249" s="309">
        <v>23521</v>
      </c>
      <c r="G249" s="600" t="s">
        <v>1566</v>
      </c>
      <c r="J249" s="602">
        <v>23110</v>
      </c>
      <c r="K249" s="270"/>
      <c r="L249" s="270"/>
      <c r="M249" s="270"/>
      <c r="N249" s="270"/>
      <c r="O249" s="270"/>
      <c r="P249" s="270"/>
      <c r="Q249" s="270"/>
      <c r="R249" s="270"/>
      <c r="S249" s="270"/>
      <c r="T249" s="270"/>
      <c r="U249" s="270"/>
      <c r="V249" s="270"/>
      <c r="W249" s="270"/>
    </row>
    <row r="250" spans="1:23" ht="15" x14ac:dyDescent="0.2">
      <c r="A250" s="599" t="s">
        <v>1591</v>
      </c>
      <c r="B250" s="307" t="s">
        <v>142</v>
      </c>
      <c r="C250" s="307" t="s">
        <v>1592</v>
      </c>
      <c r="D250" s="308">
        <v>9268</v>
      </c>
      <c r="E250" s="307" t="s">
        <v>1594</v>
      </c>
      <c r="F250" s="309">
        <v>23523</v>
      </c>
      <c r="G250" s="600" t="s">
        <v>1566</v>
      </c>
      <c r="J250" s="602">
        <v>23124</v>
      </c>
      <c r="K250" s="270"/>
      <c r="L250" s="270"/>
      <c r="M250" s="270"/>
      <c r="N250" s="270"/>
      <c r="O250" s="270"/>
      <c r="P250" s="270"/>
      <c r="Q250" s="270"/>
      <c r="R250" s="270"/>
      <c r="S250" s="270"/>
      <c r="T250" s="270"/>
      <c r="U250" s="270"/>
      <c r="V250" s="270"/>
      <c r="W250" s="270"/>
    </row>
    <row r="251" spans="1:23" ht="15" x14ac:dyDescent="0.2">
      <c r="A251" s="599" t="s">
        <v>1591</v>
      </c>
      <c r="B251" s="307" t="s">
        <v>142</v>
      </c>
      <c r="C251" s="307" t="s">
        <v>1592</v>
      </c>
      <c r="D251" s="308">
        <v>9268</v>
      </c>
      <c r="E251" s="307" t="s">
        <v>1594</v>
      </c>
      <c r="F251" s="309">
        <v>23529</v>
      </c>
      <c r="G251" s="600" t="s">
        <v>1566</v>
      </c>
      <c r="J251" s="602">
        <v>23140</v>
      </c>
      <c r="K251" s="270"/>
      <c r="L251" s="270"/>
      <c r="M251" s="270"/>
      <c r="N251" s="270"/>
      <c r="O251" s="270"/>
      <c r="P251" s="270"/>
      <c r="Q251" s="270"/>
      <c r="R251" s="270"/>
      <c r="S251" s="270"/>
      <c r="T251" s="270"/>
      <c r="U251" s="270"/>
      <c r="V251" s="270"/>
      <c r="W251" s="270"/>
    </row>
    <row r="252" spans="1:23" ht="15" x14ac:dyDescent="0.2">
      <c r="A252" s="599" t="s">
        <v>1591</v>
      </c>
      <c r="B252" s="307" t="s">
        <v>142</v>
      </c>
      <c r="C252" s="307" t="s">
        <v>1592</v>
      </c>
      <c r="D252" s="308">
        <v>9268</v>
      </c>
      <c r="E252" s="307" t="s">
        <v>1594</v>
      </c>
      <c r="F252" s="309">
        <v>23701</v>
      </c>
      <c r="G252" s="600" t="s">
        <v>1566</v>
      </c>
      <c r="J252" s="602">
        <v>23141</v>
      </c>
      <c r="K252" s="270"/>
      <c r="L252" s="270"/>
      <c r="M252" s="270"/>
      <c r="N252" s="270"/>
      <c r="O252" s="270"/>
      <c r="P252" s="270"/>
      <c r="Q252" s="270"/>
      <c r="R252" s="270"/>
      <c r="S252" s="270"/>
      <c r="T252" s="270"/>
      <c r="U252" s="270"/>
      <c r="V252" s="270"/>
      <c r="W252" s="270"/>
    </row>
    <row r="253" spans="1:23" ht="15" x14ac:dyDescent="0.2">
      <c r="A253" s="599" t="s">
        <v>1591</v>
      </c>
      <c r="B253" s="307" t="s">
        <v>142</v>
      </c>
      <c r="C253" s="307" t="s">
        <v>1592</v>
      </c>
      <c r="D253" s="308">
        <v>9268</v>
      </c>
      <c r="E253" s="307" t="s">
        <v>1594</v>
      </c>
      <c r="F253" s="309">
        <v>23702</v>
      </c>
      <c r="G253" s="600" t="s">
        <v>1566</v>
      </c>
      <c r="J253" s="602">
        <v>23156</v>
      </c>
      <c r="K253" s="270"/>
      <c r="L253" s="270"/>
      <c r="M253" s="270"/>
      <c r="N253" s="270"/>
      <c r="O253" s="270"/>
      <c r="P253" s="270"/>
      <c r="Q253" s="270"/>
      <c r="R253" s="270"/>
      <c r="S253" s="270"/>
      <c r="T253" s="270"/>
      <c r="U253" s="270"/>
      <c r="V253" s="270"/>
      <c r="W253" s="270"/>
    </row>
    <row r="254" spans="1:23" ht="15" x14ac:dyDescent="0.2">
      <c r="A254" s="599" t="s">
        <v>1591</v>
      </c>
      <c r="B254" s="307" t="s">
        <v>142</v>
      </c>
      <c r="C254" s="307" t="s">
        <v>1592</v>
      </c>
      <c r="D254" s="308">
        <v>9268</v>
      </c>
      <c r="E254" s="307" t="s">
        <v>1594</v>
      </c>
      <c r="F254" s="309">
        <v>23703</v>
      </c>
      <c r="G254" s="600" t="s">
        <v>1566</v>
      </c>
      <c r="J254" s="602">
        <v>23168</v>
      </c>
      <c r="K254" s="270"/>
      <c r="L254" s="270"/>
      <c r="M254" s="270"/>
      <c r="N254" s="270"/>
      <c r="O254" s="270"/>
      <c r="P254" s="270"/>
      <c r="Q254" s="270"/>
      <c r="R254" s="270"/>
      <c r="S254" s="270"/>
      <c r="T254" s="270"/>
      <c r="U254" s="270"/>
      <c r="V254" s="270"/>
      <c r="W254" s="270"/>
    </row>
    <row r="255" spans="1:23" ht="15" x14ac:dyDescent="0.2">
      <c r="A255" s="599" t="s">
        <v>1591</v>
      </c>
      <c r="B255" s="307" t="s">
        <v>142</v>
      </c>
      <c r="C255" s="307" t="s">
        <v>1592</v>
      </c>
      <c r="D255" s="308">
        <v>9268</v>
      </c>
      <c r="E255" s="307" t="s">
        <v>1594</v>
      </c>
      <c r="F255" s="309">
        <v>23704</v>
      </c>
      <c r="G255" s="600" t="s">
        <v>1566</v>
      </c>
      <c r="J255" s="602">
        <v>23181</v>
      </c>
      <c r="K255" s="270"/>
      <c r="L255" s="270"/>
      <c r="M255" s="270"/>
      <c r="N255" s="270"/>
      <c r="O255" s="270"/>
      <c r="P255" s="270"/>
      <c r="Q255" s="270"/>
      <c r="R255" s="270"/>
      <c r="S255" s="270"/>
      <c r="T255" s="270"/>
      <c r="U255" s="270"/>
      <c r="V255" s="270"/>
      <c r="W255" s="270"/>
    </row>
    <row r="256" spans="1:23" ht="15" x14ac:dyDescent="0.2">
      <c r="A256" s="599" t="s">
        <v>1591</v>
      </c>
      <c r="B256" s="307" t="s">
        <v>142</v>
      </c>
      <c r="C256" s="307" t="s">
        <v>1592</v>
      </c>
      <c r="D256" s="308">
        <v>9268</v>
      </c>
      <c r="E256" s="307" t="s">
        <v>1594</v>
      </c>
      <c r="F256" s="309">
        <v>23707</v>
      </c>
      <c r="G256" s="600" t="s">
        <v>1566</v>
      </c>
      <c r="J256" s="602">
        <v>23185</v>
      </c>
      <c r="K256" s="270"/>
      <c r="L256" s="270"/>
      <c r="M256" s="270"/>
      <c r="N256" s="270"/>
      <c r="O256" s="270"/>
      <c r="P256" s="270"/>
      <c r="Q256" s="270"/>
      <c r="R256" s="270"/>
      <c r="S256" s="270"/>
      <c r="T256" s="270"/>
      <c r="U256" s="270"/>
      <c r="V256" s="270"/>
      <c r="W256" s="270"/>
    </row>
    <row r="257" spans="1:23" ht="15" x14ac:dyDescent="0.2">
      <c r="A257" s="599" t="s">
        <v>1591</v>
      </c>
      <c r="B257" s="307" t="s">
        <v>142</v>
      </c>
      <c r="C257" s="307" t="s">
        <v>1592</v>
      </c>
      <c r="D257" s="308">
        <v>9268</v>
      </c>
      <c r="E257" s="307" t="s">
        <v>1594</v>
      </c>
      <c r="F257" s="309">
        <v>23708</v>
      </c>
      <c r="G257" s="600" t="s">
        <v>1566</v>
      </c>
      <c r="J257" s="602">
        <v>23186</v>
      </c>
      <c r="K257" s="270"/>
      <c r="L257" s="270"/>
      <c r="M257" s="270"/>
      <c r="N257" s="270"/>
      <c r="O257" s="270"/>
      <c r="P257" s="270"/>
      <c r="Q257" s="270"/>
      <c r="R257" s="270"/>
      <c r="S257" s="270"/>
      <c r="T257" s="270"/>
      <c r="U257" s="270"/>
      <c r="V257" s="270"/>
      <c r="W257" s="270"/>
    </row>
    <row r="258" spans="1:23" ht="15" x14ac:dyDescent="0.2">
      <c r="A258" s="599" t="s">
        <v>1591</v>
      </c>
      <c r="B258" s="307" t="s">
        <v>142</v>
      </c>
      <c r="C258" s="307" t="s">
        <v>1592</v>
      </c>
      <c r="D258" s="308">
        <v>9268</v>
      </c>
      <c r="E258" s="307" t="s">
        <v>1594</v>
      </c>
      <c r="F258" s="309">
        <v>23709</v>
      </c>
      <c r="G258" s="600" t="s">
        <v>1566</v>
      </c>
      <c r="J258" s="602">
        <v>23188</v>
      </c>
      <c r="K258" s="270"/>
      <c r="L258" s="270"/>
      <c r="M258" s="270"/>
      <c r="N258" s="270"/>
      <c r="O258" s="270"/>
      <c r="P258" s="270"/>
      <c r="Q258" s="270"/>
      <c r="R258" s="270"/>
      <c r="S258" s="270"/>
      <c r="T258" s="270"/>
      <c r="U258" s="270"/>
      <c r="V258" s="270"/>
      <c r="W258" s="270"/>
    </row>
    <row r="259" spans="1:23" ht="15" x14ac:dyDescent="0.2">
      <c r="A259" s="599" t="s">
        <v>1563</v>
      </c>
      <c r="B259" s="307" t="s">
        <v>1595</v>
      </c>
      <c r="C259" s="307" t="s">
        <v>1596</v>
      </c>
      <c r="D259" s="308">
        <v>1993</v>
      </c>
      <c r="E259" s="307" t="s">
        <v>1597</v>
      </c>
      <c r="F259" s="309">
        <v>66402</v>
      </c>
      <c r="G259" s="600" t="s">
        <v>1566</v>
      </c>
      <c r="J259" s="602">
        <v>23601</v>
      </c>
      <c r="K259" s="270"/>
      <c r="L259" s="270"/>
      <c r="M259" s="270"/>
      <c r="N259" s="270"/>
      <c r="O259" s="270"/>
      <c r="P259" s="270"/>
      <c r="Q259" s="270"/>
      <c r="R259" s="270"/>
      <c r="S259" s="270"/>
      <c r="T259" s="270"/>
      <c r="U259" s="270"/>
      <c r="V259" s="270"/>
      <c r="W259" s="270"/>
    </row>
    <row r="260" spans="1:23" ht="15" x14ac:dyDescent="0.2">
      <c r="A260" s="599" t="s">
        <v>1563</v>
      </c>
      <c r="B260" s="307" t="s">
        <v>1595</v>
      </c>
      <c r="C260" s="307" t="s">
        <v>1596</v>
      </c>
      <c r="D260" s="308">
        <v>1993</v>
      </c>
      <c r="E260" s="307" t="s">
        <v>1597</v>
      </c>
      <c r="F260" s="309">
        <v>66409</v>
      </c>
      <c r="G260" s="600" t="s">
        <v>1566</v>
      </c>
      <c r="J260" s="602">
        <v>23602</v>
      </c>
      <c r="K260" s="270"/>
      <c r="L260" s="270"/>
      <c r="M260" s="270"/>
      <c r="N260" s="270"/>
      <c r="O260" s="270"/>
      <c r="P260" s="270"/>
      <c r="Q260" s="270"/>
      <c r="R260" s="270"/>
      <c r="S260" s="270"/>
      <c r="T260" s="270"/>
      <c r="U260" s="270"/>
      <c r="V260" s="270"/>
      <c r="W260" s="270"/>
    </row>
    <row r="261" spans="1:23" ht="15" x14ac:dyDescent="0.2">
      <c r="A261" s="599" t="s">
        <v>1563</v>
      </c>
      <c r="B261" s="307" t="s">
        <v>1595</v>
      </c>
      <c r="C261" s="307" t="s">
        <v>1596</v>
      </c>
      <c r="D261" s="308">
        <v>1993</v>
      </c>
      <c r="E261" s="307" t="s">
        <v>1597</v>
      </c>
      <c r="F261" s="309">
        <v>66542</v>
      </c>
      <c r="G261" s="600" t="s">
        <v>1566</v>
      </c>
      <c r="J261" s="602">
        <v>23603</v>
      </c>
      <c r="K261" s="270"/>
      <c r="L261" s="270"/>
      <c r="M261" s="270"/>
      <c r="N261" s="270"/>
      <c r="O261" s="270"/>
      <c r="P261" s="270"/>
      <c r="Q261" s="270"/>
      <c r="R261" s="270"/>
      <c r="S261" s="270"/>
      <c r="T261" s="270"/>
      <c r="U261" s="270"/>
      <c r="V261" s="270"/>
      <c r="W261" s="270"/>
    </row>
    <row r="262" spans="1:23" ht="15" x14ac:dyDescent="0.2">
      <c r="A262" s="599" t="s">
        <v>1563</v>
      </c>
      <c r="B262" s="307" t="s">
        <v>1595</v>
      </c>
      <c r="C262" s="307" t="s">
        <v>1596</v>
      </c>
      <c r="D262" s="308">
        <v>1993</v>
      </c>
      <c r="E262" s="307" t="s">
        <v>1597</v>
      </c>
      <c r="F262" s="309">
        <v>66603</v>
      </c>
      <c r="G262" s="600" t="s">
        <v>1566</v>
      </c>
      <c r="J262" s="602">
        <v>23604</v>
      </c>
      <c r="K262" s="270"/>
      <c r="L262" s="270"/>
      <c r="M262" s="270"/>
      <c r="N262" s="270"/>
      <c r="O262" s="270"/>
      <c r="P262" s="270"/>
      <c r="Q262" s="270"/>
      <c r="R262" s="270"/>
      <c r="S262" s="270"/>
      <c r="T262" s="270"/>
      <c r="U262" s="270"/>
      <c r="V262" s="270"/>
      <c r="W262" s="270"/>
    </row>
    <row r="263" spans="1:23" ht="15" x14ac:dyDescent="0.2">
      <c r="A263" s="599" t="s">
        <v>1563</v>
      </c>
      <c r="B263" s="307" t="s">
        <v>1595</v>
      </c>
      <c r="C263" s="307" t="s">
        <v>1596</v>
      </c>
      <c r="D263" s="308">
        <v>1993</v>
      </c>
      <c r="E263" s="307" t="s">
        <v>1597</v>
      </c>
      <c r="F263" s="309">
        <v>66604</v>
      </c>
      <c r="G263" s="600" t="s">
        <v>1566</v>
      </c>
      <c r="J263" s="602">
        <v>23605</v>
      </c>
      <c r="K263" s="270"/>
      <c r="L263" s="270"/>
      <c r="M263" s="270"/>
      <c r="N263" s="270"/>
      <c r="O263" s="270"/>
      <c r="P263" s="270"/>
      <c r="Q263" s="270"/>
      <c r="R263" s="270"/>
      <c r="S263" s="270"/>
      <c r="T263" s="270"/>
      <c r="U263" s="270"/>
      <c r="V263" s="270"/>
      <c r="W263" s="270"/>
    </row>
    <row r="264" spans="1:23" ht="15" x14ac:dyDescent="0.2">
      <c r="A264" s="599" t="s">
        <v>1563</v>
      </c>
      <c r="B264" s="307" t="s">
        <v>1595</v>
      </c>
      <c r="C264" s="307" t="s">
        <v>1596</v>
      </c>
      <c r="D264" s="308">
        <v>1993</v>
      </c>
      <c r="E264" s="307" t="s">
        <v>1597</v>
      </c>
      <c r="F264" s="309">
        <v>66605</v>
      </c>
      <c r="G264" s="600" t="s">
        <v>1566</v>
      </c>
      <c r="J264" s="602">
        <v>23606</v>
      </c>
      <c r="K264" s="270"/>
      <c r="L264" s="270"/>
      <c r="M264" s="270"/>
      <c r="N264" s="270"/>
      <c r="O264" s="270"/>
      <c r="P264" s="270"/>
      <c r="Q264" s="270"/>
      <c r="R264" s="270"/>
      <c r="S264" s="270"/>
      <c r="T264" s="270"/>
      <c r="U264" s="270"/>
      <c r="V264" s="270"/>
      <c r="W264" s="270"/>
    </row>
    <row r="265" spans="1:23" ht="15" x14ac:dyDescent="0.2">
      <c r="A265" s="599" t="s">
        <v>1563</v>
      </c>
      <c r="B265" s="307" t="s">
        <v>1595</v>
      </c>
      <c r="C265" s="307" t="s">
        <v>1596</v>
      </c>
      <c r="D265" s="308">
        <v>1993</v>
      </c>
      <c r="E265" s="307" t="s">
        <v>1597</v>
      </c>
      <c r="F265" s="309">
        <v>66606</v>
      </c>
      <c r="G265" s="600" t="s">
        <v>1566</v>
      </c>
      <c r="J265" s="602">
        <v>23607</v>
      </c>
      <c r="K265" s="270"/>
      <c r="L265" s="270"/>
      <c r="M265" s="270"/>
      <c r="N265" s="270"/>
      <c r="O265" s="270"/>
      <c r="P265" s="270"/>
      <c r="Q265" s="270"/>
      <c r="R265" s="270"/>
      <c r="S265" s="270"/>
      <c r="T265" s="270"/>
      <c r="U265" s="270"/>
      <c r="V265" s="270"/>
      <c r="W265" s="270"/>
    </row>
    <row r="266" spans="1:23" ht="15" x14ac:dyDescent="0.2">
      <c r="A266" s="599" t="s">
        <v>1563</v>
      </c>
      <c r="B266" s="307" t="s">
        <v>1595</v>
      </c>
      <c r="C266" s="307" t="s">
        <v>1596</v>
      </c>
      <c r="D266" s="308">
        <v>1993</v>
      </c>
      <c r="E266" s="307" t="s">
        <v>1597</v>
      </c>
      <c r="F266" s="309">
        <v>66607</v>
      </c>
      <c r="G266" s="600" t="s">
        <v>1566</v>
      </c>
      <c r="J266" s="602">
        <v>23608</v>
      </c>
      <c r="K266" s="270"/>
      <c r="L266" s="270"/>
      <c r="M266" s="270"/>
      <c r="N266" s="270"/>
      <c r="O266" s="270"/>
      <c r="P266" s="270"/>
      <c r="Q266" s="270"/>
      <c r="R266" s="270"/>
      <c r="S266" s="270"/>
      <c r="T266" s="270"/>
      <c r="U266" s="270"/>
      <c r="V266" s="270"/>
      <c r="W266" s="270"/>
    </row>
    <row r="267" spans="1:23" ht="15" x14ac:dyDescent="0.2">
      <c r="A267" s="599" t="s">
        <v>1563</v>
      </c>
      <c r="B267" s="307" t="s">
        <v>1595</v>
      </c>
      <c r="C267" s="307" t="s">
        <v>1596</v>
      </c>
      <c r="D267" s="308">
        <v>1993</v>
      </c>
      <c r="E267" s="307" t="s">
        <v>1597</v>
      </c>
      <c r="F267" s="309">
        <v>66608</v>
      </c>
      <c r="G267" s="600" t="s">
        <v>1566</v>
      </c>
      <c r="J267" s="602">
        <v>23651</v>
      </c>
      <c r="K267" s="270"/>
      <c r="L267" s="270"/>
      <c r="M267" s="270"/>
      <c r="N267" s="270"/>
      <c r="O267" s="270"/>
      <c r="P267" s="270"/>
      <c r="Q267" s="270"/>
      <c r="R267" s="270"/>
      <c r="S267" s="270"/>
      <c r="T267" s="270"/>
      <c r="U267" s="270"/>
      <c r="V267" s="270"/>
      <c r="W267" s="270"/>
    </row>
    <row r="268" spans="1:23" ht="15" x14ac:dyDescent="0.2">
      <c r="A268" s="599" t="s">
        <v>1563</v>
      </c>
      <c r="B268" s="307" t="s">
        <v>1595</v>
      </c>
      <c r="C268" s="307" t="s">
        <v>1596</v>
      </c>
      <c r="D268" s="308">
        <v>1993</v>
      </c>
      <c r="E268" s="307" t="s">
        <v>1597</v>
      </c>
      <c r="F268" s="309">
        <v>66609</v>
      </c>
      <c r="G268" s="600" t="s">
        <v>1566</v>
      </c>
      <c r="J268" s="602">
        <v>23661</v>
      </c>
      <c r="K268" s="270"/>
      <c r="L268" s="270"/>
      <c r="M268" s="270"/>
      <c r="N268" s="270"/>
      <c r="O268" s="270"/>
      <c r="P268" s="270"/>
      <c r="Q268" s="270"/>
      <c r="R268" s="270"/>
      <c r="S268" s="270"/>
      <c r="T268" s="270"/>
      <c r="U268" s="270"/>
      <c r="V268" s="270"/>
      <c r="W268" s="270"/>
    </row>
    <row r="269" spans="1:23" ht="15" x14ac:dyDescent="0.2">
      <c r="A269" s="599" t="s">
        <v>1563</v>
      </c>
      <c r="B269" s="307" t="s">
        <v>1595</v>
      </c>
      <c r="C269" s="307" t="s">
        <v>1596</v>
      </c>
      <c r="D269" s="308">
        <v>1993</v>
      </c>
      <c r="E269" s="307" t="s">
        <v>1597</v>
      </c>
      <c r="F269" s="309">
        <v>66610</v>
      </c>
      <c r="G269" s="600" t="s">
        <v>1566</v>
      </c>
      <c r="J269" s="602">
        <v>23662</v>
      </c>
      <c r="K269" s="270"/>
      <c r="L269" s="270"/>
      <c r="M269" s="270"/>
      <c r="N269" s="270"/>
      <c r="O269" s="270"/>
      <c r="P269" s="270"/>
      <c r="Q269" s="270"/>
      <c r="R269" s="270"/>
      <c r="S269" s="270"/>
      <c r="T269" s="270"/>
      <c r="U269" s="270"/>
      <c r="V269" s="270"/>
      <c r="W269" s="270"/>
    </row>
    <row r="270" spans="1:23" ht="15" x14ac:dyDescent="0.2">
      <c r="A270" s="599" t="s">
        <v>1563</v>
      </c>
      <c r="B270" s="307" t="s">
        <v>1595</v>
      </c>
      <c r="C270" s="307" t="s">
        <v>1596</v>
      </c>
      <c r="D270" s="308">
        <v>1993</v>
      </c>
      <c r="E270" s="307" t="s">
        <v>1597</v>
      </c>
      <c r="F270" s="309">
        <v>66611</v>
      </c>
      <c r="G270" s="600" t="s">
        <v>1566</v>
      </c>
      <c r="J270" s="602">
        <v>23663</v>
      </c>
      <c r="K270" s="270"/>
      <c r="L270" s="270"/>
      <c r="M270" s="270"/>
      <c r="N270" s="270"/>
      <c r="O270" s="270"/>
      <c r="P270" s="270"/>
      <c r="Q270" s="270"/>
      <c r="R270" s="270"/>
      <c r="S270" s="270"/>
      <c r="T270" s="270"/>
      <c r="U270" s="270"/>
      <c r="V270" s="270"/>
      <c r="W270" s="270"/>
    </row>
    <row r="271" spans="1:23" ht="15" x14ac:dyDescent="0.2">
      <c r="A271" s="599" t="s">
        <v>1563</v>
      </c>
      <c r="B271" s="307" t="s">
        <v>1595</v>
      </c>
      <c r="C271" s="307" t="s">
        <v>1596</v>
      </c>
      <c r="D271" s="308">
        <v>1993</v>
      </c>
      <c r="E271" s="307" t="s">
        <v>1597</v>
      </c>
      <c r="F271" s="309">
        <v>66612</v>
      </c>
      <c r="G271" s="600" t="s">
        <v>1566</v>
      </c>
      <c r="J271" s="602">
        <v>23664</v>
      </c>
      <c r="K271" s="270"/>
      <c r="L271" s="270"/>
      <c r="M271" s="270"/>
      <c r="N271" s="270"/>
      <c r="O271" s="270"/>
      <c r="P271" s="270"/>
      <c r="Q271" s="270"/>
      <c r="R271" s="270"/>
      <c r="S271" s="270"/>
      <c r="T271" s="270"/>
      <c r="U271" s="270"/>
      <c r="V271" s="270"/>
      <c r="W271" s="270"/>
    </row>
    <row r="272" spans="1:23" ht="15" x14ac:dyDescent="0.2">
      <c r="A272" s="599" t="s">
        <v>1563</v>
      </c>
      <c r="B272" s="307" t="s">
        <v>1595</v>
      </c>
      <c r="C272" s="307" t="s">
        <v>1596</v>
      </c>
      <c r="D272" s="308">
        <v>1993</v>
      </c>
      <c r="E272" s="307" t="s">
        <v>1597</v>
      </c>
      <c r="F272" s="309">
        <v>66614</v>
      </c>
      <c r="G272" s="600" t="s">
        <v>1566</v>
      </c>
      <c r="J272" s="602">
        <v>23665</v>
      </c>
      <c r="K272" s="270"/>
      <c r="L272" s="270"/>
      <c r="M272" s="270"/>
      <c r="N272" s="270"/>
      <c r="O272" s="270"/>
      <c r="P272" s="270"/>
      <c r="Q272" s="270"/>
      <c r="R272" s="270"/>
      <c r="S272" s="270"/>
      <c r="T272" s="270"/>
      <c r="U272" s="270"/>
      <c r="V272" s="270"/>
      <c r="W272" s="270"/>
    </row>
    <row r="273" spans="1:23" ht="15" x14ac:dyDescent="0.2">
      <c r="A273" s="599" t="s">
        <v>1563</v>
      </c>
      <c r="B273" s="307" t="s">
        <v>1595</v>
      </c>
      <c r="C273" s="307" t="s">
        <v>1596</v>
      </c>
      <c r="D273" s="308">
        <v>1993</v>
      </c>
      <c r="E273" s="307" t="s">
        <v>1597</v>
      </c>
      <c r="F273" s="309">
        <v>66615</v>
      </c>
      <c r="G273" s="600" t="s">
        <v>1566</v>
      </c>
      <c r="J273" s="602">
        <v>23666</v>
      </c>
      <c r="K273" s="270"/>
      <c r="L273" s="270"/>
      <c r="M273" s="270"/>
      <c r="N273" s="270"/>
      <c r="O273" s="270"/>
      <c r="P273" s="270"/>
      <c r="Q273" s="270"/>
      <c r="R273" s="270"/>
      <c r="S273" s="270"/>
      <c r="T273" s="270"/>
      <c r="U273" s="270"/>
      <c r="V273" s="270"/>
      <c r="W273" s="270"/>
    </row>
    <row r="274" spans="1:23" ht="15" x14ac:dyDescent="0.2">
      <c r="A274" s="599" t="s">
        <v>1563</v>
      </c>
      <c r="B274" s="307" t="s">
        <v>1595</v>
      </c>
      <c r="C274" s="307" t="s">
        <v>1596</v>
      </c>
      <c r="D274" s="308">
        <v>1993</v>
      </c>
      <c r="E274" s="307" t="s">
        <v>1597</v>
      </c>
      <c r="F274" s="309">
        <v>66616</v>
      </c>
      <c r="G274" s="600" t="s">
        <v>1566</v>
      </c>
      <c r="J274" s="602">
        <v>23668</v>
      </c>
      <c r="K274" s="270"/>
      <c r="L274" s="270"/>
      <c r="M274" s="270"/>
      <c r="N274" s="270"/>
      <c r="O274" s="270"/>
      <c r="P274" s="270"/>
      <c r="Q274" s="270"/>
      <c r="R274" s="270"/>
      <c r="S274" s="270"/>
      <c r="T274" s="270"/>
      <c r="U274" s="270"/>
      <c r="V274" s="270"/>
      <c r="W274" s="270"/>
    </row>
    <row r="275" spans="1:23" ht="15" x14ac:dyDescent="0.2">
      <c r="A275" s="599" t="s">
        <v>1563</v>
      </c>
      <c r="B275" s="307" t="s">
        <v>1595</v>
      </c>
      <c r="C275" s="307" t="s">
        <v>1596</v>
      </c>
      <c r="D275" s="308">
        <v>1993</v>
      </c>
      <c r="E275" s="307" t="s">
        <v>1597</v>
      </c>
      <c r="F275" s="309">
        <v>66617</v>
      </c>
      <c r="G275" s="600" t="s">
        <v>1566</v>
      </c>
      <c r="J275" s="602">
        <v>23669</v>
      </c>
      <c r="K275" s="270"/>
      <c r="L275" s="270"/>
      <c r="M275" s="270"/>
      <c r="N275" s="270"/>
      <c r="O275" s="270"/>
      <c r="P275" s="270"/>
      <c r="Q275" s="270"/>
      <c r="R275" s="270"/>
      <c r="S275" s="270"/>
      <c r="T275" s="270"/>
      <c r="U275" s="270"/>
      <c r="V275" s="270"/>
      <c r="W275" s="270"/>
    </row>
    <row r="276" spans="1:23" ht="15" x14ac:dyDescent="0.2">
      <c r="A276" s="599" t="s">
        <v>1563</v>
      </c>
      <c r="B276" s="307" t="s">
        <v>1595</v>
      </c>
      <c r="C276" s="307" t="s">
        <v>1596</v>
      </c>
      <c r="D276" s="308">
        <v>1993</v>
      </c>
      <c r="E276" s="307" t="s">
        <v>1597</v>
      </c>
      <c r="F276" s="309">
        <v>66618</v>
      </c>
      <c r="G276" s="600" t="s">
        <v>1566</v>
      </c>
      <c r="J276" s="602">
        <v>23690</v>
      </c>
      <c r="K276" s="270"/>
      <c r="L276" s="270"/>
      <c r="M276" s="270"/>
      <c r="N276" s="270"/>
      <c r="O276" s="270"/>
      <c r="P276" s="270"/>
      <c r="Q276" s="270"/>
      <c r="R276" s="270"/>
      <c r="S276" s="270"/>
      <c r="T276" s="270"/>
      <c r="U276" s="270"/>
      <c r="V276" s="270"/>
      <c r="W276" s="270"/>
    </row>
    <row r="277" spans="1:23" ht="15" x14ac:dyDescent="0.2">
      <c r="A277" s="599" t="s">
        <v>1563</v>
      </c>
      <c r="B277" s="307" t="s">
        <v>1595</v>
      </c>
      <c r="C277" s="307" t="s">
        <v>1596</v>
      </c>
      <c r="D277" s="308">
        <v>1993</v>
      </c>
      <c r="E277" s="307" t="s">
        <v>1597</v>
      </c>
      <c r="F277" s="309">
        <v>66619</v>
      </c>
      <c r="G277" s="600" t="s">
        <v>1566</v>
      </c>
      <c r="J277" s="602">
        <v>23692</v>
      </c>
      <c r="K277" s="270"/>
      <c r="L277" s="270"/>
      <c r="M277" s="270"/>
      <c r="N277" s="270"/>
      <c r="O277" s="270"/>
      <c r="P277" s="270"/>
      <c r="Q277" s="270"/>
      <c r="R277" s="270"/>
      <c r="S277" s="270"/>
      <c r="T277" s="270"/>
      <c r="U277" s="270"/>
      <c r="V277" s="270"/>
      <c r="W277" s="270"/>
    </row>
    <row r="278" spans="1:23" ht="15" x14ac:dyDescent="0.2">
      <c r="A278" s="599" t="s">
        <v>1563</v>
      </c>
      <c r="B278" s="307" t="s">
        <v>1595</v>
      </c>
      <c r="C278" s="307" t="s">
        <v>1596</v>
      </c>
      <c r="D278" s="308">
        <v>3316</v>
      </c>
      <c r="E278" s="307" t="s">
        <v>1598</v>
      </c>
      <c r="F278" s="309">
        <v>66441</v>
      </c>
      <c r="G278" s="600" t="s">
        <v>1566</v>
      </c>
      <c r="J278" s="602">
        <v>23693</v>
      </c>
      <c r="K278" s="270"/>
      <c r="L278" s="270"/>
      <c r="M278" s="270"/>
      <c r="N278" s="270"/>
      <c r="O278" s="270"/>
      <c r="P278" s="270"/>
      <c r="Q278" s="270"/>
      <c r="R278" s="270"/>
      <c r="S278" s="270"/>
      <c r="T278" s="270"/>
      <c r="U278" s="270"/>
      <c r="V278" s="270"/>
      <c r="W278" s="270"/>
    </row>
    <row r="279" spans="1:23" ht="15" x14ac:dyDescent="0.2">
      <c r="A279" s="599" t="s">
        <v>1563</v>
      </c>
      <c r="B279" s="307" t="s">
        <v>1595</v>
      </c>
      <c r="C279" s="307" t="s">
        <v>1596</v>
      </c>
      <c r="D279" s="308">
        <v>3316</v>
      </c>
      <c r="E279" s="307" t="s">
        <v>1598</v>
      </c>
      <c r="F279" s="309">
        <v>66502</v>
      </c>
      <c r="G279" s="600" t="s">
        <v>1566</v>
      </c>
      <c r="J279" s="602">
        <v>23696</v>
      </c>
      <c r="K279" s="270"/>
      <c r="L279" s="270"/>
      <c r="M279" s="270"/>
      <c r="N279" s="270"/>
      <c r="O279" s="270"/>
      <c r="P279" s="270"/>
      <c r="Q279" s="270"/>
      <c r="R279" s="270"/>
      <c r="S279" s="270"/>
      <c r="T279" s="270"/>
      <c r="U279" s="270"/>
      <c r="V279" s="270"/>
      <c r="W279" s="270"/>
    </row>
    <row r="280" spans="1:23" ht="15" x14ac:dyDescent="0.2">
      <c r="A280" s="599" t="s">
        <v>1563</v>
      </c>
      <c r="B280" s="307" t="s">
        <v>1595</v>
      </c>
      <c r="C280" s="307" t="s">
        <v>1596</v>
      </c>
      <c r="D280" s="308">
        <v>3316</v>
      </c>
      <c r="E280" s="307" t="s">
        <v>1598</v>
      </c>
      <c r="F280" s="309">
        <v>66503</v>
      </c>
      <c r="G280" s="600" t="s">
        <v>1566</v>
      </c>
      <c r="J280" s="601">
        <v>9268</v>
      </c>
      <c r="K280" s="270"/>
      <c r="L280" s="270"/>
      <c r="M280" s="270"/>
      <c r="N280" s="270"/>
      <c r="O280" s="270"/>
      <c r="P280" s="270"/>
      <c r="Q280" s="270"/>
      <c r="R280" s="270"/>
      <c r="S280" s="270"/>
      <c r="T280" s="270"/>
      <c r="U280" s="270"/>
      <c r="V280" s="270"/>
      <c r="W280" s="270"/>
    </row>
    <row r="281" spans="1:23" ht="15" x14ac:dyDescent="0.2">
      <c r="A281" s="599" t="s">
        <v>1563</v>
      </c>
      <c r="B281" s="307" t="s">
        <v>1595</v>
      </c>
      <c r="C281" s="307" t="s">
        <v>1596</v>
      </c>
      <c r="D281" s="308">
        <v>3316</v>
      </c>
      <c r="E281" s="307" t="s">
        <v>1598</v>
      </c>
      <c r="F281" s="309">
        <v>66506</v>
      </c>
      <c r="G281" s="600" t="s">
        <v>1566</v>
      </c>
      <c r="J281" s="602">
        <v>23320</v>
      </c>
      <c r="K281" s="270"/>
      <c r="L281" s="270"/>
      <c r="M281" s="270"/>
      <c r="N281" s="270"/>
      <c r="O281" s="270"/>
      <c r="P281" s="270"/>
      <c r="Q281" s="270"/>
      <c r="R281" s="270"/>
      <c r="S281" s="270"/>
      <c r="T281" s="270"/>
      <c r="U281" s="270"/>
      <c r="V281" s="270"/>
      <c r="W281" s="270"/>
    </row>
    <row r="282" spans="1:23" ht="15" x14ac:dyDescent="0.2">
      <c r="A282" s="599" t="s">
        <v>1563</v>
      </c>
      <c r="B282" s="307" t="s">
        <v>1595</v>
      </c>
      <c r="C282" s="307" t="s">
        <v>1596</v>
      </c>
      <c r="D282" s="308">
        <v>3316</v>
      </c>
      <c r="E282" s="307" t="s">
        <v>1598</v>
      </c>
      <c r="F282" s="309">
        <v>66514</v>
      </c>
      <c r="G282" s="600" t="s">
        <v>1566</v>
      </c>
      <c r="J282" s="602">
        <v>23321</v>
      </c>
      <c r="K282" s="270"/>
      <c r="L282" s="270"/>
      <c r="M282" s="270"/>
      <c r="N282" s="270"/>
      <c r="O282" s="270"/>
      <c r="P282" s="270"/>
      <c r="Q282" s="270"/>
      <c r="R282" s="270"/>
      <c r="S282" s="270"/>
      <c r="T282" s="270"/>
      <c r="U282" s="270"/>
      <c r="V282" s="270"/>
      <c r="W282" s="270"/>
    </row>
    <row r="283" spans="1:23" ht="15" x14ac:dyDescent="0.2">
      <c r="A283" s="599" t="s">
        <v>1563</v>
      </c>
      <c r="B283" s="307" t="s">
        <v>1595</v>
      </c>
      <c r="C283" s="307" t="s">
        <v>1596</v>
      </c>
      <c r="D283" s="308">
        <v>3316</v>
      </c>
      <c r="E283" s="307" t="s">
        <v>1598</v>
      </c>
      <c r="F283" s="309">
        <v>66517</v>
      </c>
      <c r="G283" s="600" t="s">
        <v>1566</v>
      </c>
      <c r="J283" s="602">
        <v>23322</v>
      </c>
      <c r="K283" s="270"/>
      <c r="L283" s="270"/>
      <c r="M283" s="270"/>
      <c r="N283" s="270"/>
      <c r="O283" s="270"/>
      <c r="P283" s="270"/>
      <c r="Q283" s="270"/>
      <c r="R283" s="270"/>
      <c r="S283" s="270"/>
      <c r="T283" s="270"/>
      <c r="U283" s="270"/>
      <c r="V283" s="270"/>
      <c r="W283" s="270"/>
    </row>
    <row r="284" spans="1:23" ht="15" x14ac:dyDescent="0.2">
      <c r="A284" s="599" t="s">
        <v>1563</v>
      </c>
      <c r="B284" s="307" t="s">
        <v>1595</v>
      </c>
      <c r="C284" s="307" t="s">
        <v>1599</v>
      </c>
      <c r="D284" s="308">
        <v>4660</v>
      </c>
      <c r="E284" s="307" t="s">
        <v>1600</v>
      </c>
      <c r="F284" s="309">
        <v>67002</v>
      </c>
      <c r="G284" s="600" t="s">
        <v>1566</v>
      </c>
      <c r="J284" s="602">
        <v>23323</v>
      </c>
      <c r="K284" s="270"/>
      <c r="L284" s="270"/>
      <c r="M284" s="270"/>
      <c r="N284" s="270"/>
      <c r="O284" s="270"/>
      <c r="P284" s="270"/>
      <c r="Q284" s="270"/>
      <c r="R284" s="270"/>
      <c r="S284" s="270"/>
      <c r="T284" s="270"/>
      <c r="U284" s="270"/>
      <c r="V284" s="270"/>
      <c r="W284" s="270"/>
    </row>
    <row r="285" spans="1:23" ht="15" x14ac:dyDescent="0.2">
      <c r="A285" s="599" t="s">
        <v>1563</v>
      </c>
      <c r="B285" s="307" t="s">
        <v>1595</v>
      </c>
      <c r="C285" s="307" t="s">
        <v>1599</v>
      </c>
      <c r="D285" s="308">
        <v>4654</v>
      </c>
      <c r="E285" s="307" t="s">
        <v>1601</v>
      </c>
      <c r="F285" s="309">
        <v>67037</v>
      </c>
      <c r="G285" s="600" t="s">
        <v>1566</v>
      </c>
      <c r="J285" s="602">
        <v>23324</v>
      </c>
      <c r="K285" s="270"/>
      <c r="L285" s="270"/>
      <c r="M285" s="270"/>
      <c r="N285" s="270"/>
      <c r="O285" s="270"/>
      <c r="P285" s="270"/>
      <c r="Q285" s="270"/>
      <c r="R285" s="270"/>
      <c r="S285" s="270"/>
      <c r="T285" s="270"/>
      <c r="U285" s="270"/>
      <c r="V285" s="270"/>
      <c r="W285" s="270"/>
    </row>
    <row r="286" spans="1:23" ht="15" x14ac:dyDescent="0.2">
      <c r="A286" s="599" t="s">
        <v>1563</v>
      </c>
      <c r="B286" s="307" t="s">
        <v>1595</v>
      </c>
      <c r="C286" s="307" t="s">
        <v>1599</v>
      </c>
      <c r="D286" s="308">
        <v>4654</v>
      </c>
      <c r="E286" s="307" t="s">
        <v>1601</v>
      </c>
      <c r="F286" s="309">
        <v>67060</v>
      </c>
      <c r="G286" s="600" t="s">
        <v>1566</v>
      </c>
      <c r="J286" s="602">
        <v>23325</v>
      </c>
      <c r="K286" s="270"/>
      <c r="L286" s="270"/>
      <c r="M286" s="270"/>
      <c r="N286" s="270"/>
      <c r="O286" s="270"/>
      <c r="P286" s="270"/>
      <c r="Q286" s="270"/>
      <c r="R286" s="270"/>
      <c r="S286" s="270"/>
      <c r="T286" s="270"/>
      <c r="U286" s="270"/>
      <c r="V286" s="270"/>
      <c r="W286" s="270"/>
    </row>
    <row r="287" spans="1:23" ht="15" x14ac:dyDescent="0.2">
      <c r="A287" s="599" t="s">
        <v>1563</v>
      </c>
      <c r="B287" s="307" t="s">
        <v>1595</v>
      </c>
      <c r="C287" s="307" t="s">
        <v>1599</v>
      </c>
      <c r="D287" s="308">
        <v>350</v>
      </c>
      <c r="E287" s="307" t="s">
        <v>1602</v>
      </c>
      <c r="F287" s="309">
        <v>67101</v>
      </c>
      <c r="G287" s="600" t="s">
        <v>1566</v>
      </c>
      <c r="J287" s="602">
        <v>23451</v>
      </c>
      <c r="K287" s="270"/>
      <c r="L287" s="270"/>
      <c r="M287" s="270"/>
      <c r="N287" s="270"/>
      <c r="O287" s="270"/>
      <c r="P287" s="270"/>
      <c r="Q287" s="270"/>
      <c r="R287" s="270"/>
      <c r="S287" s="270"/>
      <c r="T287" s="270"/>
      <c r="U287" s="270"/>
      <c r="V287" s="270"/>
      <c r="W287" s="270"/>
    </row>
    <row r="288" spans="1:23" ht="15" x14ac:dyDescent="0.2">
      <c r="A288" s="599" t="s">
        <v>1563</v>
      </c>
      <c r="B288" s="307" t="s">
        <v>1595</v>
      </c>
      <c r="C288" s="307" t="s">
        <v>1599</v>
      </c>
      <c r="D288" s="308">
        <v>4654</v>
      </c>
      <c r="E288" s="307" t="s">
        <v>1601</v>
      </c>
      <c r="F288" s="309">
        <v>67110</v>
      </c>
      <c r="G288" s="600" t="s">
        <v>1566</v>
      </c>
      <c r="J288" s="602">
        <v>23452</v>
      </c>
      <c r="K288" s="270"/>
      <c r="L288" s="270"/>
      <c r="M288" s="270"/>
      <c r="N288" s="270"/>
      <c r="O288" s="270"/>
      <c r="P288" s="270"/>
      <c r="Q288" s="270"/>
      <c r="R288" s="270"/>
      <c r="S288" s="270"/>
      <c r="T288" s="270"/>
      <c r="U288" s="270"/>
      <c r="V288" s="270"/>
      <c r="W288" s="270"/>
    </row>
    <row r="289" spans="1:23" ht="15" x14ac:dyDescent="0.2">
      <c r="A289" s="599" t="s">
        <v>1563</v>
      </c>
      <c r="B289" s="307" t="s">
        <v>1595</v>
      </c>
      <c r="C289" s="307" t="s">
        <v>1599</v>
      </c>
      <c r="D289" s="308">
        <v>4660</v>
      </c>
      <c r="E289" s="307" t="s">
        <v>1600</v>
      </c>
      <c r="F289" s="309">
        <v>67135</v>
      </c>
      <c r="G289" s="600" t="s">
        <v>1566</v>
      </c>
      <c r="J289" s="602">
        <v>23453</v>
      </c>
      <c r="K289" s="270"/>
      <c r="L289" s="270"/>
      <c r="M289" s="270"/>
      <c r="N289" s="270"/>
      <c r="O289" s="270"/>
      <c r="P289" s="270"/>
      <c r="Q289" s="270"/>
      <c r="R289" s="270"/>
      <c r="S289" s="270"/>
      <c r="T289" s="270"/>
      <c r="U289" s="270"/>
      <c r="V289" s="270"/>
      <c r="W289" s="270"/>
    </row>
    <row r="290" spans="1:23" ht="15" x14ac:dyDescent="0.2">
      <c r="A290" s="599" t="s">
        <v>1563</v>
      </c>
      <c r="B290" s="307" t="s">
        <v>1595</v>
      </c>
      <c r="C290" s="307" t="s">
        <v>1599</v>
      </c>
      <c r="D290" s="308">
        <v>350</v>
      </c>
      <c r="E290" s="307" t="s">
        <v>1602</v>
      </c>
      <c r="F290" s="309">
        <v>67147</v>
      </c>
      <c r="G290" s="600" t="s">
        <v>1566</v>
      </c>
      <c r="J290" s="602">
        <v>23454</v>
      </c>
      <c r="K290" s="270"/>
      <c r="L290" s="270"/>
      <c r="M290" s="270"/>
      <c r="N290" s="270"/>
      <c r="O290" s="270"/>
      <c r="P290" s="270"/>
      <c r="Q290" s="270"/>
      <c r="R290" s="270"/>
      <c r="S290" s="270"/>
      <c r="T290" s="270"/>
      <c r="U290" s="270"/>
      <c r="V290" s="270"/>
      <c r="W290" s="270"/>
    </row>
    <row r="291" spans="1:23" ht="15" x14ac:dyDescent="0.2">
      <c r="A291" s="599" t="s">
        <v>1563</v>
      </c>
      <c r="B291" s="307" t="s">
        <v>1595</v>
      </c>
      <c r="C291" s="307" t="s">
        <v>1599</v>
      </c>
      <c r="D291" s="308">
        <v>350</v>
      </c>
      <c r="E291" s="307" t="s">
        <v>1602</v>
      </c>
      <c r="F291" s="309">
        <v>67052</v>
      </c>
      <c r="G291" s="600" t="s">
        <v>1566</v>
      </c>
      <c r="J291" s="602">
        <v>23455</v>
      </c>
      <c r="K291" s="270"/>
      <c r="L291" s="270"/>
      <c r="M291" s="270"/>
      <c r="N291" s="270"/>
      <c r="O291" s="270"/>
      <c r="P291" s="270"/>
      <c r="Q291" s="270"/>
      <c r="R291" s="270"/>
      <c r="S291" s="270"/>
      <c r="T291" s="270"/>
      <c r="U291" s="270"/>
      <c r="V291" s="270"/>
      <c r="W291" s="270"/>
    </row>
    <row r="292" spans="1:23" ht="15" x14ac:dyDescent="0.2">
      <c r="A292" s="599" t="s">
        <v>1563</v>
      </c>
      <c r="B292" s="307" t="s">
        <v>1595</v>
      </c>
      <c r="C292" s="307" t="s">
        <v>1599</v>
      </c>
      <c r="D292" s="308">
        <v>350</v>
      </c>
      <c r="E292" s="307" t="s">
        <v>1602</v>
      </c>
      <c r="F292" s="309">
        <v>67067</v>
      </c>
      <c r="G292" s="600" t="s">
        <v>1566</v>
      </c>
      <c r="J292" s="602">
        <v>23456</v>
      </c>
      <c r="K292" s="270"/>
      <c r="L292" s="270"/>
      <c r="M292" s="270"/>
      <c r="N292" s="270"/>
      <c r="O292" s="270"/>
      <c r="P292" s="270"/>
      <c r="Q292" s="270"/>
      <c r="R292" s="270"/>
      <c r="S292" s="270"/>
      <c r="T292" s="270"/>
      <c r="U292" s="270"/>
      <c r="V292" s="270"/>
      <c r="W292" s="270"/>
    </row>
    <row r="293" spans="1:23" ht="15" x14ac:dyDescent="0.2">
      <c r="A293" s="599" t="s">
        <v>1563</v>
      </c>
      <c r="B293" s="307" t="s">
        <v>1595</v>
      </c>
      <c r="C293" s="307" t="s">
        <v>1599</v>
      </c>
      <c r="D293" s="308">
        <v>350</v>
      </c>
      <c r="E293" s="307" t="s">
        <v>1602</v>
      </c>
      <c r="F293" s="309">
        <v>67202</v>
      </c>
      <c r="G293" s="600" t="s">
        <v>1566</v>
      </c>
      <c r="J293" s="602">
        <v>23457</v>
      </c>
      <c r="K293" s="270"/>
      <c r="L293" s="270"/>
      <c r="M293" s="270"/>
      <c r="N293" s="270"/>
      <c r="O293" s="270"/>
      <c r="P293" s="270"/>
      <c r="Q293" s="270"/>
      <c r="R293" s="270"/>
      <c r="S293" s="270"/>
      <c r="T293" s="270"/>
      <c r="U293" s="270"/>
      <c r="V293" s="270"/>
      <c r="W293" s="270"/>
    </row>
    <row r="294" spans="1:23" ht="15" x14ac:dyDescent="0.2">
      <c r="A294" s="599" t="s">
        <v>1563</v>
      </c>
      <c r="B294" s="307" t="s">
        <v>1595</v>
      </c>
      <c r="C294" s="307" t="s">
        <v>1599</v>
      </c>
      <c r="D294" s="308">
        <v>350</v>
      </c>
      <c r="E294" s="307" t="s">
        <v>1602</v>
      </c>
      <c r="F294" s="309">
        <v>67203</v>
      </c>
      <c r="G294" s="600" t="s">
        <v>1566</v>
      </c>
      <c r="J294" s="602">
        <v>23459</v>
      </c>
      <c r="K294" s="270"/>
      <c r="L294" s="270"/>
      <c r="M294" s="270"/>
      <c r="N294" s="270"/>
      <c r="O294" s="270"/>
      <c r="P294" s="270"/>
      <c r="Q294" s="270"/>
      <c r="R294" s="270"/>
      <c r="S294" s="270"/>
      <c r="T294" s="270"/>
      <c r="U294" s="270"/>
      <c r="V294" s="270"/>
      <c r="W294" s="270"/>
    </row>
    <row r="295" spans="1:23" ht="15" x14ac:dyDescent="0.2">
      <c r="A295" s="599" t="s">
        <v>1563</v>
      </c>
      <c r="B295" s="307" t="s">
        <v>1595</v>
      </c>
      <c r="C295" s="307" t="s">
        <v>1599</v>
      </c>
      <c r="D295" s="308">
        <v>350</v>
      </c>
      <c r="E295" s="307" t="s">
        <v>1602</v>
      </c>
      <c r="F295" s="309">
        <v>67204</v>
      </c>
      <c r="G295" s="600" t="s">
        <v>1566</v>
      </c>
      <c r="J295" s="602">
        <v>23460</v>
      </c>
      <c r="K295" s="270"/>
      <c r="L295" s="270"/>
      <c r="M295" s="270"/>
      <c r="N295" s="270"/>
      <c r="O295" s="270"/>
      <c r="P295" s="270"/>
      <c r="Q295" s="270"/>
      <c r="R295" s="270"/>
      <c r="S295" s="270"/>
      <c r="T295" s="270"/>
      <c r="U295" s="270"/>
      <c r="V295" s="270"/>
      <c r="W295" s="270"/>
    </row>
    <row r="296" spans="1:23" ht="15" x14ac:dyDescent="0.2">
      <c r="A296" s="599" t="s">
        <v>1563</v>
      </c>
      <c r="B296" s="307" t="s">
        <v>1595</v>
      </c>
      <c r="C296" s="307" t="s">
        <v>1599</v>
      </c>
      <c r="D296" s="308">
        <v>350</v>
      </c>
      <c r="E296" s="307" t="s">
        <v>1602</v>
      </c>
      <c r="F296" s="309">
        <v>67205</v>
      </c>
      <c r="G296" s="600" t="s">
        <v>1566</v>
      </c>
      <c r="J296" s="602">
        <v>23461</v>
      </c>
      <c r="K296" s="270"/>
      <c r="L296" s="270"/>
      <c r="M296" s="270"/>
      <c r="N296" s="270"/>
      <c r="O296" s="270"/>
      <c r="P296" s="270"/>
      <c r="Q296" s="270"/>
      <c r="R296" s="270"/>
      <c r="S296" s="270"/>
      <c r="T296" s="270"/>
      <c r="U296" s="270"/>
      <c r="V296" s="270"/>
      <c r="W296" s="270"/>
    </row>
    <row r="297" spans="1:23" ht="15" x14ac:dyDescent="0.2">
      <c r="A297" s="599" t="s">
        <v>1563</v>
      </c>
      <c r="B297" s="307" t="s">
        <v>1595</v>
      </c>
      <c r="C297" s="307" t="s">
        <v>1599</v>
      </c>
      <c r="D297" s="308">
        <v>350</v>
      </c>
      <c r="E297" s="307" t="s">
        <v>1602</v>
      </c>
      <c r="F297" s="309">
        <v>67206</v>
      </c>
      <c r="G297" s="600" t="s">
        <v>1566</v>
      </c>
      <c r="J297" s="602">
        <v>23462</v>
      </c>
      <c r="K297" s="270"/>
      <c r="L297" s="270"/>
      <c r="M297" s="270"/>
      <c r="N297" s="270"/>
      <c r="O297" s="270"/>
      <c r="P297" s="270"/>
      <c r="Q297" s="270"/>
      <c r="R297" s="270"/>
      <c r="S297" s="270"/>
      <c r="T297" s="270"/>
      <c r="U297" s="270"/>
      <c r="V297" s="270"/>
      <c r="W297" s="270"/>
    </row>
    <row r="298" spans="1:23" ht="15" x14ac:dyDescent="0.2">
      <c r="A298" s="599" t="s">
        <v>1563</v>
      </c>
      <c r="B298" s="307" t="s">
        <v>1595</v>
      </c>
      <c r="C298" s="307" t="s">
        <v>1599</v>
      </c>
      <c r="D298" s="308">
        <v>350</v>
      </c>
      <c r="E298" s="307" t="s">
        <v>1602</v>
      </c>
      <c r="F298" s="309">
        <v>67207</v>
      </c>
      <c r="G298" s="600" t="s">
        <v>1566</v>
      </c>
      <c r="J298" s="602">
        <v>23463</v>
      </c>
      <c r="K298" s="270"/>
      <c r="L298" s="270"/>
      <c r="M298" s="270"/>
      <c r="N298" s="270"/>
      <c r="O298" s="270"/>
      <c r="P298" s="270"/>
      <c r="Q298" s="270"/>
      <c r="R298" s="270"/>
      <c r="S298" s="270"/>
      <c r="T298" s="270"/>
      <c r="U298" s="270"/>
      <c r="V298" s="270"/>
      <c r="W298" s="270"/>
    </row>
    <row r="299" spans="1:23" ht="15" x14ac:dyDescent="0.2">
      <c r="A299" s="599" t="s">
        <v>1563</v>
      </c>
      <c r="B299" s="307" t="s">
        <v>1595</v>
      </c>
      <c r="C299" s="307" t="s">
        <v>1599</v>
      </c>
      <c r="D299" s="308">
        <v>350</v>
      </c>
      <c r="E299" s="307" t="s">
        <v>1602</v>
      </c>
      <c r="F299" s="309">
        <v>67208</v>
      </c>
      <c r="G299" s="600" t="s">
        <v>1566</v>
      </c>
      <c r="J299" s="602">
        <v>23464</v>
      </c>
      <c r="K299" s="270"/>
      <c r="L299" s="270"/>
      <c r="M299" s="270"/>
      <c r="N299" s="270"/>
      <c r="O299" s="270"/>
      <c r="P299" s="270"/>
      <c r="Q299" s="270"/>
      <c r="R299" s="270"/>
      <c r="S299" s="270"/>
      <c r="T299" s="270"/>
      <c r="U299" s="270"/>
      <c r="V299" s="270"/>
      <c r="W299" s="270"/>
    </row>
    <row r="300" spans="1:23" ht="15" x14ac:dyDescent="0.2">
      <c r="A300" s="599" t="s">
        <v>1563</v>
      </c>
      <c r="B300" s="307" t="s">
        <v>1595</v>
      </c>
      <c r="C300" s="307" t="s">
        <v>1599</v>
      </c>
      <c r="D300" s="308">
        <v>350</v>
      </c>
      <c r="E300" s="307" t="s">
        <v>1602</v>
      </c>
      <c r="F300" s="309">
        <v>67209</v>
      </c>
      <c r="G300" s="600" t="s">
        <v>1566</v>
      </c>
      <c r="J300" s="602">
        <v>23502</v>
      </c>
      <c r="K300" s="270"/>
      <c r="L300" s="270"/>
      <c r="M300" s="270"/>
      <c r="N300" s="270"/>
      <c r="O300" s="270"/>
      <c r="P300" s="270"/>
      <c r="Q300" s="270"/>
      <c r="R300" s="270"/>
      <c r="S300" s="270"/>
      <c r="T300" s="270"/>
      <c r="U300" s="270"/>
      <c r="V300" s="270"/>
      <c r="W300" s="270"/>
    </row>
    <row r="301" spans="1:23" ht="15" x14ac:dyDescent="0.2">
      <c r="A301" s="599" t="s">
        <v>1563</v>
      </c>
      <c r="B301" s="307" t="s">
        <v>1595</v>
      </c>
      <c r="C301" s="307" t="s">
        <v>1599</v>
      </c>
      <c r="D301" s="308">
        <v>350</v>
      </c>
      <c r="E301" s="307" t="s">
        <v>1602</v>
      </c>
      <c r="F301" s="309">
        <v>67210</v>
      </c>
      <c r="G301" s="600" t="s">
        <v>1566</v>
      </c>
      <c r="J301" s="602">
        <v>23503</v>
      </c>
      <c r="K301" s="270"/>
      <c r="L301" s="270"/>
      <c r="M301" s="270"/>
      <c r="N301" s="270"/>
      <c r="O301" s="270"/>
      <c r="P301" s="270"/>
      <c r="Q301" s="270"/>
      <c r="R301" s="270"/>
      <c r="S301" s="270"/>
      <c r="T301" s="270"/>
      <c r="U301" s="270"/>
      <c r="V301" s="270"/>
      <c r="W301" s="270"/>
    </row>
    <row r="302" spans="1:23" ht="15" x14ac:dyDescent="0.2">
      <c r="A302" s="599" t="s">
        <v>1563</v>
      </c>
      <c r="B302" s="307" t="s">
        <v>1595</v>
      </c>
      <c r="C302" s="307" t="s">
        <v>1599</v>
      </c>
      <c r="D302" s="308">
        <v>350</v>
      </c>
      <c r="E302" s="307" t="s">
        <v>1602</v>
      </c>
      <c r="F302" s="309">
        <v>67211</v>
      </c>
      <c r="G302" s="600" t="s">
        <v>1566</v>
      </c>
      <c r="J302" s="602">
        <v>23504</v>
      </c>
      <c r="K302" s="270"/>
      <c r="L302" s="270"/>
      <c r="M302" s="270"/>
      <c r="N302" s="270"/>
      <c r="O302" s="270"/>
      <c r="P302" s="270"/>
      <c r="Q302" s="270"/>
      <c r="R302" s="270"/>
      <c r="S302" s="270"/>
      <c r="T302" s="270"/>
      <c r="U302" s="270"/>
      <c r="V302" s="270"/>
      <c r="W302" s="270"/>
    </row>
    <row r="303" spans="1:23" ht="15" x14ac:dyDescent="0.2">
      <c r="A303" s="599" t="s">
        <v>1563</v>
      </c>
      <c r="B303" s="307" t="s">
        <v>1595</v>
      </c>
      <c r="C303" s="307" t="s">
        <v>1599</v>
      </c>
      <c r="D303" s="308">
        <v>350</v>
      </c>
      <c r="E303" s="307" t="s">
        <v>1602</v>
      </c>
      <c r="F303" s="309">
        <v>67212</v>
      </c>
      <c r="G303" s="600" t="s">
        <v>1566</v>
      </c>
      <c r="J303" s="602">
        <v>23505</v>
      </c>
      <c r="K303" s="270"/>
      <c r="L303" s="270"/>
      <c r="M303" s="270"/>
      <c r="N303" s="270"/>
      <c r="O303" s="270"/>
      <c r="P303" s="270"/>
      <c r="Q303" s="270"/>
      <c r="R303" s="270"/>
      <c r="S303" s="270"/>
      <c r="T303" s="270"/>
      <c r="U303" s="270"/>
      <c r="V303" s="270"/>
      <c r="W303" s="270"/>
    </row>
    <row r="304" spans="1:23" ht="15" x14ac:dyDescent="0.2">
      <c r="A304" s="599" t="s">
        <v>1563</v>
      </c>
      <c r="B304" s="307" t="s">
        <v>1595</v>
      </c>
      <c r="C304" s="307" t="s">
        <v>1599</v>
      </c>
      <c r="D304" s="308">
        <v>350</v>
      </c>
      <c r="E304" s="307" t="s">
        <v>1602</v>
      </c>
      <c r="F304" s="309">
        <v>67213</v>
      </c>
      <c r="G304" s="600" t="s">
        <v>1566</v>
      </c>
      <c r="J304" s="602">
        <v>23507</v>
      </c>
      <c r="K304" s="270"/>
      <c r="L304" s="270"/>
      <c r="M304" s="270"/>
      <c r="N304" s="270"/>
      <c r="O304" s="270"/>
      <c r="P304" s="270"/>
      <c r="Q304" s="270"/>
      <c r="R304" s="270"/>
      <c r="S304" s="270"/>
      <c r="T304" s="270"/>
      <c r="U304" s="270"/>
      <c r="V304" s="270"/>
      <c r="W304" s="270"/>
    </row>
    <row r="305" spans="1:23" ht="15" x14ac:dyDescent="0.2">
      <c r="A305" s="599" t="s">
        <v>1563</v>
      </c>
      <c r="B305" s="307" t="s">
        <v>1595</v>
      </c>
      <c r="C305" s="307" t="s">
        <v>1599</v>
      </c>
      <c r="D305" s="308">
        <v>350</v>
      </c>
      <c r="E305" s="307" t="s">
        <v>1602</v>
      </c>
      <c r="F305" s="309">
        <v>67214</v>
      </c>
      <c r="G305" s="600" t="s">
        <v>1566</v>
      </c>
      <c r="J305" s="602">
        <v>23508</v>
      </c>
      <c r="K305" s="270"/>
      <c r="L305" s="270"/>
      <c r="M305" s="270"/>
      <c r="N305" s="270"/>
      <c r="O305" s="270"/>
      <c r="P305" s="270"/>
      <c r="Q305" s="270"/>
      <c r="R305" s="270"/>
      <c r="S305" s="270"/>
      <c r="T305" s="270"/>
      <c r="U305" s="270"/>
      <c r="V305" s="270"/>
      <c r="W305" s="270"/>
    </row>
    <row r="306" spans="1:23" ht="15" x14ac:dyDescent="0.2">
      <c r="A306" s="599" t="s">
        <v>1563</v>
      </c>
      <c r="B306" s="307" t="s">
        <v>1595</v>
      </c>
      <c r="C306" s="307" t="s">
        <v>1599</v>
      </c>
      <c r="D306" s="308">
        <v>350</v>
      </c>
      <c r="E306" s="307" t="s">
        <v>1602</v>
      </c>
      <c r="F306" s="309">
        <v>67215</v>
      </c>
      <c r="G306" s="600" t="s">
        <v>1566</v>
      </c>
      <c r="J306" s="602">
        <v>23509</v>
      </c>
      <c r="K306" s="270"/>
      <c r="L306" s="270"/>
      <c r="M306" s="270"/>
      <c r="N306" s="270"/>
      <c r="O306" s="270"/>
      <c r="P306" s="270"/>
      <c r="Q306" s="270"/>
      <c r="R306" s="270"/>
      <c r="S306" s="270"/>
      <c r="T306" s="270"/>
      <c r="U306" s="270"/>
      <c r="V306" s="270"/>
      <c r="W306" s="270"/>
    </row>
    <row r="307" spans="1:23" ht="15" x14ac:dyDescent="0.2">
      <c r="A307" s="599" t="s">
        <v>1563</v>
      </c>
      <c r="B307" s="307" t="s">
        <v>1595</v>
      </c>
      <c r="C307" s="307" t="s">
        <v>1599</v>
      </c>
      <c r="D307" s="308">
        <v>350</v>
      </c>
      <c r="E307" s="307" t="s">
        <v>1602</v>
      </c>
      <c r="F307" s="309">
        <v>67216</v>
      </c>
      <c r="G307" s="600" t="s">
        <v>1566</v>
      </c>
      <c r="J307" s="602">
        <v>23510</v>
      </c>
      <c r="K307" s="270"/>
      <c r="L307" s="270"/>
      <c r="M307" s="270"/>
      <c r="N307" s="270"/>
      <c r="O307" s="270"/>
      <c r="P307" s="270"/>
      <c r="Q307" s="270"/>
      <c r="R307" s="270"/>
      <c r="S307" s="270"/>
      <c r="T307" s="270"/>
      <c r="U307" s="270"/>
      <c r="V307" s="270"/>
      <c r="W307" s="270"/>
    </row>
    <row r="308" spans="1:23" ht="15" x14ac:dyDescent="0.2">
      <c r="A308" s="599" t="s">
        <v>1563</v>
      </c>
      <c r="B308" s="307" t="s">
        <v>1595</v>
      </c>
      <c r="C308" s="307" t="s">
        <v>1599</v>
      </c>
      <c r="D308" s="308">
        <v>350</v>
      </c>
      <c r="E308" s="307" t="s">
        <v>1602</v>
      </c>
      <c r="F308" s="309">
        <v>67217</v>
      </c>
      <c r="G308" s="600" t="s">
        <v>1566</v>
      </c>
      <c r="J308" s="602">
        <v>23511</v>
      </c>
      <c r="K308" s="270"/>
      <c r="L308" s="270"/>
      <c r="M308" s="270"/>
      <c r="N308" s="270"/>
      <c r="O308" s="270"/>
      <c r="P308" s="270"/>
      <c r="Q308" s="270"/>
      <c r="R308" s="270"/>
      <c r="S308" s="270"/>
      <c r="T308" s="270"/>
      <c r="U308" s="270"/>
      <c r="V308" s="270"/>
      <c r="W308" s="270"/>
    </row>
    <row r="309" spans="1:23" ht="15" x14ac:dyDescent="0.2">
      <c r="A309" s="599" t="s">
        <v>1563</v>
      </c>
      <c r="B309" s="307" t="s">
        <v>1595</v>
      </c>
      <c r="C309" s="307" t="s">
        <v>1599</v>
      </c>
      <c r="D309" s="308">
        <v>350</v>
      </c>
      <c r="E309" s="307" t="s">
        <v>1602</v>
      </c>
      <c r="F309" s="309">
        <v>67218</v>
      </c>
      <c r="G309" s="600" t="s">
        <v>1566</v>
      </c>
      <c r="J309" s="602">
        <v>23513</v>
      </c>
      <c r="K309" s="270"/>
      <c r="L309" s="270"/>
      <c r="M309" s="270"/>
      <c r="N309" s="270"/>
      <c r="O309" s="270"/>
      <c r="P309" s="270"/>
      <c r="Q309" s="270"/>
      <c r="R309" s="270"/>
      <c r="S309" s="270"/>
      <c r="T309" s="270"/>
      <c r="U309" s="270"/>
      <c r="V309" s="270"/>
      <c r="W309" s="270"/>
    </row>
    <row r="310" spans="1:23" ht="15" x14ac:dyDescent="0.2">
      <c r="A310" s="599" t="s">
        <v>1563</v>
      </c>
      <c r="B310" s="307" t="s">
        <v>1595</v>
      </c>
      <c r="C310" s="307" t="s">
        <v>1599</v>
      </c>
      <c r="D310" s="308">
        <v>350</v>
      </c>
      <c r="E310" s="307" t="s">
        <v>1602</v>
      </c>
      <c r="F310" s="309">
        <v>67219</v>
      </c>
      <c r="G310" s="600" t="s">
        <v>1566</v>
      </c>
      <c r="J310" s="602">
        <v>23517</v>
      </c>
      <c r="K310" s="270"/>
      <c r="L310" s="270"/>
      <c r="M310" s="270"/>
      <c r="N310" s="270"/>
      <c r="O310" s="270"/>
      <c r="P310" s="270"/>
      <c r="Q310" s="270"/>
      <c r="R310" s="270"/>
      <c r="S310" s="270"/>
      <c r="T310" s="270"/>
      <c r="U310" s="270"/>
      <c r="V310" s="270"/>
      <c r="W310" s="270"/>
    </row>
    <row r="311" spans="1:23" ht="15" x14ac:dyDescent="0.2">
      <c r="A311" s="599" t="s">
        <v>1563</v>
      </c>
      <c r="B311" s="307" t="s">
        <v>1595</v>
      </c>
      <c r="C311" s="307" t="s">
        <v>1599</v>
      </c>
      <c r="D311" s="308">
        <v>350</v>
      </c>
      <c r="E311" s="307" t="s">
        <v>1602</v>
      </c>
      <c r="F311" s="309">
        <v>67220</v>
      </c>
      <c r="G311" s="600" t="s">
        <v>1566</v>
      </c>
      <c r="J311" s="602">
        <v>23518</v>
      </c>
      <c r="K311" s="270"/>
      <c r="L311" s="270"/>
      <c r="M311" s="270"/>
      <c r="N311" s="270"/>
      <c r="O311" s="270"/>
      <c r="P311" s="270"/>
      <c r="Q311" s="270"/>
      <c r="R311" s="270"/>
      <c r="S311" s="270"/>
      <c r="T311" s="270"/>
      <c r="U311" s="270"/>
      <c r="V311" s="270"/>
      <c r="W311" s="270"/>
    </row>
    <row r="312" spans="1:23" ht="15" x14ac:dyDescent="0.2">
      <c r="A312" s="599" t="s">
        <v>1563</v>
      </c>
      <c r="B312" s="307" t="s">
        <v>1595</v>
      </c>
      <c r="C312" s="307" t="s">
        <v>1599</v>
      </c>
      <c r="D312" s="308">
        <v>350</v>
      </c>
      <c r="E312" s="307" t="s">
        <v>1602</v>
      </c>
      <c r="F312" s="309">
        <v>67223</v>
      </c>
      <c r="G312" s="600" t="s">
        <v>1566</v>
      </c>
      <c r="J312" s="602">
        <v>23521</v>
      </c>
      <c r="K312" s="270"/>
      <c r="L312" s="270"/>
      <c r="M312" s="270"/>
      <c r="N312" s="270"/>
      <c r="O312" s="270"/>
      <c r="P312" s="270"/>
      <c r="Q312" s="270"/>
      <c r="R312" s="270"/>
      <c r="S312" s="270"/>
      <c r="T312" s="270"/>
      <c r="U312" s="270"/>
      <c r="V312" s="270"/>
      <c r="W312" s="270"/>
    </row>
    <row r="313" spans="1:23" ht="15" x14ac:dyDescent="0.2">
      <c r="A313" s="599" t="s">
        <v>1563</v>
      </c>
      <c r="B313" s="307" t="s">
        <v>1595</v>
      </c>
      <c r="C313" s="307" t="s">
        <v>1599</v>
      </c>
      <c r="D313" s="308">
        <v>350</v>
      </c>
      <c r="E313" s="307" t="s">
        <v>1602</v>
      </c>
      <c r="F313" s="309">
        <v>67226</v>
      </c>
      <c r="G313" s="600" t="s">
        <v>1566</v>
      </c>
      <c r="J313" s="602">
        <v>23523</v>
      </c>
      <c r="K313" s="270"/>
      <c r="L313" s="270"/>
      <c r="M313" s="270"/>
      <c r="N313" s="270"/>
      <c r="O313" s="270"/>
      <c r="P313" s="270"/>
      <c r="Q313" s="270"/>
      <c r="R313" s="270"/>
      <c r="S313" s="270"/>
      <c r="T313" s="270"/>
      <c r="U313" s="270"/>
      <c r="V313" s="270"/>
      <c r="W313" s="270"/>
    </row>
    <row r="314" spans="1:23" ht="15" x14ac:dyDescent="0.2">
      <c r="A314" s="599" t="s">
        <v>1563</v>
      </c>
      <c r="B314" s="307" t="s">
        <v>1595</v>
      </c>
      <c r="C314" s="307" t="s">
        <v>1599</v>
      </c>
      <c r="D314" s="308">
        <v>350</v>
      </c>
      <c r="E314" s="307" t="s">
        <v>1602</v>
      </c>
      <c r="F314" s="309">
        <v>67230</v>
      </c>
      <c r="G314" s="600" t="s">
        <v>1566</v>
      </c>
      <c r="J314" s="602">
        <v>23529</v>
      </c>
      <c r="K314" s="270"/>
      <c r="L314" s="270"/>
      <c r="M314" s="270"/>
      <c r="N314" s="270"/>
      <c r="O314" s="270"/>
      <c r="P314" s="270"/>
      <c r="Q314" s="270"/>
      <c r="R314" s="270"/>
      <c r="S314" s="270"/>
      <c r="T314" s="270"/>
      <c r="U314" s="270"/>
      <c r="V314" s="270"/>
      <c r="W314" s="270"/>
    </row>
    <row r="315" spans="1:23" ht="15" x14ac:dyDescent="0.2">
      <c r="A315" s="599" t="s">
        <v>1563</v>
      </c>
      <c r="B315" s="307" t="s">
        <v>1595</v>
      </c>
      <c r="C315" s="307" t="s">
        <v>1599</v>
      </c>
      <c r="D315" s="308">
        <v>350</v>
      </c>
      <c r="E315" s="307" t="s">
        <v>1602</v>
      </c>
      <c r="F315" s="309">
        <v>67235</v>
      </c>
      <c r="G315" s="600" t="s">
        <v>1566</v>
      </c>
      <c r="J315" s="602">
        <v>23701</v>
      </c>
      <c r="K315" s="270"/>
      <c r="L315" s="270"/>
      <c r="M315" s="270"/>
      <c r="N315" s="270"/>
      <c r="O315" s="270"/>
      <c r="P315" s="270"/>
      <c r="Q315" s="270"/>
      <c r="R315" s="270"/>
      <c r="S315" s="270"/>
      <c r="T315" s="270"/>
      <c r="U315" s="270"/>
      <c r="V315" s="270"/>
      <c r="W315" s="270"/>
    </row>
    <row r="316" spans="1:23" ht="15" x14ac:dyDescent="0.2">
      <c r="A316" s="599" t="s">
        <v>1563</v>
      </c>
      <c r="B316" s="307" t="s">
        <v>1595</v>
      </c>
      <c r="C316" s="307" t="s">
        <v>1599</v>
      </c>
      <c r="D316" s="308">
        <v>350</v>
      </c>
      <c r="E316" s="307" t="s">
        <v>1602</v>
      </c>
      <c r="F316" s="309">
        <v>67260</v>
      </c>
      <c r="G316" s="600" t="s">
        <v>1566</v>
      </c>
      <c r="J316" s="602">
        <v>23702</v>
      </c>
      <c r="K316" s="270"/>
      <c r="L316" s="270"/>
      <c r="M316" s="270"/>
      <c r="N316" s="270"/>
      <c r="O316" s="270"/>
      <c r="P316" s="270"/>
      <c r="Q316" s="270"/>
      <c r="R316" s="270"/>
      <c r="S316" s="270"/>
      <c r="T316" s="270"/>
      <c r="U316" s="270"/>
      <c r="V316" s="270"/>
      <c r="W316" s="270"/>
    </row>
    <row r="317" spans="1:23" ht="15" x14ac:dyDescent="0.2">
      <c r="A317" s="599" t="s">
        <v>1563</v>
      </c>
      <c r="B317" s="307" t="s">
        <v>1595</v>
      </c>
      <c r="C317" s="307" t="s">
        <v>1599</v>
      </c>
      <c r="D317" s="308">
        <v>2764</v>
      </c>
      <c r="E317" s="307" t="s">
        <v>1603</v>
      </c>
      <c r="F317" s="309">
        <v>67801</v>
      </c>
      <c r="G317" s="600" t="s">
        <v>1566</v>
      </c>
      <c r="J317" s="602">
        <v>23703</v>
      </c>
      <c r="K317" s="270"/>
      <c r="L317" s="270"/>
      <c r="M317" s="270"/>
      <c r="N317" s="270"/>
      <c r="O317" s="270"/>
      <c r="P317" s="270"/>
      <c r="Q317" s="270"/>
      <c r="R317" s="270"/>
      <c r="S317" s="270"/>
      <c r="T317" s="270"/>
      <c r="U317" s="270"/>
      <c r="V317" s="270"/>
      <c r="W317" s="270"/>
    </row>
    <row r="318" spans="1:23" ht="15" x14ac:dyDescent="0.2">
      <c r="A318" s="599" t="s">
        <v>1563</v>
      </c>
      <c r="B318" s="307" t="s">
        <v>1595</v>
      </c>
      <c r="C318" s="307" t="s">
        <v>1599</v>
      </c>
      <c r="D318" s="308">
        <v>2764</v>
      </c>
      <c r="E318" s="307" t="s">
        <v>1603</v>
      </c>
      <c r="F318" s="309">
        <v>67846</v>
      </c>
      <c r="G318" s="600" t="s">
        <v>1566</v>
      </c>
      <c r="J318" s="602">
        <v>23704</v>
      </c>
      <c r="K318" s="270"/>
      <c r="L318" s="270"/>
      <c r="M318" s="270"/>
      <c r="N318" s="270"/>
      <c r="O318" s="270"/>
      <c r="P318" s="270"/>
      <c r="Q318" s="270"/>
      <c r="R318" s="270"/>
      <c r="S318" s="270"/>
      <c r="T318" s="270"/>
      <c r="U318" s="270"/>
      <c r="V318" s="270"/>
      <c r="W318" s="270"/>
    </row>
    <row r="319" spans="1:23" ht="15" x14ac:dyDescent="0.2">
      <c r="A319" s="599" t="s">
        <v>1563</v>
      </c>
      <c r="B319" s="307" t="s">
        <v>1595</v>
      </c>
      <c r="C319" s="307" t="s">
        <v>1599</v>
      </c>
      <c r="D319" s="308">
        <v>3651</v>
      </c>
      <c r="E319" s="307" t="s">
        <v>1604</v>
      </c>
      <c r="F319" s="309">
        <v>67401</v>
      </c>
      <c r="G319" s="600" t="s">
        <v>1566</v>
      </c>
      <c r="J319" s="602">
        <v>23707</v>
      </c>
      <c r="K319" s="270"/>
      <c r="L319" s="270"/>
      <c r="M319" s="270"/>
      <c r="N319" s="270"/>
      <c r="O319" s="270"/>
      <c r="P319" s="270"/>
      <c r="Q319" s="270"/>
      <c r="R319" s="270"/>
      <c r="S319" s="270"/>
      <c r="T319" s="270"/>
      <c r="U319" s="270"/>
      <c r="V319" s="270"/>
      <c r="W319" s="270"/>
    </row>
    <row r="320" spans="1:23" ht="15" x14ac:dyDescent="0.2">
      <c r="A320" s="599" t="s">
        <v>1563</v>
      </c>
      <c r="B320" s="307" t="s">
        <v>1595</v>
      </c>
      <c r="C320" s="307" t="s">
        <v>1599</v>
      </c>
      <c r="D320" s="308">
        <v>3651</v>
      </c>
      <c r="E320" s="307" t="s">
        <v>1604</v>
      </c>
      <c r="F320" s="309">
        <v>67456</v>
      </c>
      <c r="G320" s="600" t="s">
        <v>1566</v>
      </c>
      <c r="J320" s="602">
        <v>23708</v>
      </c>
      <c r="K320" s="270"/>
      <c r="L320" s="270"/>
      <c r="M320" s="270"/>
      <c r="N320" s="270"/>
      <c r="O320" s="270"/>
      <c r="P320" s="270"/>
      <c r="Q320" s="270"/>
      <c r="R320" s="270"/>
      <c r="S320" s="270"/>
      <c r="T320" s="270"/>
      <c r="U320" s="270"/>
      <c r="V320" s="270"/>
      <c r="W320" s="270"/>
    </row>
    <row r="321" spans="1:23" ht="15" x14ac:dyDescent="0.2">
      <c r="A321" s="599" t="s">
        <v>1563</v>
      </c>
      <c r="B321" s="307" t="s">
        <v>1595</v>
      </c>
      <c r="C321" s="307" t="s">
        <v>1599</v>
      </c>
      <c r="D321" s="308">
        <v>3651</v>
      </c>
      <c r="E321" s="307" t="s">
        <v>1604</v>
      </c>
      <c r="F321" s="309">
        <v>67460</v>
      </c>
      <c r="G321" s="600" t="s">
        <v>1566</v>
      </c>
      <c r="J321" s="602">
        <v>23709</v>
      </c>
      <c r="K321" s="270"/>
      <c r="L321" s="270"/>
      <c r="M321" s="270"/>
      <c r="N321" s="270"/>
      <c r="O321" s="270"/>
      <c r="P321" s="270"/>
      <c r="Q321" s="270"/>
      <c r="R321" s="270"/>
      <c r="S321" s="270"/>
      <c r="T321" s="270"/>
      <c r="U321" s="270"/>
      <c r="V321" s="270"/>
      <c r="W321" s="270"/>
    </row>
    <row r="322" spans="1:23" ht="15" x14ac:dyDescent="0.2">
      <c r="A322" s="599" t="s">
        <v>1563</v>
      </c>
      <c r="B322" s="307" t="s">
        <v>1595</v>
      </c>
      <c r="C322" s="307" t="s">
        <v>1599</v>
      </c>
      <c r="D322" s="308">
        <v>4651</v>
      </c>
      <c r="E322" s="307" t="s">
        <v>1605</v>
      </c>
      <c r="F322" s="309">
        <v>67020</v>
      </c>
      <c r="G322" s="600" t="s">
        <v>1566</v>
      </c>
      <c r="J322" s="601">
        <v>1993</v>
      </c>
      <c r="K322" s="270"/>
      <c r="L322" s="270"/>
      <c r="M322" s="270"/>
      <c r="N322" s="270"/>
      <c r="O322" s="270"/>
      <c r="P322" s="270"/>
      <c r="Q322" s="270"/>
      <c r="R322" s="270"/>
      <c r="S322" s="270"/>
      <c r="T322" s="270"/>
      <c r="U322" s="270"/>
      <c r="V322" s="270"/>
      <c r="W322" s="270"/>
    </row>
    <row r="323" spans="1:23" ht="15" x14ac:dyDescent="0.2">
      <c r="A323" s="599" t="s">
        <v>1563</v>
      </c>
      <c r="B323" s="307" t="s">
        <v>1595</v>
      </c>
      <c r="C323" s="307" t="s">
        <v>1599</v>
      </c>
      <c r="D323" s="308">
        <v>4651</v>
      </c>
      <c r="E323" s="307" t="s">
        <v>1605</v>
      </c>
      <c r="F323" s="309">
        <v>67025</v>
      </c>
      <c r="G323" s="600" t="s">
        <v>1566</v>
      </c>
      <c r="J323" s="602">
        <v>66402</v>
      </c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270"/>
      <c r="W323" s="270"/>
    </row>
    <row r="324" spans="1:23" ht="15" x14ac:dyDescent="0.2">
      <c r="A324" s="599" t="s">
        <v>1563</v>
      </c>
      <c r="B324" s="307" t="s">
        <v>1595</v>
      </c>
      <c r="C324" s="307" t="s">
        <v>1599</v>
      </c>
      <c r="D324" s="308">
        <v>4651</v>
      </c>
      <c r="E324" s="307" t="s">
        <v>1605</v>
      </c>
      <c r="F324" s="309">
        <v>67035</v>
      </c>
      <c r="G324" s="600" t="s">
        <v>1566</v>
      </c>
      <c r="J324" s="602">
        <v>66409</v>
      </c>
      <c r="K324" s="270"/>
      <c r="L324" s="270"/>
      <c r="M324" s="270"/>
      <c r="N324" s="270"/>
      <c r="O324" s="270"/>
      <c r="P324" s="270"/>
      <c r="Q324" s="270"/>
      <c r="R324" s="270"/>
      <c r="S324" s="270"/>
      <c r="T324" s="270"/>
      <c r="U324" s="270"/>
      <c r="V324" s="270"/>
      <c r="W324" s="270"/>
    </row>
    <row r="325" spans="1:23" ht="15" x14ac:dyDescent="0.2">
      <c r="A325" s="599" t="s">
        <v>1563</v>
      </c>
      <c r="B325" s="307" t="s">
        <v>1595</v>
      </c>
      <c r="C325" s="307" t="s">
        <v>1599</v>
      </c>
      <c r="D325" s="308">
        <v>4651</v>
      </c>
      <c r="E325" s="307" t="s">
        <v>1605</v>
      </c>
      <c r="F325" s="309">
        <v>67068</v>
      </c>
      <c r="G325" s="600" t="s">
        <v>1566</v>
      </c>
      <c r="J325" s="602">
        <v>66542</v>
      </c>
      <c r="K325" s="270"/>
      <c r="L325" s="270"/>
      <c r="M325" s="270"/>
      <c r="N325" s="270"/>
      <c r="O325" s="270"/>
      <c r="P325" s="270"/>
      <c r="Q325" s="270"/>
      <c r="R325" s="270"/>
      <c r="S325" s="270"/>
      <c r="T325" s="270"/>
      <c r="U325" s="270"/>
      <c r="V325" s="270"/>
      <c r="W325" s="270"/>
    </row>
    <row r="326" spans="1:23" ht="15" x14ac:dyDescent="0.2">
      <c r="A326" s="599" t="s">
        <v>1563</v>
      </c>
      <c r="B326" s="307" t="s">
        <v>1595</v>
      </c>
      <c r="C326" s="307" t="s">
        <v>1599</v>
      </c>
      <c r="D326" s="308">
        <v>4651</v>
      </c>
      <c r="E326" s="307" t="s">
        <v>1605</v>
      </c>
      <c r="F326" s="309">
        <v>67124</v>
      </c>
      <c r="G326" s="600" t="s">
        <v>1566</v>
      </c>
      <c r="J326" s="602">
        <v>66603</v>
      </c>
      <c r="K326" s="270"/>
      <c r="L326" s="270"/>
      <c r="M326" s="270"/>
      <c r="N326" s="270"/>
      <c r="O326" s="270"/>
      <c r="P326" s="270"/>
      <c r="Q326" s="270"/>
      <c r="R326" s="270"/>
      <c r="S326" s="270"/>
      <c r="T326" s="270"/>
      <c r="U326" s="270"/>
      <c r="V326" s="270"/>
      <c r="W326" s="270"/>
    </row>
    <row r="327" spans="1:23" ht="15" x14ac:dyDescent="0.2">
      <c r="A327" s="599" t="s">
        <v>1563</v>
      </c>
      <c r="B327" s="307" t="s">
        <v>1595</v>
      </c>
      <c r="C327" s="307" t="s">
        <v>1599</v>
      </c>
      <c r="D327" s="308">
        <v>4651</v>
      </c>
      <c r="E327" s="307" t="s">
        <v>1605</v>
      </c>
      <c r="F327" s="309">
        <v>67501</v>
      </c>
      <c r="G327" s="600" t="s">
        <v>1566</v>
      </c>
      <c r="J327" s="602">
        <v>66604</v>
      </c>
      <c r="K327" s="270"/>
      <c r="L327" s="270"/>
      <c r="M327" s="270"/>
      <c r="N327" s="270"/>
      <c r="O327" s="270"/>
      <c r="P327" s="270"/>
      <c r="Q327" s="270"/>
      <c r="R327" s="270"/>
      <c r="S327" s="270"/>
      <c r="T327" s="270"/>
      <c r="U327" s="270"/>
      <c r="V327" s="270"/>
      <c r="W327" s="270"/>
    </row>
    <row r="328" spans="1:23" ht="15" x14ac:dyDescent="0.2">
      <c r="A328" s="599" t="s">
        <v>1563</v>
      </c>
      <c r="B328" s="307" t="s">
        <v>1595</v>
      </c>
      <c r="C328" s="307" t="s">
        <v>1599</v>
      </c>
      <c r="D328" s="308">
        <v>4651</v>
      </c>
      <c r="E328" s="307" t="s">
        <v>1605</v>
      </c>
      <c r="F328" s="309">
        <v>67502</v>
      </c>
      <c r="G328" s="600" t="s">
        <v>1566</v>
      </c>
      <c r="J328" s="602">
        <v>66605</v>
      </c>
      <c r="K328" s="270"/>
      <c r="L328" s="270"/>
      <c r="M328" s="270"/>
      <c r="N328" s="270"/>
      <c r="O328" s="270"/>
      <c r="P328" s="270"/>
      <c r="Q328" s="270"/>
      <c r="R328" s="270"/>
      <c r="S328" s="270"/>
      <c r="T328" s="270"/>
      <c r="U328" s="270"/>
      <c r="V328" s="270"/>
      <c r="W328" s="270"/>
    </row>
    <row r="329" spans="1:23" ht="15" x14ac:dyDescent="0.2">
      <c r="A329" s="599" t="s">
        <v>1563</v>
      </c>
      <c r="B329" s="307" t="s">
        <v>1595</v>
      </c>
      <c r="C329" s="307" t="s">
        <v>1599</v>
      </c>
      <c r="D329" s="308">
        <v>4651</v>
      </c>
      <c r="E329" s="307" t="s">
        <v>1605</v>
      </c>
      <c r="F329" s="309">
        <v>67505</v>
      </c>
      <c r="G329" s="600" t="s">
        <v>1566</v>
      </c>
      <c r="J329" s="602">
        <v>66606</v>
      </c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270"/>
      <c r="W329" s="270"/>
    </row>
    <row r="330" spans="1:23" ht="15" x14ac:dyDescent="0.2">
      <c r="A330" s="599" t="s">
        <v>1563</v>
      </c>
      <c r="B330" s="307" t="s">
        <v>1595</v>
      </c>
      <c r="C330" s="307" t="s">
        <v>1599</v>
      </c>
      <c r="D330" s="308">
        <v>4651</v>
      </c>
      <c r="E330" s="307" t="s">
        <v>1605</v>
      </c>
      <c r="F330" s="309">
        <v>67530</v>
      </c>
      <c r="G330" s="600" t="s">
        <v>1566</v>
      </c>
      <c r="J330" s="602">
        <v>66607</v>
      </c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270"/>
      <c r="W330" s="270"/>
    </row>
    <row r="331" spans="1:23" ht="15" x14ac:dyDescent="0.2">
      <c r="A331" s="599" t="s">
        <v>1563</v>
      </c>
      <c r="B331" s="307" t="s">
        <v>1595</v>
      </c>
      <c r="C331" s="307" t="s">
        <v>1599</v>
      </c>
      <c r="D331" s="308">
        <v>4651</v>
      </c>
      <c r="E331" s="307" t="s">
        <v>1605</v>
      </c>
      <c r="F331" s="309">
        <v>67544</v>
      </c>
      <c r="G331" s="600" t="s">
        <v>1566</v>
      </c>
      <c r="J331" s="602">
        <v>66608</v>
      </c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270"/>
      <c r="W331" s="270"/>
    </row>
    <row r="332" spans="1:23" ht="15" x14ac:dyDescent="0.2">
      <c r="A332" s="599" t="s">
        <v>1563</v>
      </c>
      <c r="B332" s="307" t="s">
        <v>1595</v>
      </c>
      <c r="C332" s="307" t="s">
        <v>1599</v>
      </c>
      <c r="D332" s="308">
        <v>4651</v>
      </c>
      <c r="E332" s="307" t="s">
        <v>1605</v>
      </c>
      <c r="F332" s="309">
        <v>67550</v>
      </c>
      <c r="G332" s="600" t="s">
        <v>1566</v>
      </c>
      <c r="J332" s="602">
        <v>66609</v>
      </c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270"/>
      <c r="W332" s="270"/>
    </row>
    <row r="333" spans="1:23" ht="15" x14ac:dyDescent="0.2">
      <c r="A333" s="599" t="s">
        <v>1563</v>
      </c>
      <c r="B333" s="307" t="s">
        <v>1595</v>
      </c>
      <c r="C333" s="307" t="s">
        <v>1599</v>
      </c>
      <c r="D333" s="308">
        <v>4651</v>
      </c>
      <c r="E333" s="307" t="s">
        <v>1605</v>
      </c>
      <c r="F333" s="309">
        <v>67554</v>
      </c>
      <c r="G333" s="600" t="s">
        <v>1566</v>
      </c>
      <c r="J333" s="602">
        <v>66610</v>
      </c>
      <c r="K333" s="270"/>
      <c r="L333" s="270"/>
      <c r="M333" s="270"/>
      <c r="N333" s="270"/>
      <c r="O333" s="270"/>
      <c r="P333" s="270"/>
      <c r="Q333" s="270"/>
      <c r="R333" s="270"/>
      <c r="S333" s="270"/>
      <c r="T333" s="270"/>
      <c r="U333" s="270"/>
      <c r="V333" s="270"/>
      <c r="W333" s="270"/>
    </row>
    <row r="334" spans="1:23" ht="15" x14ac:dyDescent="0.2">
      <c r="A334" s="599" t="s">
        <v>1563</v>
      </c>
      <c r="B334" s="307" t="s">
        <v>1595</v>
      </c>
      <c r="C334" s="307" t="s">
        <v>1599</v>
      </c>
      <c r="D334" s="308">
        <v>4651</v>
      </c>
      <c r="E334" s="307" t="s">
        <v>1605</v>
      </c>
      <c r="F334" s="309">
        <v>67561</v>
      </c>
      <c r="G334" s="600" t="s">
        <v>1566</v>
      </c>
      <c r="J334" s="602">
        <v>66611</v>
      </c>
      <c r="K334" s="270"/>
      <c r="L334" s="270"/>
      <c r="M334" s="270"/>
      <c r="N334" s="270"/>
      <c r="O334" s="270"/>
      <c r="P334" s="270"/>
      <c r="Q334" s="270"/>
      <c r="R334" s="270"/>
      <c r="S334" s="270"/>
      <c r="T334" s="270"/>
      <c r="U334" s="270"/>
      <c r="V334" s="270"/>
      <c r="W334" s="270"/>
    </row>
    <row r="335" spans="1:23" ht="15" x14ac:dyDescent="0.2">
      <c r="A335" s="599" t="s">
        <v>1563</v>
      </c>
      <c r="B335" s="307" t="s">
        <v>1595</v>
      </c>
      <c r="C335" s="307" t="s">
        <v>1599</v>
      </c>
      <c r="D335" s="308">
        <v>4651</v>
      </c>
      <c r="E335" s="307" t="s">
        <v>1605</v>
      </c>
      <c r="F335" s="309">
        <v>67579</v>
      </c>
      <c r="G335" s="600" t="s">
        <v>1566</v>
      </c>
      <c r="J335" s="602">
        <v>66612</v>
      </c>
      <c r="K335" s="270"/>
      <c r="L335" s="270"/>
      <c r="M335" s="270"/>
      <c r="N335" s="270"/>
      <c r="O335" s="270"/>
      <c r="P335" s="270"/>
      <c r="Q335" s="270"/>
      <c r="R335" s="270"/>
      <c r="S335" s="270"/>
      <c r="T335" s="270"/>
      <c r="U335" s="270"/>
      <c r="V335" s="270"/>
      <c r="W335" s="270"/>
    </row>
    <row r="336" spans="1:23" ht="15" x14ac:dyDescent="0.2">
      <c r="A336" s="599" t="s">
        <v>1563</v>
      </c>
      <c r="B336" s="307" t="s">
        <v>1595</v>
      </c>
      <c r="C336" s="307" t="s">
        <v>1599</v>
      </c>
      <c r="D336" s="308">
        <v>4654</v>
      </c>
      <c r="E336" s="307" t="s">
        <v>1601</v>
      </c>
      <c r="F336" s="309">
        <v>67005</v>
      </c>
      <c r="G336" s="600" t="s">
        <v>1566</v>
      </c>
      <c r="J336" s="602">
        <v>66614</v>
      </c>
      <c r="K336" s="270"/>
      <c r="L336" s="270"/>
      <c r="M336" s="270"/>
      <c r="N336" s="270"/>
      <c r="O336" s="270"/>
      <c r="P336" s="270"/>
      <c r="Q336" s="270"/>
      <c r="R336" s="270"/>
      <c r="S336" s="270"/>
      <c r="T336" s="270"/>
      <c r="U336" s="270"/>
      <c r="V336" s="270"/>
      <c r="W336" s="270"/>
    </row>
    <row r="337" spans="1:23" ht="15" x14ac:dyDescent="0.2">
      <c r="A337" s="599" t="s">
        <v>1563</v>
      </c>
      <c r="B337" s="307" t="s">
        <v>1595</v>
      </c>
      <c r="C337" s="307" t="s">
        <v>1599</v>
      </c>
      <c r="D337" s="308">
        <v>4654</v>
      </c>
      <c r="E337" s="307" t="s">
        <v>1601</v>
      </c>
      <c r="F337" s="309">
        <v>67156</v>
      </c>
      <c r="G337" s="600" t="s">
        <v>1566</v>
      </c>
      <c r="J337" s="602">
        <v>66615</v>
      </c>
      <c r="K337" s="270"/>
      <c r="L337" s="270"/>
      <c r="M337" s="270"/>
      <c r="N337" s="270"/>
      <c r="O337" s="270"/>
      <c r="P337" s="270"/>
      <c r="Q337" s="270"/>
      <c r="R337" s="270"/>
      <c r="S337" s="270"/>
      <c r="T337" s="270"/>
      <c r="U337" s="270"/>
      <c r="V337" s="270"/>
      <c r="W337" s="270"/>
    </row>
    <row r="338" spans="1:23" ht="15" x14ac:dyDescent="0.2">
      <c r="A338" s="599" t="s">
        <v>1563</v>
      </c>
      <c r="B338" s="307" t="s">
        <v>1595</v>
      </c>
      <c r="C338" s="307" t="s">
        <v>1599</v>
      </c>
      <c r="D338" s="308">
        <v>4660</v>
      </c>
      <c r="E338" s="307" t="s">
        <v>1600</v>
      </c>
      <c r="F338" s="309">
        <v>67010</v>
      </c>
      <c r="G338" s="600" t="s">
        <v>1566</v>
      </c>
      <c r="J338" s="602">
        <v>66616</v>
      </c>
      <c r="K338" s="270"/>
      <c r="L338" s="270"/>
      <c r="M338" s="270"/>
      <c r="N338" s="270"/>
      <c r="O338" s="270"/>
      <c r="P338" s="270"/>
      <c r="Q338" s="270"/>
      <c r="R338" s="270"/>
      <c r="S338" s="270"/>
      <c r="T338" s="270"/>
      <c r="U338" s="270"/>
      <c r="V338" s="270"/>
      <c r="W338" s="270"/>
    </row>
    <row r="339" spans="1:23" ht="15" x14ac:dyDescent="0.2">
      <c r="A339" s="599" t="s">
        <v>1563</v>
      </c>
      <c r="B339" s="307" t="s">
        <v>1595</v>
      </c>
      <c r="C339" s="307" t="s">
        <v>1599</v>
      </c>
      <c r="D339" s="308">
        <v>4660</v>
      </c>
      <c r="E339" s="307" t="s">
        <v>1600</v>
      </c>
      <c r="F339" s="309">
        <v>67017</v>
      </c>
      <c r="G339" s="600" t="s">
        <v>1566</v>
      </c>
      <c r="J339" s="602">
        <v>66617</v>
      </c>
      <c r="K339" s="270"/>
      <c r="L339" s="270"/>
      <c r="M339" s="270"/>
      <c r="N339" s="270"/>
      <c r="O339" s="270"/>
      <c r="P339" s="270"/>
      <c r="Q339" s="270"/>
      <c r="R339" s="270"/>
      <c r="S339" s="270"/>
      <c r="T339" s="270"/>
      <c r="U339" s="270"/>
      <c r="V339" s="270"/>
      <c r="W339" s="270"/>
    </row>
    <row r="340" spans="1:23" ht="15" x14ac:dyDescent="0.2">
      <c r="A340" s="599" t="s">
        <v>1563</v>
      </c>
      <c r="B340" s="307" t="s">
        <v>1595</v>
      </c>
      <c r="C340" s="307" t="s">
        <v>1599</v>
      </c>
      <c r="D340" s="308">
        <v>4660</v>
      </c>
      <c r="E340" s="307" t="s">
        <v>1600</v>
      </c>
      <c r="F340" s="309">
        <v>67042</v>
      </c>
      <c r="G340" s="600" t="s">
        <v>1566</v>
      </c>
      <c r="J340" s="602">
        <v>66618</v>
      </c>
      <c r="K340" s="270"/>
      <c r="L340" s="270"/>
      <c r="M340" s="270"/>
      <c r="N340" s="270"/>
      <c r="O340" s="270"/>
      <c r="P340" s="270"/>
      <c r="Q340" s="270"/>
      <c r="R340" s="270"/>
      <c r="S340" s="270"/>
      <c r="T340" s="270"/>
      <c r="U340" s="270"/>
      <c r="V340" s="270"/>
      <c r="W340" s="270"/>
    </row>
    <row r="341" spans="1:23" ht="15" x14ac:dyDescent="0.2">
      <c r="A341" s="599" t="s">
        <v>1563</v>
      </c>
      <c r="B341" s="307" t="s">
        <v>1595</v>
      </c>
      <c r="C341" s="307" t="s">
        <v>1599</v>
      </c>
      <c r="D341" s="308">
        <v>4660</v>
      </c>
      <c r="E341" s="307" t="s">
        <v>1600</v>
      </c>
      <c r="F341" s="309">
        <v>67056</v>
      </c>
      <c r="G341" s="600" t="s">
        <v>1566</v>
      </c>
      <c r="J341" s="602">
        <v>66619</v>
      </c>
      <c r="K341" s="270"/>
      <c r="L341" s="270"/>
      <c r="M341" s="270"/>
      <c r="N341" s="270"/>
      <c r="O341" s="270"/>
      <c r="P341" s="270"/>
      <c r="Q341" s="270"/>
      <c r="R341" s="270"/>
      <c r="S341" s="270"/>
      <c r="T341" s="270"/>
      <c r="U341" s="270"/>
      <c r="V341" s="270"/>
      <c r="W341" s="270"/>
    </row>
    <row r="342" spans="1:23" ht="15" x14ac:dyDescent="0.2">
      <c r="A342" s="599" t="s">
        <v>1563</v>
      </c>
      <c r="B342" s="307" t="s">
        <v>1595</v>
      </c>
      <c r="C342" s="307" t="s">
        <v>1599</v>
      </c>
      <c r="D342" s="308">
        <v>4660</v>
      </c>
      <c r="E342" s="307" t="s">
        <v>1600</v>
      </c>
      <c r="F342" s="309">
        <v>67062</v>
      </c>
      <c r="G342" s="600" t="s">
        <v>1566</v>
      </c>
      <c r="J342" s="601">
        <v>3316</v>
      </c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270"/>
      <c r="W342" s="270"/>
    </row>
    <row r="343" spans="1:23" ht="15" x14ac:dyDescent="0.2">
      <c r="A343" s="599" t="s">
        <v>1563</v>
      </c>
      <c r="B343" s="307" t="s">
        <v>1595</v>
      </c>
      <c r="C343" s="307" t="s">
        <v>1599</v>
      </c>
      <c r="D343" s="308">
        <v>4660</v>
      </c>
      <c r="E343" s="307" t="s">
        <v>1600</v>
      </c>
      <c r="F343" s="309">
        <v>67114</v>
      </c>
      <c r="G343" s="600" t="s">
        <v>1566</v>
      </c>
      <c r="J343" s="602">
        <v>66441</v>
      </c>
      <c r="K343" s="270"/>
      <c r="L343" s="270"/>
      <c r="M343" s="270"/>
      <c r="N343" s="270"/>
      <c r="O343" s="270"/>
      <c r="P343" s="270"/>
      <c r="Q343" s="270"/>
      <c r="R343" s="270"/>
      <c r="S343" s="270"/>
      <c r="T343" s="270"/>
      <c r="U343" s="270"/>
      <c r="V343" s="270"/>
      <c r="W343" s="270"/>
    </row>
    <row r="344" spans="1:23" ht="15" x14ac:dyDescent="0.2">
      <c r="A344" s="599" t="s">
        <v>1563</v>
      </c>
      <c r="B344" s="307" t="s">
        <v>1595</v>
      </c>
      <c r="C344" s="307" t="s">
        <v>1599</v>
      </c>
      <c r="D344" s="308">
        <v>4660</v>
      </c>
      <c r="E344" s="307" t="s">
        <v>1600</v>
      </c>
      <c r="F344" s="309">
        <v>67117</v>
      </c>
      <c r="G344" s="600" t="s">
        <v>1566</v>
      </c>
      <c r="J344" s="602">
        <v>66502</v>
      </c>
      <c r="K344" s="270"/>
      <c r="L344" s="270"/>
      <c r="M344" s="270"/>
      <c r="N344" s="270"/>
      <c r="O344" s="270"/>
      <c r="P344" s="270"/>
      <c r="Q344" s="270"/>
      <c r="R344" s="270"/>
      <c r="S344" s="270"/>
      <c r="T344" s="270"/>
      <c r="U344" s="270"/>
      <c r="V344" s="270"/>
      <c r="W344" s="270"/>
    </row>
    <row r="345" spans="1:23" ht="15" x14ac:dyDescent="0.2">
      <c r="A345" s="599" t="s">
        <v>1563</v>
      </c>
      <c r="B345" s="307" t="s">
        <v>1595</v>
      </c>
      <c r="C345" s="307" t="s">
        <v>1599</v>
      </c>
      <c r="D345" s="308">
        <v>4660</v>
      </c>
      <c r="E345" s="307" t="s">
        <v>1600</v>
      </c>
      <c r="F345" s="309">
        <v>67144</v>
      </c>
      <c r="G345" s="600" t="s">
        <v>1566</v>
      </c>
      <c r="J345" s="602">
        <v>66503</v>
      </c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270"/>
      <c r="W345" s="270"/>
    </row>
    <row r="346" spans="1:23" ht="15" x14ac:dyDescent="0.2">
      <c r="A346" s="599" t="s">
        <v>1571</v>
      </c>
      <c r="B346" s="307" t="s">
        <v>1606</v>
      </c>
      <c r="C346" s="307" t="s">
        <v>1606</v>
      </c>
      <c r="D346" s="308">
        <v>1983</v>
      </c>
      <c r="E346" s="307" t="s">
        <v>1607</v>
      </c>
      <c r="F346" s="309">
        <v>70380</v>
      </c>
      <c r="G346" s="600" t="s">
        <v>1566</v>
      </c>
      <c r="J346" s="602">
        <v>66506</v>
      </c>
      <c r="K346" s="270"/>
      <c r="L346" s="270"/>
      <c r="M346" s="270"/>
      <c r="N346" s="270"/>
      <c r="O346" s="270"/>
      <c r="P346" s="270"/>
      <c r="Q346" s="270"/>
      <c r="R346" s="270"/>
      <c r="S346" s="270"/>
      <c r="T346" s="270"/>
      <c r="U346" s="270"/>
      <c r="V346" s="270"/>
      <c r="W346" s="270"/>
    </row>
    <row r="347" spans="1:23" ht="15" x14ac:dyDescent="0.2">
      <c r="A347" s="599" t="s">
        <v>1571</v>
      </c>
      <c r="B347" s="307" t="s">
        <v>1606</v>
      </c>
      <c r="C347" s="307" t="s">
        <v>1606</v>
      </c>
      <c r="D347" s="308">
        <v>1983</v>
      </c>
      <c r="E347" s="307" t="s">
        <v>1607</v>
      </c>
      <c r="F347" s="309">
        <v>70392</v>
      </c>
      <c r="G347" s="600" t="s">
        <v>1566</v>
      </c>
      <c r="J347" s="602">
        <v>66514</v>
      </c>
      <c r="K347" s="270"/>
      <c r="L347" s="270"/>
      <c r="M347" s="270"/>
      <c r="N347" s="270"/>
      <c r="O347" s="270"/>
      <c r="P347" s="270"/>
      <c r="Q347" s="270"/>
      <c r="R347" s="270"/>
      <c r="S347" s="270"/>
      <c r="T347" s="270"/>
      <c r="U347" s="270"/>
      <c r="V347" s="270"/>
      <c r="W347" s="270"/>
    </row>
    <row r="348" spans="1:23" ht="15" x14ac:dyDescent="0.2">
      <c r="A348" s="599" t="s">
        <v>1571</v>
      </c>
      <c r="B348" s="307" t="s">
        <v>1606</v>
      </c>
      <c r="C348" s="307" t="s">
        <v>1606</v>
      </c>
      <c r="D348" s="308">
        <v>1983</v>
      </c>
      <c r="E348" s="307" t="s">
        <v>1607</v>
      </c>
      <c r="F348" s="309">
        <v>70512</v>
      </c>
      <c r="G348" s="600" t="s">
        <v>1566</v>
      </c>
      <c r="J348" s="602">
        <v>66517</v>
      </c>
      <c r="K348" s="270"/>
      <c r="L348" s="270"/>
      <c r="M348" s="270"/>
      <c r="N348" s="270"/>
      <c r="O348" s="270"/>
      <c r="P348" s="270"/>
      <c r="Q348" s="270"/>
      <c r="R348" s="270"/>
      <c r="S348" s="270"/>
      <c r="T348" s="270"/>
      <c r="U348" s="270"/>
      <c r="V348" s="270"/>
      <c r="W348" s="270"/>
    </row>
    <row r="349" spans="1:23" ht="15" x14ac:dyDescent="0.2">
      <c r="A349" s="599" t="s">
        <v>1571</v>
      </c>
      <c r="B349" s="307" t="s">
        <v>1606</v>
      </c>
      <c r="C349" s="307" t="s">
        <v>1606</v>
      </c>
      <c r="D349" s="308">
        <v>1983</v>
      </c>
      <c r="E349" s="307" t="s">
        <v>1607</v>
      </c>
      <c r="F349" s="309">
        <v>70514</v>
      </c>
      <c r="G349" s="600" t="s">
        <v>1566</v>
      </c>
      <c r="J349" s="601">
        <v>4660</v>
      </c>
      <c r="K349" s="270"/>
      <c r="L349" s="270"/>
      <c r="M349" s="270"/>
      <c r="N349" s="270"/>
      <c r="O349" s="270"/>
      <c r="P349" s="270"/>
      <c r="Q349" s="270"/>
      <c r="R349" s="270"/>
      <c r="S349" s="270"/>
      <c r="T349" s="270"/>
      <c r="U349" s="270"/>
      <c r="V349" s="270"/>
      <c r="W349" s="270"/>
    </row>
    <row r="350" spans="1:23" ht="15" x14ac:dyDescent="0.2">
      <c r="A350" s="599" t="s">
        <v>1571</v>
      </c>
      <c r="B350" s="307" t="s">
        <v>1606</v>
      </c>
      <c r="C350" s="307" t="s">
        <v>1606</v>
      </c>
      <c r="D350" s="308">
        <v>1983</v>
      </c>
      <c r="E350" s="307" t="s">
        <v>1607</v>
      </c>
      <c r="F350" s="309">
        <v>70517</v>
      </c>
      <c r="G350" s="600" t="s">
        <v>1566</v>
      </c>
      <c r="J350" s="602">
        <v>67002</v>
      </c>
      <c r="K350" s="270"/>
      <c r="L350" s="270"/>
      <c r="M350" s="270"/>
      <c r="N350" s="270"/>
      <c r="O350" s="270"/>
      <c r="P350" s="270"/>
      <c r="Q350" s="270"/>
      <c r="R350" s="270"/>
      <c r="S350" s="270"/>
      <c r="T350" s="270"/>
      <c r="U350" s="270"/>
      <c r="V350" s="270"/>
      <c r="W350" s="270"/>
    </row>
    <row r="351" spans="1:23" ht="15" x14ac:dyDescent="0.2">
      <c r="A351" s="599" t="s">
        <v>1571</v>
      </c>
      <c r="B351" s="307" t="s">
        <v>1606</v>
      </c>
      <c r="C351" s="307" t="s">
        <v>1606</v>
      </c>
      <c r="D351" s="308">
        <v>1983</v>
      </c>
      <c r="E351" s="307" t="s">
        <v>1607</v>
      </c>
      <c r="F351" s="309">
        <v>70538</v>
      </c>
      <c r="G351" s="600" t="s">
        <v>1566</v>
      </c>
      <c r="J351" s="602">
        <v>67135</v>
      </c>
      <c r="K351" s="270"/>
      <c r="L351" s="270"/>
      <c r="M351" s="270"/>
      <c r="N351" s="270"/>
      <c r="O351" s="270"/>
      <c r="P351" s="270"/>
      <c r="Q351" s="270"/>
      <c r="R351" s="270"/>
      <c r="S351" s="270"/>
      <c r="T351" s="270"/>
      <c r="U351" s="270"/>
      <c r="V351" s="270"/>
      <c r="W351" s="270"/>
    </row>
    <row r="352" spans="1:23" ht="15" x14ac:dyDescent="0.2">
      <c r="A352" s="599" t="s">
        <v>1571</v>
      </c>
      <c r="B352" s="307" t="s">
        <v>1606</v>
      </c>
      <c r="C352" s="307" t="s">
        <v>1606</v>
      </c>
      <c r="D352" s="308">
        <v>1983</v>
      </c>
      <c r="E352" s="307" t="s">
        <v>1607</v>
      </c>
      <c r="F352" s="309">
        <v>70544</v>
      </c>
      <c r="G352" s="600" t="s">
        <v>1566</v>
      </c>
      <c r="J352" s="602">
        <v>67010</v>
      </c>
      <c r="K352" s="270"/>
      <c r="L352" s="270"/>
      <c r="M352" s="270"/>
      <c r="N352" s="270"/>
      <c r="O352" s="270"/>
      <c r="P352" s="270"/>
      <c r="Q352" s="270"/>
      <c r="R352" s="270"/>
      <c r="S352" s="270"/>
      <c r="T352" s="270"/>
      <c r="U352" s="270"/>
      <c r="V352" s="270"/>
      <c r="W352" s="270"/>
    </row>
    <row r="353" spans="1:23" ht="15" x14ac:dyDescent="0.2">
      <c r="A353" s="599" t="s">
        <v>1571</v>
      </c>
      <c r="B353" s="307" t="s">
        <v>1606</v>
      </c>
      <c r="C353" s="307" t="s">
        <v>1606</v>
      </c>
      <c r="D353" s="308">
        <v>1983</v>
      </c>
      <c r="E353" s="307" t="s">
        <v>1607</v>
      </c>
      <c r="F353" s="309">
        <v>70552</v>
      </c>
      <c r="G353" s="600" t="s">
        <v>1566</v>
      </c>
      <c r="J353" s="602">
        <v>67017</v>
      </c>
      <c r="K353" s="270"/>
      <c r="L353" s="270"/>
      <c r="M353" s="270"/>
      <c r="N353" s="270"/>
      <c r="O353" s="270"/>
      <c r="P353" s="270"/>
      <c r="Q353" s="270"/>
      <c r="R353" s="270"/>
      <c r="S353" s="270"/>
      <c r="T353" s="270"/>
      <c r="U353" s="270"/>
      <c r="V353" s="270"/>
      <c r="W353" s="270"/>
    </row>
    <row r="354" spans="1:23" ht="15" x14ac:dyDescent="0.2">
      <c r="A354" s="599" t="s">
        <v>1571</v>
      </c>
      <c r="B354" s="307" t="s">
        <v>1606</v>
      </c>
      <c r="C354" s="307" t="s">
        <v>1606</v>
      </c>
      <c r="D354" s="308">
        <v>1983</v>
      </c>
      <c r="E354" s="307" t="s">
        <v>1607</v>
      </c>
      <c r="F354" s="309">
        <v>70560</v>
      </c>
      <c r="G354" s="600" t="s">
        <v>1566</v>
      </c>
      <c r="J354" s="602">
        <v>67042</v>
      </c>
      <c r="K354" s="270"/>
      <c r="L354" s="270"/>
      <c r="M354" s="270"/>
      <c r="N354" s="270"/>
      <c r="O354" s="270"/>
      <c r="P354" s="270"/>
      <c r="Q354" s="270"/>
      <c r="R354" s="270"/>
      <c r="S354" s="270"/>
      <c r="T354" s="270"/>
      <c r="U354" s="270"/>
      <c r="V354" s="270"/>
      <c r="W354" s="270"/>
    </row>
    <row r="355" spans="1:23" ht="15" x14ac:dyDescent="0.2">
      <c r="A355" s="599" t="s">
        <v>1571</v>
      </c>
      <c r="B355" s="307" t="s">
        <v>1606</v>
      </c>
      <c r="C355" s="307" t="s">
        <v>1606</v>
      </c>
      <c r="D355" s="308">
        <v>1983</v>
      </c>
      <c r="E355" s="307" t="s">
        <v>1607</v>
      </c>
      <c r="F355" s="309">
        <v>70563</v>
      </c>
      <c r="G355" s="600" t="s">
        <v>1566</v>
      </c>
      <c r="J355" s="602">
        <v>67056</v>
      </c>
      <c r="K355" s="270"/>
      <c r="L355" s="270"/>
      <c r="M355" s="270"/>
      <c r="N355" s="270"/>
      <c r="O355" s="270"/>
      <c r="P355" s="270"/>
      <c r="Q355" s="270"/>
      <c r="R355" s="270"/>
      <c r="S355" s="270"/>
      <c r="T355" s="270"/>
      <c r="U355" s="270"/>
      <c r="V355" s="270"/>
      <c r="W355" s="270"/>
    </row>
    <row r="356" spans="1:23" ht="15" x14ac:dyDescent="0.2">
      <c r="A356" s="599" t="s">
        <v>1571</v>
      </c>
      <c r="B356" s="307" t="s">
        <v>1606</v>
      </c>
      <c r="C356" s="307" t="s">
        <v>1606</v>
      </c>
      <c r="D356" s="308">
        <v>1983</v>
      </c>
      <c r="E356" s="307" t="s">
        <v>1607</v>
      </c>
      <c r="F356" s="309">
        <v>70582</v>
      </c>
      <c r="G356" s="600" t="s">
        <v>1566</v>
      </c>
      <c r="J356" s="602">
        <v>67062</v>
      </c>
      <c r="K356" s="270"/>
      <c r="L356" s="270"/>
      <c r="M356" s="270"/>
      <c r="N356" s="270"/>
      <c r="O356" s="270"/>
      <c r="P356" s="270"/>
      <c r="Q356" s="270"/>
      <c r="R356" s="270"/>
      <c r="S356" s="270"/>
      <c r="T356" s="270"/>
      <c r="U356" s="270"/>
      <c r="V356" s="270"/>
      <c r="W356" s="270"/>
    </row>
    <row r="357" spans="1:23" ht="15" x14ac:dyDescent="0.2">
      <c r="A357" s="599" t="s">
        <v>1571</v>
      </c>
      <c r="B357" s="307" t="s">
        <v>1606</v>
      </c>
      <c r="C357" s="307" t="s">
        <v>1606</v>
      </c>
      <c r="D357" s="308">
        <v>1984</v>
      </c>
      <c r="E357" s="307" t="s">
        <v>1608</v>
      </c>
      <c r="F357" s="309">
        <v>70501</v>
      </c>
      <c r="G357" s="600" t="s">
        <v>1566</v>
      </c>
      <c r="J357" s="602">
        <v>67114</v>
      </c>
      <c r="K357" s="270"/>
      <c r="L357" s="270"/>
      <c r="M357" s="270"/>
      <c r="N357" s="270"/>
      <c r="O357" s="270"/>
      <c r="P357" s="270"/>
      <c r="Q357" s="270"/>
      <c r="R357" s="270"/>
      <c r="S357" s="270"/>
      <c r="T357" s="270"/>
      <c r="U357" s="270"/>
      <c r="V357" s="270"/>
      <c r="W357" s="270"/>
    </row>
    <row r="358" spans="1:23" ht="15" x14ac:dyDescent="0.2">
      <c r="A358" s="599" t="s">
        <v>1571</v>
      </c>
      <c r="B358" s="307" t="s">
        <v>1606</v>
      </c>
      <c r="C358" s="307" t="s">
        <v>1606</v>
      </c>
      <c r="D358" s="308">
        <v>1984</v>
      </c>
      <c r="E358" s="307" t="s">
        <v>1608</v>
      </c>
      <c r="F358" s="309">
        <v>70503</v>
      </c>
      <c r="G358" s="600" t="s">
        <v>1566</v>
      </c>
      <c r="J358" s="602">
        <v>67117</v>
      </c>
      <c r="K358" s="270"/>
      <c r="L358" s="270"/>
      <c r="M358" s="270"/>
      <c r="N358" s="270"/>
      <c r="O358" s="270"/>
      <c r="P358" s="270"/>
      <c r="Q358" s="270"/>
      <c r="R358" s="270"/>
      <c r="S358" s="270"/>
      <c r="T358" s="270"/>
      <c r="U358" s="270"/>
      <c r="V358" s="270"/>
      <c r="W358" s="270"/>
    </row>
    <row r="359" spans="1:23" ht="15" x14ac:dyDescent="0.2">
      <c r="A359" s="599" t="s">
        <v>1571</v>
      </c>
      <c r="B359" s="307" t="s">
        <v>1606</v>
      </c>
      <c r="C359" s="307" t="s">
        <v>1606</v>
      </c>
      <c r="D359" s="308">
        <v>1984</v>
      </c>
      <c r="E359" s="307" t="s">
        <v>1608</v>
      </c>
      <c r="F359" s="309">
        <v>70504</v>
      </c>
      <c r="G359" s="600" t="s">
        <v>1566</v>
      </c>
      <c r="J359" s="602">
        <v>67144</v>
      </c>
      <c r="K359" s="270"/>
      <c r="L359" s="270"/>
      <c r="M359" s="270"/>
      <c r="N359" s="270"/>
      <c r="O359" s="270"/>
      <c r="P359" s="270"/>
      <c r="Q359" s="270"/>
      <c r="R359" s="270"/>
      <c r="S359" s="270"/>
      <c r="T359" s="270"/>
      <c r="U359" s="270"/>
      <c r="V359" s="270"/>
      <c r="W359" s="270"/>
    </row>
    <row r="360" spans="1:23" ht="15" x14ac:dyDescent="0.2">
      <c r="A360" s="599" t="s">
        <v>1571</v>
      </c>
      <c r="B360" s="307" t="s">
        <v>1606</v>
      </c>
      <c r="C360" s="307" t="s">
        <v>1606</v>
      </c>
      <c r="D360" s="308">
        <v>1984</v>
      </c>
      <c r="E360" s="307" t="s">
        <v>1608</v>
      </c>
      <c r="F360" s="309">
        <v>70506</v>
      </c>
      <c r="G360" s="600" t="s">
        <v>1566</v>
      </c>
      <c r="J360" s="601">
        <v>4654</v>
      </c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</row>
    <row r="361" spans="1:23" ht="15" x14ac:dyDescent="0.2">
      <c r="A361" s="599" t="s">
        <v>1571</v>
      </c>
      <c r="B361" s="307" t="s">
        <v>1606</v>
      </c>
      <c r="C361" s="307" t="s">
        <v>1606</v>
      </c>
      <c r="D361" s="308">
        <v>1984</v>
      </c>
      <c r="E361" s="307" t="s">
        <v>1608</v>
      </c>
      <c r="F361" s="309">
        <v>70507</v>
      </c>
      <c r="G361" s="600" t="s">
        <v>1566</v>
      </c>
      <c r="J361" s="602">
        <v>67037</v>
      </c>
      <c r="K361" s="270"/>
      <c r="L361" s="270"/>
      <c r="M361" s="270"/>
      <c r="N361" s="270"/>
      <c r="O361" s="270"/>
      <c r="P361" s="270"/>
      <c r="Q361" s="270"/>
      <c r="R361" s="270"/>
      <c r="S361" s="270"/>
      <c r="T361" s="270"/>
      <c r="U361" s="270"/>
      <c r="V361" s="270"/>
      <c r="W361" s="270"/>
    </row>
    <row r="362" spans="1:23" ht="15" x14ac:dyDescent="0.2">
      <c r="A362" s="599" t="s">
        <v>1571</v>
      </c>
      <c r="B362" s="307" t="s">
        <v>1606</v>
      </c>
      <c r="C362" s="307" t="s">
        <v>1606</v>
      </c>
      <c r="D362" s="308">
        <v>1984</v>
      </c>
      <c r="E362" s="307" t="s">
        <v>1608</v>
      </c>
      <c r="F362" s="309">
        <v>70508</v>
      </c>
      <c r="G362" s="600" t="s">
        <v>1566</v>
      </c>
      <c r="J362" s="602">
        <v>67060</v>
      </c>
      <c r="K362" s="270"/>
      <c r="L362" s="270"/>
      <c r="M362" s="270"/>
      <c r="N362" s="270"/>
      <c r="O362" s="270"/>
      <c r="P362" s="270"/>
      <c r="Q362" s="270"/>
      <c r="R362" s="270"/>
      <c r="S362" s="270"/>
      <c r="T362" s="270"/>
      <c r="U362" s="270"/>
      <c r="V362" s="270"/>
      <c r="W362" s="270"/>
    </row>
    <row r="363" spans="1:23" ht="15" x14ac:dyDescent="0.2">
      <c r="A363" s="599" t="s">
        <v>1571</v>
      </c>
      <c r="B363" s="307" t="s">
        <v>1606</v>
      </c>
      <c r="C363" s="307" t="s">
        <v>1606</v>
      </c>
      <c r="D363" s="308">
        <v>1984</v>
      </c>
      <c r="E363" s="307" t="s">
        <v>1608</v>
      </c>
      <c r="F363" s="309">
        <v>70518</v>
      </c>
      <c r="G363" s="600" t="s">
        <v>1566</v>
      </c>
      <c r="J363" s="602">
        <v>67110</v>
      </c>
      <c r="K363" s="270"/>
      <c r="L363" s="270"/>
      <c r="M363" s="270"/>
      <c r="N363" s="270"/>
      <c r="O363" s="270"/>
      <c r="P363" s="270"/>
      <c r="Q363" s="270"/>
      <c r="R363" s="270"/>
      <c r="S363" s="270"/>
      <c r="T363" s="270"/>
      <c r="U363" s="270"/>
      <c r="V363" s="270"/>
      <c r="W363" s="270"/>
    </row>
    <row r="364" spans="1:23" ht="15" x14ac:dyDescent="0.2">
      <c r="A364" s="599" t="s">
        <v>1571</v>
      </c>
      <c r="B364" s="307" t="s">
        <v>1606</v>
      </c>
      <c r="C364" s="307" t="s">
        <v>1606</v>
      </c>
      <c r="D364" s="308">
        <v>1984</v>
      </c>
      <c r="E364" s="307" t="s">
        <v>1608</v>
      </c>
      <c r="F364" s="309">
        <v>70520</v>
      </c>
      <c r="G364" s="600" t="s">
        <v>1566</v>
      </c>
      <c r="J364" s="602">
        <v>67005</v>
      </c>
      <c r="K364" s="270"/>
      <c r="L364" s="270"/>
      <c r="M364" s="270"/>
      <c r="N364" s="270"/>
      <c r="O364" s="270"/>
      <c r="P364" s="270"/>
      <c r="Q364" s="270"/>
      <c r="R364" s="270"/>
      <c r="S364" s="270"/>
      <c r="T364" s="270"/>
      <c r="U364" s="270"/>
      <c r="V364" s="270"/>
      <c r="W364" s="270"/>
    </row>
    <row r="365" spans="1:23" ht="15" x14ac:dyDescent="0.2">
      <c r="A365" s="599" t="s">
        <v>1571</v>
      </c>
      <c r="B365" s="307" t="s">
        <v>1606</v>
      </c>
      <c r="C365" s="307" t="s">
        <v>1606</v>
      </c>
      <c r="D365" s="308">
        <v>1984</v>
      </c>
      <c r="E365" s="307" t="s">
        <v>1608</v>
      </c>
      <c r="F365" s="309">
        <v>70529</v>
      </c>
      <c r="G365" s="600" t="s">
        <v>1566</v>
      </c>
      <c r="J365" s="602">
        <v>67156</v>
      </c>
      <c r="K365" s="270"/>
      <c r="L365" s="270"/>
      <c r="M365" s="270"/>
      <c r="N365" s="270"/>
      <c r="O365" s="270"/>
      <c r="P365" s="270"/>
      <c r="Q365" s="270"/>
      <c r="R365" s="270"/>
      <c r="S365" s="270"/>
      <c r="T365" s="270"/>
      <c r="U365" s="270"/>
      <c r="V365" s="270"/>
      <c r="W365" s="270"/>
    </row>
    <row r="366" spans="1:23" ht="15" x14ac:dyDescent="0.2">
      <c r="A366" s="599" t="s">
        <v>1571</v>
      </c>
      <c r="B366" s="307" t="s">
        <v>1606</v>
      </c>
      <c r="C366" s="307" t="s">
        <v>1606</v>
      </c>
      <c r="D366" s="308">
        <v>1984</v>
      </c>
      <c r="E366" s="307" t="s">
        <v>1608</v>
      </c>
      <c r="F366" s="309">
        <v>70555</v>
      </c>
      <c r="G366" s="600" t="s">
        <v>1566</v>
      </c>
      <c r="J366" s="601">
        <v>350</v>
      </c>
      <c r="K366" s="270"/>
      <c r="L366" s="270"/>
      <c r="M366" s="270"/>
      <c r="N366" s="270"/>
      <c r="O366" s="270"/>
      <c r="P366" s="270"/>
      <c r="Q366" s="270"/>
      <c r="R366" s="270"/>
      <c r="S366" s="270"/>
      <c r="T366" s="270"/>
      <c r="U366" s="270"/>
      <c r="V366" s="270"/>
      <c r="W366" s="270"/>
    </row>
    <row r="367" spans="1:23" ht="15" x14ac:dyDescent="0.2">
      <c r="A367" s="599" t="s">
        <v>1571</v>
      </c>
      <c r="B367" s="307" t="s">
        <v>1606</v>
      </c>
      <c r="C367" s="307" t="s">
        <v>1606</v>
      </c>
      <c r="D367" s="308">
        <v>1984</v>
      </c>
      <c r="E367" s="307" t="s">
        <v>1608</v>
      </c>
      <c r="F367" s="309">
        <v>70583</v>
      </c>
      <c r="G367" s="600" t="s">
        <v>1566</v>
      </c>
      <c r="J367" s="602">
        <v>67101</v>
      </c>
      <c r="K367" s="270"/>
      <c r="L367" s="270"/>
      <c r="M367" s="270"/>
      <c r="N367" s="270"/>
      <c r="O367" s="270"/>
      <c r="P367" s="270"/>
      <c r="Q367" s="270"/>
      <c r="R367" s="270"/>
      <c r="S367" s="270"/>
      <c r="T367" s="270"/>
      <c r="U367" s="270"/>
      <c r="V367" s="270"/>
      <c r="W367" s="270"/>
    </row>
    <row r="368" spans="1:23" ht="15" x14ac:dyDescent="0.2">
      <c r="A368" s="599" t="s">
        <v>1571</v>
      </c>
      <c r="B368" s="307" t="s">
        <v>1606</v>
      </c>
      <c r="C368" s="307" t="s">
        <v>1606</v>
      </c>
      <c r="D368" s="308">
        <v>1984</v>
      </c>
      <c r="E368" s="307" t="s">
        <v>1608</v>
      </c>
      <c r="F368" s="309">
        <v>70592</v>
      </c>
      <c r="G368" s="600" t="s">
        <v>1566</v>
      </c>
      <c r="J368" s="602">
        <v>67147</v>
      </c>
      <c r="K368" s="270"/>
      <c r="L368" s="270"/>
      <c r="M368" s="270"/>
      <c r="N368" s="270"/>
      <c r="O368" s="270"/>
      <c r="P368" s="270"/>
      <c r="Q368" s="270"/>
      <c r="R368" s="270"/>
      <c r="S368" s="270"/>
      <c r="T368" s="270"/>
      <c r="U368" s="270"/>
      <c r="V368" s="270"/>
      <c r="W368" s="270"/>
    </row>
    <row r="369" spans="1:23" ht="15" x14ac:dyDescent="0.2">
      <c r="A369" s="599" t="s">
        <v>1571</v>
      </c>
      <c r="B369" s="307" t="s">
        <v>1606</v>
      </c>
      <c r="C369" s="307" t="s">
        <v>1606</v>
      </c>
      <c r="D369" s="308">
        <v>1995</v>
      </c>
      <c r="E369" s="307" t="s">
        <v>1609</v>
      </c>
      <c r="F369" s="309">
        <v>70510</v>
      </c>
      <c r="G369" s="600" t="s">
        <v>1566</v>
      </c>
      <c r="J369" s="602">
        <v>67052</v>
      </c>
      <c r="K369" s="270"/>
      <c r="L369" s="270"/>
      <c r="M369" s="270"/>
      <c r="N369" s="270"/>
      <c r="O369" s="270"/>
      <c r="P369" s="270"/>
      <c r="Q369" s="270"/>
      <c r="R369" s="270"/>
      <c r="S369" s="270"/>
      <c r="T369" s="270"/>
      <c r="U369" s="270"/>
      <c r="V369" s="270"/>
      <c r="W369" s="270"/>
    </row>
    <row r="370" spans="1:23" ht="15" x14ac:dyDescent="0.2">
      <c r="A370" s="599" t="s">
        <v>1571</v>
      </c>
      <c r="B370" s="307" t="s">
        <v>1606</v>
      </c>
      <c r="C370" s="307" t="s">
        <v>1606</v>
      </c>
      <c r="D370" s="308">
        <v>1995</v>
      </c>
      <c r="E370" s="307" t="s">
        <v>1609</v>
      </c>
      <c r="F370" s="309">
        <v>70526</v>
      </c>
      <c r="G370" s="600" t="s">
        <v>1566</v>
      </c>
      <c r="J370" s="602">
        <v>67067</v>
      </c>
      <c r="K370" s="270"/>
      <c r="L370" s="270"/>
      <c r="M370" s="270"/>
      <c r="N370" s="270"/>
      <c r="O370" s="270"/>
      <c r="P370" s="270"/>
      <c r="Q370" s="270"/>
      <c r="R370" s="270"/>
      <c r="S370" s="270"/>
      <c r="T370" s="270"/>
      <c r="U370" s="270"/>
      <c r="V370" s="270"/>
      <c r="W370" s="270"/>
    </row>
    <row r="371" spans="1:23" ht="15" x14ac:dyDescent="0.2">
      <c r="A371" s="599" t="s">
        <v>1571</v>
      </c>
      <c r="B371" s="307" t="s">
        <v>1606</v>
      </c>
      <c r="C371" s="307" t="s">
        <v>1606</v>
      </c>
      <c r="D371" s="308">
        <v>1995</v>
      </c>
      <c r="E371" s="307" t="s">
        <v>1609</v>
      </c>
      <c r="F371" s="309">
        <v>70528</v>
      </c>
      <c r="G371" s="600" t="s">
        <v>1566</v>
      </c>
      <c r="J371" s="602">
        <v>67202</v>
      </c>
      <c r="K371" s="270"/>
      <c r="L371" s="270"/>
      <c r="M371" s="270"/>
      <c r="N371" s="270"/>
      <c r="O371" s="270"/>
      <c r="P371" s="270"/>
      <c r="Q371" s="270"/>
      <c r="R371" s="270"/>
      <c r="S371" s="270"/>
      <c r="T371" s="270"/>
      <c r="U371" s="270"/>
      <c r="V371" s="270"/>
      <c r="W371" s="270"/>
    </row>
    <row r="372" spans="1:23" ht="15" x14ac:dyDescent="0.2">
      <c r="A372" s="599" t="s">
        <v>1571</v>
      </c>
      <c r="B372" s="307" t="s">
        <v>1606</v>
      </c>
      <c r="C372" s="307" t="s">
        <v>1606</v>
      </c>
      <c r="D372" s="308">
        <v>1995</v>
      </c>
      <c r="E372" s="307" t="s">
        <v>1609</v>
      </c>
      <c r="F372" s="309">
        <v>70533</v>
      </c>
      <c r="G372" s="600" t="s">
        <v>1566</v>
      </c>
      <c r="J372" s="602">
        <v>67203</v>
      </c>
      <c r="K372" s="270"/>
      <c r="L372" s="270"/>
      <c r="M372" s="270"/>
      <c r="N372" s="270"/>
      <c r="O372" s="270"/>
      <c r="P372" s="270"/>
      <c r="Q372" s="270"/>
      <c r="R372" s="270"/>
      <c r="S372" s="270"/>
      <c r="T372" s="270"/>
      <c r="U372" s="270"/>
      <c r="V372" s="270"/>
      <c r="W372" s="270"/>
    </row>
    <row r="373" spans="1:23" ht="15" x14ac:dyDescent="0.2">
      <c r="A373" s="599" t="s">
        <v>1571</v>
      </c>
      <c r="B373" s="307" t="s">
        <v>1606</v>
      </c>
      <c r="C373" s="307" t="s">
        <v>1606</v>
      </c>
      <c r="D373" s="308">
        <v>1995</v>
      </c>
      <c r="E373" s="307" t="s">
        <v>1609</v>
      </c>
      <c r="F373" s="309">
        <v>70548</v>
      </c>
      <c r="G373" s="600" t="s">
        <v>1566</v>
      </c>
      <c r="J373" s="602">
        <v>67204</v>
      </c>
      <c r="K373" s="270"/>
      <c r="L373" s="270"/>
      <c r="M373" s="270"/>
      <c r="N373" s="270"/>
      <c r="O373" s="270"/>
      <c r="P373" s="270"/>
      <c r="Q373" s="270"/>
      <c r="R373" s="270"/>
      <c r="S373" s="270"/>
      <c r="T373" s="270"/>
      <c r="U373" s="270"/>
      <c r="V373" s="270"/>
      <c r="W373" s="270"/>
    </row>
    <row r="374" spans="1:23" ht="15" x14ac:dyDescent="0.2">
      <c r="A374" s="599" t="s">
        <v>1571</v>
      </c>
      <c r="B374" s="307" t="s">
        <v>1606</v>
      </c>
      <c r="C374" s="307" t="s">
        <v>1606</v>
      </c>
      <c r="D374" s="308">
        <v>1995</v>
      </c>
      <c r="E374" s="307" t="s">
        <v>1609</v>
      </c>
      <c r="F374" s="309">
        <v>70578</v>
      </c>
      <c r="G374" s="600" t="s">
        <v>1566</v>
      </c>
      <c r="J374" s="602">
        <v>67205</v>
      </c>
      <c r="K374" s="270"/>
      <c r="L374" s="270"/>
      <c r="M374" s="270"/>
      <c r="N374" s="270"/>
      <c r="O374" s="270"/>
      <c r="P374" s="270"/>
      <c r="Q374" s="270"/>
      <c r="R374" s="270"/>
      <c r="S374" s="270"/>
      <c r="T374" s="270"/>
      <c r="U374" s="270"/>
      <c r="V374" s="270"/>
      <c r="W374" s="270"/>
    </row>
    <row r="375" spans="1:23" ht="15" x14ac:dyDescent="0.2">
      <c r="A375" s="599" t="s">
        <v>149</v>
      </c>
      <c r="B375" s="307" t="s">
        <v>1610</v>
      </c>
      <c r="C375" s="307" t="s">
        <v>1610</v>
      </c>
      <c r="D375" s="308">
        <v>9425</v>
      </c>
      <c r="E375" s="307" t="s">
        <v>1611</v>
      </c>
      <c r="F375" s="309">
        <v>89031</v>
      </c>
      <c r="G375" s="600" t="s">
        <v>1566</v>
      </c>
      <c r="J375" s="602">
        <v>67206</v>
      </c>
      <c r="K375" s="270"/>
      <c r="L375" s="270"/>
      <c r="M375" s="270"/>
      <c r="N375" s="270"/>
      <c r="O375" s="270"/>
      <c r="P375" s="270"/>
      <c r="Q375" s="270"/>
      <c r="R375" s="270"/>
      <c r="S375" s="270"/>
      <c r="T375" s="270"/>
      <c r="U375" s="270"/>
      <c r="V375" s="270"/>
      <c r="W375" s="270"/>
    </row>
    <row r="376" spans="1:23" ht="15" x14ac:dyDescent="0.2">
      <c r="A376" s="599" t="s">
        <v>149</v>
      </c>
      <c r="B376" s="307" t="s">
        <v>1610</v>
      </c>
      <c r="C376" s="307" t="s">
        <v>1610</v>
      </c>
      <c r="D376" s="308">
        <v>9424</v>
      </c>
      <c r="E376" s="307" t="s">
        <v>1612</v>
      </c>
      <c r="F376" s="309">
        <v>89030</v>
      </c>
      <c r="G376" s="600" t="s">
        <v>1566</v>
      </c>
      <c r="J376" s="602">
        <v>67207</v>
      </c>
      <c r="K376" s="270"/>
      <c r="L376" s="270"/>
      <c r="M376" s="270"/>
      <c r="N376" s="270"/>
      <c r="O376" s="270"/>
      <c r="P376" s="270"/>
      <c r="Q376" s="270"/>
      <c r="R376" s="270"/>
      <c r="S376" s="270"/>
      <c r="T376" s="270"/>
      <c r="U376" s="270"/>
      <c r="V376" s="270"/>
      <c r="W376" s="270"/>
    </row>
    <row r="377" spans="1:23" ht="15" x14ac:dyDescent="0.2">
      <c r="A377" s="599" t="s">
        <v>149</v>
      </c>
      <c r="B377" s="307" t="s">
        <v>1610</v>
      </c>
      <c r="C377" s="307" t="s">
        <v>1610</v>
      </c>
      <c r="D377" s="308">
        <v>9424</v>
      </c>
      <c r="E377" s="307" t="s">
        <v>1612</v>
      </c>
      <c r="F377" s="309">
        <v>89032</v>
      </c>
      <c r="G377" s="600" t="s">
        <v>1566</v>
      </c>
      <c r="J377" s="602">
        <v>67208</v>
      </c>
      <c r="K377" s="270"/>
      <c r="L377" s="270"/>
      <c r="M377" s="270"/>
      <c r="N377" s="270"/>
      <c r="O377" s="270"/>
      <c r="P377" s="270"/>
      <c r="Q377" s="270"/>
      <c r="R377" s="270"/>
      <c r="S377" s="270"/>
      <c r="T377" s="270"/>
      <c r="U377" s="270"/>
      <c r="V377" s="270"/>
      <c r="W377" s="270"/>
    </row>
    <row r="378" spans="1:23" ht="15" x14ac:dyDescent="0.2">
      <c r="A378" s="599" t="s">
        <v>149</v>
      </c>
      <c r="B378" s="307" t="s">
        <v>1610</v>
      </c>
      <c r="C378" s="307" t="s">
        <v>1610</v>
      </c>
      <c r="D378" s="308">
        <v>9424</v>
      </c>
      <c r="E378" s="307" t="s">
        <v>1612</v>
      </c>
      <c r="F378" s="309">
        <v>89101</v>
      </c>
      <c r="G378" s="600" t="s">
        <v>1566</v>
      </c>
      <c r="J378" s="602">
        <v>67209</v>
      </c>
      <c r="K378" s="270"/>
      <c r="L378" s="270"/>
      <c r="M378" s="270"/>
      <c r="N378" s="270"/>
      <c r="O378" s="270"/>
      <c r="P378" s="270"/>
      <c r="Q378" s="270"/>
      <c r="R378" s="270"/>
      <c r="S378" s="270"/>
      <c r="T378" s="270"/>
      <c r="U378" s="270"/>
      <c r="V378" s="270"/>
      <c r="W378" s="270"/>
    </row>
    <row r="379" spans="1:23" ht="15" x14ac:dyDescent="0.2">
      <c r="A379" s="599" t="s">
        <v>149</v>
      </c>
      <c r="B379" s="307" t="s">
        <v>1610</v>
      </c>
      <c r="C379" s="307" t="s">
        <v>1610</v>
      </c>
      <c r="D379" s="308">
        <v>9424</v>
      </c>
      <c r="E379" s="307" t="s">
        <v>1612</v>
      </c>
      <c r="F379" s="309">
        <v>89102</v>
      </c>
      <c r="G379" s="600" t="s">
        <v>1566</v>
      </c>
      <c r="J379" s="602">
        <v>67210</v>
      </c>
      <c r="K379" s="270"/>
      <c r="L379" s="270"/>
      <c r="M379" s="270"/>
      <c r="N379" s="270"/>
      <c r="O379" s="270"/>
      <c r="P379" s="270"/>
      <c r="Q379" s="270"/>
      <c r="R379" s="270"/>
      <c r="S379" s="270"/>
      <c r="T379" s="270"/>
      <c r="U379" s="270"/>
      <c r="V379" s="270"/>
      <c r="W379" s="270"/>
    </row>
    <row r="380" spans="1:23" ht="15" x14ac:dyDescent="0.2">
      <c r="A380" s="599" t="s">
        <v>149</v>
      </c>
      <c r="B380" s="307" t="s">
        <v>1610</v>
      </c>
      <c r="C380" s="307" t="s">
        <v>1610</v>
      </c>
      <c r="D380" s="308">
        <v>9424</v>
      </c>
      <c r="E380" s="307" t="s">
        <v>1612</v>
      </c>
      <c r="F380" s="309">
        <v>89104</v>
      </c>
      <c r="G380" s="600" t="s">
        <v>1566</v>
      </c>
      <c r="J380" s="602">
        <v>67211</v>
      </c>
      <c r="K380" s="270"/>
      <c r="L380" s="270"/>
      <c r="M380" s="270"/>
      <c r="N380" s="270"/>
      <c r="O380" s="270"/>
      <c r="P380" s="270"/>
      <c r="Q380" s="270"/>
      <c r="R380" s="270"/>
      <c r="S380" s="270"/>
      <c r="T380" s="270"/>
      <c r="U380" s="270"/>
      <c r="V380" s="270"/>
      <c r="W380" s="270"/>
    </row>
    <row r="381" spans="1:23" ht="15" x14ac:dyDescent="0.2">
      <c r="A381" s="599" t="s">
        <v>149</v>
      </c>
      <c r="B381" s="307" t="s">
        <v>1610</v>
      </c>
      <c r="C381" s="307" t="s">
        <v>1610</v>
      </c>
      <c r="D381" s="308">
        <v>9424</v>
      </c>
      <c r="E381" s="307" t="s">
        <v>1612</v>
      </c>
      <c r="F381" s="309">
        <v>89106</v>
      </c>
      <c r="G381" s="600" t="s">
        <v>1566</v>
      </c>
      <c r="J381" s="602">
        <v>67212</v>
      </c>
      <c r="K381" s="270"/>
      <c r="L381" s="270"/>
      <c r="M381" s="270"/>
      <c r="N381" s="270"/>
      <c r="O381" s="270"/>
      <c r="P381" s="270"/>
      <c r="Q381" s="270"/>
      <c r="R381" s="270"/>
      <c r="S381" s="270"/>
      <c r="T381" s="270"/>
      <c r="U381" s="270"/>
      <c r="V381" s="270"/>
      <c r="W381" s="270"/>
    </row>
    <row r="382" spans="1:23" ht="15" x14ac:dyDescent="0.2">
      <c r="A382" s="599" t="s">
        <v>149</v>
      </c>
      <c r="B382" s="307" t="s">
        <v>1610</v>
      </c>
      <c r="C382" s="307" t="s">
        <v>1610</v>
      </c>
      <c r="D382" s="308">
        <v>9424</v>
      </c>
      <c r="E382" s="307" t="s">
        <v>1612</v>
      </c>
      <c r="F382" s="309">
        <v>89107</v>
      </c>
      <c r="G382" s="600" t="s">
        <v>1566</v>
      </c>
      <c r="J382" s="602">
        <v>67213</v>
      </c>
      <c r="K382" s="270"/>
      <c r="L382" s="270"/>
      <c r="M382" s="270"/>
      <c r="N382" s="270"/>
      <c r="O382" s="270"/>
      <c r="P382" s="270"/>
      <c r="Q382" s="270"/>
      <c r="R382" s="270"/>
      <c r="S382" s="270"/>
      <c r="T382" s="270"/>
      <c r="U382" s="270"/>
      <c r="V382" s="270"/>
      <c r="W382" s="270"/>
    </row>
    <row r="383" spans="1:23" ht="15" x14ac:dyDescent="0.2">
      <c r="A383" s="599" t="s">
        <v>149</v>
      </c>
      <c r="B383" s="307" t="s">
        <v>1610</v>
      </c>
      <c r="C383" s="307" t="s">
        <v>1610</v>
      </c>
      <c r="D383" s="308">
        <v>9424</v>
      </c>
      <c r="E383" s="307" t="s">
        <v>1612</v>
      </c>
      <c r="F383" s="309">
        <v>89109</v>
      </c>
      <c r="G383" s="600" t="s">
        <v>1566</v>
      </c>
      <c r="J383" s="602">
        <v>67214</v>
      </c>
      <c r="K383" s="270"/>
      <c r="L383" s="270"/>
      <c r="M383" s="270"/>
      <c r="N383" s="270"/>
      <c r="O383" s="270"/>
      <c r="P383" s="270"/>
      <c r="Q383" s="270"/>
      <c r="R383" s="270"/>
      <c r="S383" s="270"/>
      <c r="T383" s="270"/>
      <c r="U383" s="270"/>
      <c r="V383" s="270"/>
      <c r="W383" s="270"/>
    </row>
    <row r="384" spans="1:23" ht="15" x14ac:dyDescent="0.2">
      <c r="A384" s="599" t="s">
        <v>149</v>
      </c>
      <c r="B384" s="307" t="s">
        <v>1610</v>
      </c>
      <c r="C384" s="307" t="s">
        <v>1610</v>
      </c>
      <c r="D384" s="308">
        <v>9424</v>
      </c>
      <c r="E384" s="307" t="s">
        <v>1612</v>
      </c>
      <c r="F384" s="309">
        <v>89110</v>
      </c>
      <c r="G384" s="600" t="s">
        <v>1566</v>
      </c>
      <c r="J384" s="602">
        <v>67215</v>
      </c>
      <c r="K384" s="270"/>
      <c r="L384" s="270"/>
      <c r="M384" s="270"/>
      <c r="N384" s="270"/>
      <c r="O384" s="270"/>
      <c r="P384" s="270"/>
      <c r="Q384" s="270"/>
      <c r="R384" s="270"/>
      <c r="S384" s="270"/>
      <c r="T384" s="270"/>
      <c r="U384" s="270"/>
      <c r="V384" s="270"/>
      <c r="W384" s="270"/>
    </row>
    <row r="385" spans="1:23" ht="15" x14ac:dyDescent="0.2">
      <c r="A385" s="599" t="s">
        <v>149</v>
      </c>
      <c r="B385" s="307" t="s">
        <v>1610</v>
      </c>
      <c r="C385" s="307" t="s">
        <v>1610</v>
      </c>
      <c r="D385" s="308">
        <v>9424</v>
      </c>
      <c r="E385" s="307" t="s">
        <v>1612</v>
      </c>
      <c r="F385" s="309">
        <v>89115</v>
      </c>
      <c r="G385" s="600" t="s">
        <v>1566</v>
      </c>
      <c r="J385" s="602">
        <v>67216</v>
      </c>
      <c r="K385" s="270"/>
      <c r="L385" s="270"/>
      <c r="M385" s="270"/>
      <c r="N385" s="270"/>
      <c r="O385" s="270"/>
      <c r="P385" s="270"/>
      <c r="Q385" s="270"/>
      <c r="R385" s="270"/>
      <c r="S385" s="270"/>
      <c r="T385" s="270"/>
      <c r="U385" s="270"/>
      <c r="V385" s="270"/>
      <c r="W385" s="270"/>
    </row>
    <row r="386" spans="1:23" ht="15" x14ac:dyDescent="0.2">
      <c r="A386" s="599" t="s">
        <v>149</v>
      </c>
      <c r="B386" s="307" t="s">
        <v>1610</v>
      </c>
      <c r="C386" s="307" t="s">
        <v>1610</v>
      </c>
      <c r="D386" s="308">
        <v>9424</v>
      </c>
      <c r="E386" s="307" t="s">
        <v>1612</v>
      </c>
      <c r="F386" s="309">
        <v>89119</v>
      </c>
      <c r="G386" s="600" t="s">
        <v>1566</v>
      </c>
      <c r="J386" s="602">
        <v>67217</v>
      </c>
      <c r="K386" s="270"/>
      <c r="L386" s="270"/>
      <c r="M386" s="270"/>
      <c r="N386" s="270"/>
      <c r="O386" s="270"/>
      <c r="P386" s="270"/>
      <c r="Q386" s="270"/>
      <c r="R386" s="270"/>
      <c r="S386" s="270"/>
      <c r="T386" s="270"/>
      <c r="U386" s="270"/>
      <c r="V386" s="270"/>
      <c r="W386" s="270"/>
    </row>
    <row r="387" spans="1:23" ht="15" x14ac:dyDescent="0.2">
      <c r="A387" s="599" t="s">
        <v>149</v>
      </c>
      <c r="B387" s="307" t="s">
        <v>1610</v>
      </c>
      <c r="C387" s="307" t="s">
        <v>1610</v>
      </c>
      <c r="D387" s="308">
        <v>9424</v>
      </c>
      <c r="E387" s="307" t="s">
        <v>1612</v>
      </c>
      <c r="F387" s="309">
        <v>89121</v>
      </c>
      <c r="G387" s="600" t="s">
        <v>1566</v>
      </c>
      <c r="J387" s="602">
        <v>67218</v>
      </c>
      <c r="K387" s="270"/>
      <c r="L387" s="270"/>
      <c r="M387" s="270"/>
      <c r="N387" s="270"/>
      <c r="O387" s="270"/>
      <c r="P387" s="270"/>
      <c r="Q387" s="270"/>
      <c r="R387" s="270"/>
      <c r="S387" s="270"/>
      <c r="T387" s="270"/>
      <c r="U387" s="270"/>
      <c r="V387" s="270"/>
      <c r="W387" s="270"/>
    </row>
    <row r="388" spans="1:23" ht="15" x14ac:dyDescent="0.2">
      <c r="A388" s="599" t="s">
        <v>149</v>
      </c>
      <c r="B388" s="307" t="s">
        <v>1610</v>
      </c>
      <c r="C388" s="307" t="s">
        <v>1610</v>
      </c>
      <c r="D388" s="308">
        <v>9424</v>
      </c>
      <c r="E388" s="307" t="s">
        <v>1612</v>
      </c>
      <c r="F388" s="309">
        <v>89142</v>
      </c>
      <c r="G388" s="600" t="s">
        <v>1566</v>
      </c>
      <c r="J388" s="602">
        <v>67219</v>
      </c>
      <c r="K388" s="270"/>
      <c r="L388" s="270"/>
      <c r="M388" s="270"/>
      <c r="N388" s="270"/>
      <c r="O388" s="270"/>
      <c r="P388" s="270"/>
      <c r="Q388" s="270"/>
      <c r="R388" s="270"/>
      <c r="S388" s="270"/>
      <c r="T388" s="270"/>
      <c r="U388" s="270"/>
      <c r="V388" s="270"/>
      <c r="W388" s="270"/>
    </row>
    <row r="389" spans="1:23" ht="15" x14ac:dyDescent="0.2">
      <c r="A389" s="599" t="s">
        <v>149</v>
      </c>
      <c r="B389" s="307" t="s">
        <v>1610</v>
      </c>
      <c r="C389" s="307" t="s">
        <v>1610</v>
      </c>
      <c r="D389" s="308">
        <v>9424</v>
      </c>
      <c r="E389" s="307" t="s">
        <v>1612</v>
      </c>
      <c r="F389" s="309">
        <v>89146</v>
      </c>
      <c r="G389" s="600" t="s">
        <v>1566</v>
      </c>
      <c r="J389" s="602">
        <v>67220</v>
      </c>
      <c r="K389" s="270"/>
      <c r="L389" s="270"/>
      <c r="M389" s="270"/>
      <c r="N389" s="270"/>
      <c r="O389" s="270"/>
      <c r="P389" s="270"/>
      <c r="Q389" s="270"/>
      <c r="R389" s="270"/>
      <c r="S389" s="270"/>
      <c r="T389" s="270"/>
      <c r="U389" s="270"/>
      <c r="V389" s="270"/>
      <c r="W389" s="270"/>
    </row>
    <row r="390" spans="1:23" ht="15" x14ac:dyDescent="0.2">
      <c r="A390" s="599" t="s">
        <v>149</v>
      </c>
      <c r="B390" s="307" t="s">
        <v>1610</v>
      </c>
      <c r="C390" s="307" t="s">
        <v>1610</v>
      </c>
      <c r="D390" s="308">
        <v>9424</v>
      </c>
      <c r="E390" s="307" t="s">
        <v>1612</v>
      </c>
      <c r="F390" s="309">
        <v>89154</v>
      </c>
      <c r="G390" s="600" t="s">
        <v>1566</v>
      </c>
      <c r="J390" s="602">
        <v>67223</v>
      </c>
      <c r="K390" s="270"/>
      <c r="L390" s="270"/>
      <c r="M390" s="270"/>
      <c r="N390" s="270"/>
      <c r="O390" s="270"/>
      <c r="P390" s="270"/>
      <c r="Q390" s="270"/>
      <c r="R390" s="270"/>
      <c r="S390" s="270"/>
      <c r="T390" s="270"/>
      <c r="U390" s="270"/>
      <c r="V390" s="270"/>
      <c r="W390" s="270"/>
    </row>
    <row r="391" spans="1:23" ht="15" x14ac:dyDescent="0.2">
      <c r="A391" s="599" t="s">
        <v>149</v>
      </c>
      <c r="B391" s="307" t="s">
        <v>1610</v>
      </c>
      <c r="C391" s="307" t="s">
        <v>1610</v>
      </c>
      <c r="D391" s="308">
        <v>9424</v>
      </c>
      <c r="E391" s="307" t="s">
        <v>1612</v>
      </c>
      <c r="F391" s="309">
        <v>89156</v>
      </c>
      <c r="G391" s="600" t="s">
        <v>1566</v>
      </c>
      <c r="J391" s="602">
        <v>67226</v>
      </c>
      <c r="K391" s="270"/>
      <c r="L391" s="270"/>
      <c r="M391" s="270"/>
      <c r="N391" s="270"/>
      <c r="O391" s="270"/>
      <c r="P391" s="270"/>
      <c r="Q391" s="270"/>
      <c r="R391" s="270"/>
      <c r="S391" s="270"/>
      <c r="T391" s="270"/>
      <c r="U391" s="270"/>
      <c r="V391" s="270"/>
      <c r="W391" s="270"/>
    </row>
    <row r="392" spans="1:23" ht="15" x14ac:dyDescent="0.2">
      <c r="A392" s="599" t="s">
        <v>149</v>
      </c>
      <c r="B392" s="307" t="s">
        <v>1610</v>
      </c>
      <c r="C392" s="307" t="s">
        <v>1610</v>
      </c>
      <c r="D392" s="308">
        <v>9424</v>
      </c>
      <c r="E392" s="307" t="s">
        <v>1612</v>
      </c>
      <c r="F392" s="309">
        <v>89169</v>
      </c>
      <c r="G392" s="600" t="s">
        <v>1566</v>
      </c>
      <c r="J392" s="602">
        <v>67230</v>
      </c>
      <c r="K392" s="270"/>
      <c r="L392" s="270"/>
      <c r="M392" s="270"/>
      <c r="N392" s="270"/>
      <c r="O392" s="270"/>
      <c r="P392" s="270"/>
      <c r="Q392" s="270"/>
      <c r="R392" s="270"/>
      <c r="S392" s="270"/>
      <c r="T392" s="270"/>
      <c r="U392" s="270"/>
      <c r="V392" s="270"/>
      <c r="W392" s="270"/>
    </row>
    <row r="393" spans="1:23" ht="15" x14ac:dyDescent="0.2">
      <c r="A393" s="599" t="s">
        <v>149</v>
      </c>
      <c r="B393" s="307" t="s">
        <v>1610</v>
      </c>
      <c r="C393" s="307" t="s">
        <v>1610</v>
      </c>
      <c r="D393" s="308">
        <v>9425</v>
      </c>
      <c r="E393" s="307" t="s">
        <v>1611</v>
      </c>
      <c r="F393" s="309">
        <v>89081</v>
      </c>
      <c r="G393" s="600" t="s">
        <v>1566</v>
      </c>
      <c r="J393" s="602">
        <v>67235</v>
      </c>
      <c r="K393" s="270"/>
      <c r="L393" s="270"/>
      <c r="M393" s="270"/>
      <c r="N393" s="270"/>
      <c r="O393" s="270"/>
      <c r="P393" s="270"/>
      <c r="Q393" s="270"/>
      <c r="R393" s="270"/>
      <c r="S393" s="270"/>
      <c r="T393" s="270"/>
      <c r="U393" s="270"/>
      <c r="V393" s="270"/>
      <c r="W393" s="270"/>
    </row>
    <row r="394" spans="1:23" ht="15" x14ac:dyDescent="0.2">
      <c r="A394" s="599" t="s">
        <v>149</v>
      </c>
      <c r="B394" s="307" t="s">
        <v>1610</v>
      </c>
      <c r="C394" s="307" t="s">
        <v>1610</v>
      </c>
      <c r="D394" s="308">
        <v>9425</v>
      </c>
      <c r="E394" s="307" t="s">
        <v>1611</v>
      </c>
      <c r="F394" s="309">
        <v>89084</v>
      </c>
      <c r="G394" s="600" t="s">
        <v>1566</v>
      </c>
      <c r="J394" s="602">
        <v>67260</v>
      </c>
      <c r="K394" s="270"/>
      <c r="L394" s="270"/>
      <c r="M394" s="270"/>
      <c r="N394" s="270"/>
      <c r="O394" s="270"/>
      <c r="P394" s="270"/>
      <c r="Q394" s="270"/>
      <c r="R394" s="270"/>
      <c r="S394" s="270"/>
      <c r="T394" s="270"/>
      <c r="U394" s="270"/>
      <c r="V394" s="270"/>
      <c r="W394" s="270"/>
    </row>
    <row r="395" spans="1:23" ht="15" x14ac:dyDescent="0.2">
      <c r="A395" s="599" t="s">
        <v>149</v>
      </c>
      <c r="B395" s="307" t="s">
        <v>1610</v>
      </c>
      <c r="C395" s="307" t="s">
        <v>1610</v>
      </c>
      <c r="D395" s="308">
        <v>9425</v>
      </c>
      <c r="E395" s="307" t="s">
        <v>1611</v>
      </c>
      <c r="F395" s="309">
        <v>89086</v>
      </c>
      <c r="G395" s="600" t="s">
        <v>1566</v>
      </c>
      <c r="J395" s="601">
        <v>2764</v>
      </c>
      <c r="K395" s="270"/>
      <c r="L395" s="270"/>
      <c r="M395" s="270"/>
      <c r="N395" s="270"/>
      <c r="O395" s="270"/>
      <c r="P395" s="270"/>
      <c r="Q395" s="270"/>
      <c r="R395" s="270"/>
      <c r="S395" s="270"/>
      <c r="T395" s="270"/>
      <c r="U395" s="270"/>
      <c r="V395" s="270"/>
      <c r="W395" s="270"/>
    </row>
    <row r="396" spans="1:23" ht="15" x14ac:dyDescent="0.2">
      <c r="A396" s="599" t="s">
        <v>149</v>
      </c>
      <c r="B396" s="307" t="s">
        <v>1610</v>
      </c>
      <c r="C396" s="307" t="s">
        <v>1610</v>
      </c>
      <c r="D396" s="308">
        <v>9425</v>
      </c>
      <c r="E396" s="307" t="s">
        <v>1611</v>
      </c>
      <c r="F396" s="309">
        <v>89108</v>
      </c>
      <c r="G396" s="600" t="s">
        <v>1566</v>
      </c>
      <c r="J396" s="602">
        <v>67801</v>
      </c>
      <c r="K396" s="270"/>
      <c r="L396" s="270"/>
      <c r="M396" s="270"/>
      <c r="N396" s="270"/>
      <c r="O396" s="270"/>
      <c r="P396" s="270"/>
      <c r="Q396" s="270"/>
      <c r="R396" s="270"/>
      <c r="S396" s="270"/>
      <c r="T396" s="270"/>
      <c r="U396" s="270"/>
      <c r="V396" s="270"/>
      <c r="W396" s="270"/>
    </row>
    <row r="397" spans="1:23" ht="15" x14ac:dyDescent="0.2">
      <c r="A397" s="599" t="s">
        <v>149</v>
      </c>
      <c r="B397" s="307" t="s">
        <v>1610</v>
      </c>
      <c r="C397" s="307" t="s">
        <v>1610</v>
      </c>
      <c r="D397" s="308">
        <v>9425</v>
      </c>
      <c r="E397" s="307" t="s">
        <v>1611</v>
      </c>
      <c r="F397" s="309">
        <v>89117</v>
      </c>
      <c r="G397" s="600" t="s">
        <v>1566</v>
      </c>
      <c r="J397" s="602">
        <v>67846</v>
      </c>
      <c r="K397" s="270"/>
      <c r="L397" s="270"/>
      <c r="M397" s="270"/>
      <c r="N397" s="270"/>
      <c r="O397" s="270"/>
      <c r="P397" s="270"/>
      <c r="Q397" s="270"/>
      <c r="R397" s="270"/>
      <c r="S397" s="270"/>
      <c r="T397" s="270"/>
      <c r="U397" s="270"/>
      <c r="V397" s="270"/>
      <c r="W397" s="270"/>
    </row>
    <row r="398" spans="1:23" ht="15" x14ac:dyDescent="0.2">
      <c r="A398" s="599" t="s">
        <v>149</v>
      </c>
      <c r="B398" s="307" t="s">
        <v>1610</v>
      </c>
      <c r="C398" s="307" t="s">
        <v>1610</v>
      </c>
      <c r="D398" s="308">
        <v>9425</v>
      </c>
      <c r="E398" s="307" t="s">
        <v>1611</v>
      </c>
      <c r="F398" s="309">
        <v>89128</v>
      </c>
      <c r="G398" s="600" t="s">
        <v>1566</v>
      </c>
      <c r="J398" s="601">
        <v>3651</v>
      </c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270"/>
      <c r="W398" s="270"/>
    </row>
    <row r="399" spans="1:23" ht="15" x14ac:dyDescent="0.2">
      <c r="A399" s="599" t="s">
        <v>149</v>
      </c>
      <c r="B399" s="307" t="s">
        <v>1610</v>
      </c>
      <c r="C399" s="307" t="s">
        <v>1610</v>
      </c>
      <c r="D399" s="308">
        <v>9425</v>
      </c>
      <c r="E399" s="307" t="s">
        <v>1611</v>
      </c>
      <c r="F399" s="309">
        <v>89129</v>
      </c>
      <c r="G399" s="600" t="s">
        <v>1566</v>
      </c>
      <c r="J399" s="602">
        <v>67401</v>
      </c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270"/>
      <c r="W399" s="270"/>
    </row>
    <row r="400" spans="1:23" ht="15" x14ac:dyDescent="0.2">
      <c r="A400" s="599" t="s">
        <v>149</v>
      </c>
      <c r="B400" s="307" t="s">
        <v>1610</v>
      </c>
      <c r="C400" s="307" t="s">
        <v>1610</v>
      </c>
      <c r="D400" s="308">
        <v>9425</v>
      </c>
      <c r="E400" s="307" t="s">
        <v>1611</v>
      </c>
      <c r="F400" s="309">
        <v>89130</v>
      </c>
      <c r="G400" s="600" t="s">
        <v>1566</v>
      </c>
      <c r="J400" s="602">
        <v>67456</v>
      </c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270"/>
      <c r="W400" s="270"/>
    </row>
    <row r="401" spans="1:23" ht="15" x14ac:dyDescent="0.2">
      <c r="A401" s="599" t="s">
        <v>149</v>
      </c>
      <c r="B401" s="307" t="s">
        <v>1610</v>
      </c>
      <c r="C401" s="307" t="s">
        <v>1610</v>
      </c>
      <c r="D401" s="308">
        <v>9425</v>
      </c>
      <c r="E401" s="307" t="s">
        <v>1611</v>
      </c>
      <c r="F401" s="309">
        <v>89131</v>
      </c>
      <c r="G401" s="600" t="s">
        <v>1566</v>
      </c>
      <c r="J401" s="602">
        <v>67460</v>
      </c>
      <c r="K401" s="270"/>
      <c r="L401" s="270"/>
      <c r="M401" s="270"/>
      <c r="N401" s="270"/>
      <c r="O401" s="270"/>
      <c r="P401" s="270"/>
      <c r="Q401" s="270"/>
      <c r="R401" s="270"/>
      <c r="S401" s="270"/>
      <c r="T401" s="270"/>
      <c r="U401" s="270"/>
      <c r="V401" s="270"/>
      <c r="W401" s="270"/>
    </row>
    <row r="402" spans="1:23" ht="15" x14ac:dyDescent="0.2">
      <c r="A402" s="599" t="s">
        <v>149</v>
      </c>
      <c r="B402" s="307" t="s">
        <v>1610</v>
      </c>
      <c r="C402" s="307" t="s">
        <v>1610</v>
      </c>
      <c r="D402" s="308">
        <v>9425</v>
      </c>
      <c r="E402" s="307" t="s">
        <v>1611</v>
      </c>
      <c r="F402" s="309">
        <v>89134</v>
      </c>
      <c r="G402" s="600" t="s">
        <v>1566</v>
      </c>
      <c r="J402" s="601">
        <v>4651</v>
      </c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270"/>
      <c r="W402" s="270"/>
    </row>
    <row r="403" spans="1:23" ht="15" x14ac:dyDescent="0.2">
      <c r="A403" s="599" t="s">
        <v>149</v>
      </c>
      <c r="B403" s="307" t="s">
        <v>1610</v>
      </c>
      <c r="C403" s="307" t="s">
        <v>1610</v>
      </c>
      <c r="D403" s="308">
        <v>9425</v>
      </c>
      <c r="E403" s="307" t="s">
        <v>1611</v>
      </c>
      <c r="F403" s="309">
        <v>89138</v>
      </c>
      <c r="G403" s="600" t="s">
        <v>1566</v>
      </c>
      <c r="J403" s="602">
        <v>67020</v>
      </c>
      <c r="K403" s="270"/>
      <c r="L403" s="270"/>
      <c r="M403" s="270"/>
      <c r="N403" s="270"/>
      <c r="O403" s="270"/>
      <c r="P403" s="270"/>
      <c r="Q403" s="270"/>
      <c r="R403" s="270"/>
      <c r="S403" s="270"/>
      <c r="T403" s="270"/>
      <c r="U403" s="270"/>
      <c r="V403" s="270"/>
      <c r="W403" s="270"/>
    </row>
    <row r="404" spans="1:23" ht="15" x14ac:dyDescent="0.2">
      <c r="A404" s="599" t="s">
        <v>149</v>
      </c>
      <c r="B404" s="307" t="s">
        <v>1610</v>
      </c>
      <c r="C404" s="307" t="s">
        <v>1610</v>
      </c>
      <c r="D404" s="308">
        <v>9425</v>
      </c>
      <c r="E404" s="307" t="s">
        <v>1611</v>
      </c>
      <c r="F404" s="309">
        <v>89143</v>
      </c>
      <c r="G404" s="600" t="s">
        <v>1566</v>
      </c>
      <c r="J404" s="602">
        <v>67025</v>
      </c>
      <c r="K404" s="270"/>
      <c r="L404" s="270"/>
      <c r="M404" s="270"/>
      <c r="N404" s="270"/>
      <c r="O404" s="270"/>
      <c r="P404" s="270"/>
      <c r="Q404" s="270"/>
      <c r="R404" s="270"/>
      <c r="S404" s="270"/>
      <c r="T404" s="270"/>
      <c r="U404" s="270"/>
      <c r="V404" s="270"/>
      <c r="W404" s="270"/>
    </row>
    <row r="405" spans="1:23" ht="15" x14ac:dyDescent="0.2">
      <c r="A405" s="599" t="s">
        <v>149</v>
      </c>
      <c r="B405" s="307" t="s">
        <v>1610</v>
      </c>
      <c r="C405" s="307" t="s">
        <v>1610</v>
      </c>
      <c r="D405" s="308">
        <v>9425</v>
      </c>
      <c r="E405" s="307" t="s">
        <v>1611</v>
      </c>
      <c r="F405" s="309">
        <v>89144</v>
      </c>
      <c r="G405" s="600" t="s">
        <v>1566</v>
      </c>
      <c r="J405" s="602">
        <v>67035</v>
      </c>
      <c r="K405" s="270"/>
      <c r="L405" s="270"/>
      <c r="M405" s="270"/>
      <c r="N405" s="270"/>
      <c r="O405" s="270"/>
      <c r="P405" s="270"/>
      <c r="Q405" s="270"/>
      <c r="R405" s="270"/>
      <c r="S405" s="270"/>
      <c r="T405" s="270"/>
      <c r="U405" s="270"/>
      <c r="V405" s="270"/>
      <c r="W405" s="270"/>
    </row>
    <row r="406" spans="1:23" ht="15" x14ac:dyDescent="0.2">
      <c r="A406" s="599" t="s">
        <v>149</v>
      </c>
      <c r="B406" s="307" t="s">
        <v>1610</v>
      </c>
      <c r="C406" s="307" t="s">
        <v>1610</v>
      </c>
      <c r="D406" s="308">
        <v>9425</v>
      </c>
      <c r="E406" s="307" t="s">
        <v>1611</v>
      </c>
      <c r="F406" s="309">
        <v>89145</v>
      </c>
      <c r="G406" s="600" t="s">
        <v>1566</v>
      </c>
      <c r="J406" s="602">
        <v>67068</v>
      </c>
      <c r="K406" s="270"/>
      <c r="L406" s="270"/>
      <c r="M406" s="270"/>
      <c r="N406" s="270"/>
      <c r="O406" s="270"/>
      <c r="P406" s="270"/>
      <c r="Q406" s="270"/>
      <c r="R406" s="270"/>
      <c r="S406" s="270"/>
      <c r="T406" s="270"/>
      <c r="U406" s="270"/>
      <c r="V406" s="270"/>
      <c r="W406" s="270"/>
    </row>
    <row r="407" spans="1:23" ht="15" x14ac:dyDescent="0.2">
      <c r="A407" s="599" t="s">
        <v>149</v>
      </c>
      <c r="B407" s="307" t="s">
        <v>1610</v>
      </c>
      <c r="C407" s="307" t="s">
        <v>1610</v>
      </c>
      <c r="D407" s="308">
        <v>9425</v>
      </c>
      <c r="E407" s="307" t="s">
        <v>1611</v>
      </c>
      <c r="F407" s="309">
        <v>89149</v>
      </c>
      <c r="G407" s="600" t="s">
        <v>1566</v>
      </c>
      <c r="J407" s="602">
        <v>67124</v>
      </c>
      <c r="K407" s="270"/>
      <c r="L407" s="270"/>
      <c r="M407" s="270"/>
      <c r="N407" s="270"/>
      <c r="O407" s="270"/>
      <c r="P407" s="270"/>
      <c r="Q407" s="270"/>
      <c r="R407" s="270"/>
      <c r="S407" s="270"/>
      <c r="T407" s="270"/>
      <c r="U407" s="270"/>
      <c r="V407" s="270"/>
      <c r="W407" s="270"/>
    </row>
    <row r="408" spans="1:23" ht="15" x14ac:dyDescent="0.2">
      <c r="A408" s="599" t="s">
        <v>149</v>
      </c>
      <c r="B408" s="307" t="s">
        <v>1610</v>
      </c>
      <c r="C408" s="307" t="s">
        <v>1610</v>
      </c>
      <c r="D408" s="308">
        <v>9425</v>
      </c>
      <c r="E408" s="307" t="s">
        <v>1611</v>
      </c>
      <c r="F408" s="309">
        <v>89166</v>
      </c>
      <c r="G408" s="600" t="s">
        <v>1566</v>
      </c>
      <c r="J408" s="602">
        <v>67501</v>
      </c>
      <c r="K408" s="270"/>
      <c r="L408" s="270"/>
      <c r="M408" s="270"/>
      <c r="N408" s="270"/>
      <c r="O408" s="270"/>
      <c r="P408" s="270"/>
      <c r="Q408" s="270"/>
      <c r="R408" s="270"/>
      <c r="S408" s="270"/>
      <c r="T408" s="270"/>
      <c r="U408" s="270"/>
      <c r="V408" s="270"/>
      <c r="W408" s="270"/>
    </row>
    <row r="409" spans="1:23" ht="15" x14ac:dyDescent="0.2">
      <c r="A409" s="599" t="s">
        <v>149</v>
      </c>
      <c r="B409" s="307" t="s">
        <v>1610</v>
      </c>
      <c r="C409" s="307" t="s">
        <v>1610</v>
      </c>
      <c r="D409" s="308">
        <v>9426</v>
      </c>
      <c r="E409" s="307" t="s">
        <v>1613</v>
      </c>
      <c r="F409" s="309">
        <v>89002</v>
      </c>
      <c r="G409" s="600" t="s">
        <v>1566</v>
      </c>
      <c r="J409" s="602">
        <v>67502</v>
      </c>
      <c r="K409" s="270"/>
      <c r="L409" s="270"/>
      <c r="M409" s="270"/>
      <c r="N409" s="270"/>
      <c r="O409" s="270"/>
      <c r="P409" s="270"/>
      <c r="Q409" s="270"/>
      <c r="R409" s="270"/>
      <c r="S409" s="270"/>
      <c r="T409" s="270"/>
      <c r="U409" s="270"/>
      <c r="V409" s="270"/>
      <c r="W409" s="270"/>
    </row>
    <row r="410" spans="1:23" ht="15" x14ac:dyDescent="0.2">
      <c r="A410" s="599" t="s">
        <v>149</v>
      </c>
      <c r="B410" s="307" t="s">
        <v>1610</v>
      </c>
      <c r="C410" s="307" t="s">
        <v>1610</v>
      </c>
      <c r="D410" s="308">
        <v>9426</v>
      </c>
      <c r="E410" s="307" t="s">
        <v>1613</v>
      </c>
      <c r="F410" s="309">
        <v>89005</v>
      </c>
      <c r="G410" s="600" t="s">
        <v>1566</v>
      </c>
      <c r="J410" s="602">
        <v>67505</v>
      </c>
      <c r="K410" s="270"/>
      <c r="L410" s="270"/>
      <c r="M410" s="270"/>
      <c r="N410" s="270"/>
      <c r="O410" s="270"/>
      <c r="P410" s="270"/>
      <c r="Q410" s="270"/>
      <c r="R410" s="270"/>
      <c r="S410" s="270"/>
      <c r="T410" s="270"/>
      <c r="U410" s="270"/>
      <c r="V410" s="270"/>
      <c r="W410" s="270"/>
    </row>
    <row r="411" spans="1:23" ht="15" x14ac:dyDescent="0.2">
      <c r="A411" s="599" t="s">
        <v>149</v>
      </c>
      <c r="B411" s="307" t="s">
        <v>1610</v>
      </c>
      <c r="C411" s="307" t="s">
        <v>1610</v>
      </c>
      <c r="D411" s="308">
        <v>9426</v>
      </c>
      <c r="E411" s="307" t="s">
        <v>1613</v>
      </c>
      <c r="F411" s="309">
        <v>89011</v>
      </c>
      <c r="G411" s="600" t="s">
        <v>1566</v>
      </c>
      <c r="J411" s="602">
        <v>67530</v>
      </c>
      <c r="K411" s="270"/>
      <c r="L411" s="270"/>
      <c r="M411" s="270"/>
      <c r="N411" s="270"/>
      <c r="O411" s="270"/>
      <c r="P411" s="270"/>
      <c r="Q411" s="270"/>
      <c r="R411" s="270"/>
      <c r="S411" s="270"/>
      <c r="T411" s="270"/>
      <c r="U411" s="270"/>
      <c r="V411" s="270"/>
      <c r="W411" s="270"/>
    </row>
    <row r="412" spans="1:23" ht="15" x14ac:dyDescent="0.2">
      <c r="A412" s="599" t="s">
        <v>149</v>
      </c>
      <c r="B412" s="307" t="s">
        <v>1610</v>
      </c>
      <c r="C412" s="307" t="s">
        <v>1610</v>
      </c>
      <c r="D412" s="308">
        <v>9426</v>
      </c>
      <c r="E412" s="307" t="s">
        <v>1613</v>
      </c>
      <c r="F412" s="309">
        <v>89012</v>
      </c>
      <c r="G412" s="600" t="s">
        <v>1566</v>
      </c>
      <c r="J412" s="602">
        <v>67544</v>
      </c>
      <c r="K412" s="270"/>
      <c r="L412" s="270"/>
      <c r="M412" s="270"/>
      <c r="N412" s="270"/>
      <c r="O412" s="270"/>
      <c r="P412" s="270"/>
      <c r="Q412" s="270"/>
      <c r="R412" s="270"/>
      <c r="S412" s="270"/>
      <c r="T412" s="270"/>
      <c r="U412" s="270"/>
      <c r="V412" s="270"/>
      <c r="W412" s="270"/>
    </row>
    <row r="413" spans="1:23" ht="15" x14ac:dyDescent="0.2">
      <c r="A413" s="599" t="s">
        <v>149</v>
      </c>
      <c r="B413" s="307" t="s">
        <v>1610</v>
      </c>
      <c r="C413" s="307" t="s">
        <v>1610</v>
      </c>
      <c r="D413" s="308">
        <v>9426</v>
      </c>
      <c r="E413" s="307" t="s">
        <v>1613</v>
      </c>
      <c r="F413" s="309">
        <v>89014</v>
      </c>
      <c r="G413" s="600" t="s">
        <v>1566</v>
      </c>
      <c r="J413" s="602">
        <v>67550</v>
      </c>
      <c r="K413" s="270"/>
      <c r="L413" s="270"/>
      <c r="M413" s="270"/>
      <c r="N413" s="270"/>
      <c r="O413" s="270"/>
      <c r="P413" s="270"/>
      <c r="Q413" s="270"/>
      <c r="R413" s="270"/>
      <c r="S413" s="270"/>
      <c r="T413" s="270"/>
      <c r="U413" s="270"/>
      <c r="V413" s="270"/>
      <c r="W413" s="270"/>
    </row>
    <row r="414" spans="1:23" ht="15" x14ac:dyDescent="0.2">
      <c r="A414" s="599" t="s">
        <v>149</v>
      </c>
      <c r="B414" s="307" t="s">
        <v>1610</v>
      </c>
      <c r="C414" s="307" t="s">
        <v>1610</v>
      </c>
      <c r="D414" s="308">
        <v>9426</v>
      </c>
      <c r="E414" s="307" t="s">
        <v>1613</v>
      </c>
      <c r="F414" s="309">
        <v>89015</v>
      </c>
      <c r="G414" s="600" t="s">
        <v>1566</v>
      </c>
      <c r="J414" s="602">
        <v>67554</v>
      </c>
      <c r="K414" s="270"/>
      <c r="L414" s="270"/>
      <c r="M414" s="270"/>
      <c r="N414" s="270"/>
      <c r="O414" s="270"/>
      <c r="P414" s="270"/>
      <c r="Q414" s="270"/>
      <c r="R414" s="270"/>
      <c r="S414" s="270"/>
      <c r="T414" s="270"/>
      <c r="U414" s="270"/>
      <c r="V414" s="270"/>
      <c r="W414" s="270"/>
    </row>
    <row r="415" spans="1:23" ht="15" x14ac:dyDescent="0.2">
      <c r="A415" s="599" t="s">
        <v>149</v>
      </c>
      <c r="B415" s="307" t="s">
        <v>1610</v>
      </c>
      <c r="C415" s="307" t="s">
        <v>1610</v>
      </c>
      <c r="D415" s="308">
        <v>9426</v>
      </c>
      <c r="E415" s="307" t="s">
        <v>1613</v>
      </c>
      <c r="F415" s="309">
        <v>89044</v>
      </c>
      <c r="G415" s="600" t="s">
        <v>1566</v>
      </c>
      <c r="J415" s="602">
        <v>67561</v>
      </c>
      <c r="K415" s="270"/>
      <c r="L415" s="270"/>
      <c r="M415" s="270"/>
      <c r="N415" s="270"/>
      <c r="O415" s="270"/>
      <c r="P415" s="270"/>
      <c r="Q415" s="270"/>
      <c r="R415" s="270"/>
      <c r="S415" s="270"/>
      <c r="T415" s="270"/>
      <c r="U415" s="270"/>
      <c r="V415" s="270"/>
      <c r="W415" s="270"/>
    </row>
    <row r="416" spans="1:23" ht="15" x14ac:dyDescent="0.2">
      <c r="A416" s="599" t="s">
        <v>149</v>
      </c>
      <c r="B416" s="307" t="s">
        <v>1610</v>
      </c>
      <c r="C416" s="307" t="s">
        <v>1610</v>
      </c>
      <c r="D416" s="308">
        <v>9426</v>
      </c>
      <c r="E416" s="307" t="s">
        <v>1613</v>
      </c>
      <c r="F416" s="309">
        <v>89052</v>
      </c>
      <c r="G416" s="600" t="s">
        <v>1566</v>
      </c>
      <c r="J416" s="602">
        <v>67579</v>
      </c>
      <c r="K416" s="270"/>
      <c r="L416" s="270"/>
      <c r="M416" s="270"/>
      <c r="N416" s="270"/>
      <c r="O416" s="270"/>
      <c r="P416" s="270"/>
      <c r="Q416" s="270"/>
      <c r="R416" s="270"/>
      <c r="S416" s="270"/>
      <c r="T416" s="270"/>
      <c r="U416" s="270"/>
      <c r="V416" s="270"/>
      <c r="W416" s="270"/>
    </row>
    <row r="417" spans="1:23" ht="15" x14ac:dyDescent="0.2">
      <c r="A417" s="599" t="s">
        <v>149</v>
      </c>
      <c r="B417" s="307" t="s">
        <v>1610</v>
      </c>
      <c r="C417" s="307" t="s">
        <v>1610</v>
      </c>
      <c r="D417" s="308">
        <v>9426</v>
      </c>
      <c r="E417" s="307" t="s">
        <v>1613</v>
      </c>
      <c r="F417" s="309">
        <v>89074</v>
      </c>
      <c r="G417" s="600" t="s">
        <v>1566</v>
      </c>
      <c r="J417" s="601">
        <v>1983</v>
      </c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270"/>
      <c r="W417" s="270"/>
    </row>
    <row r="418" spans="1:23" ht="15" x14ac:dyDescent="0.2">
      <c r="A418" s="599" t="s">
        <v>149</v>
      </c>
      <c r="B418" s="307" t="s">
        <v>1610</v>
      </c>
      <c r="C418" s="307" t="s">
        <v>1610</v>
      </c>
      <c r="D418" s="308">
        <v>9426</v>
      </c>
      <c r="E418" s="307" t="s">
        <v>1613</v>
      </c>
      <c r="F418" s="309">
        <v>89120</v>
      </c>
      <c r="G418" s="600" t="s">
        <v>1566</v>
      </c>
      <c r="J418" s="602">
        <v>70380</v>
      </c>
      <c r="K418" s="270"/>
      <c r="L418" s="270"/>
      <c r="M418" s="270"/>
      <c r="N418" s="270"/>
      <c r="O418" s="270"/>
      <c r="P418" s="270"/>
      <c r="Q418" s="270"/>
      <c r="R418" s="270"/>
      <c r="S418" s="270"/>
      <c r="T418" s="270"/>
      <c r="U418" s="270"/>
      <c r="V418" s="270"/>
      <c r="W418" s="270"/>
    </row>
    <row r="419" spans="1:23" ht="15" x14ac:dyDescent="0.2">
      <c r="A419" s="599" t="s">
        <v>149</v>
      </c>
      <c r="B419" s="307" t="s">
        <v>1610</v>
      </c>
      <c r="C419" s="307" t="s">
        <v>1610</v>
      </c>
      <c r="D419" s="308">
        <v>9426</v>
      </c>
      <c r="E419" s="307" t="s">
        <v>1613</v>
      </c>
      <c r="F419" s="309">
        <v>89122</v>
      </c>
      <c r="G419" s="600" t="s">
        <v>1566</v>
      </c>
      <c r="J419" s="602">
        <v>70392</v>
      </c>
      <c r="K419" s="270"/>
      <c r="L419" s="270"/>
      <c r="M419" s="270"/>
      <c r="N419" s="270"/>
      <c r="O419" s="270"/>
      <c r="P419" s="270"/>
      <c r="Q419" s="270"/>
      <c r="R419" s="270"/>
      <c r="S419" s="270"/>
      <c r="T419" s="270"/>
      <c r="U419" s="270"/>
      <c r="V419" s="270"/>
      <c r="W419" s="270"/>
    </row>
    <row r="420" spans="1:23" ht="15" x14ac:dyDescent="0.2">
      <c r="A420" s="599" t="s">
        <v>149</v>
      </c>
      <c r="B420" s="307" t="s">
        <v>1610</v>
      </c>
      <c r="C420" s="307" t="s">
        <v>1610</v>
      </c>
      <c r="D420" s="308">
        <v>9426</v>
      </c>
      <c r="E420" s="307" t="s">
        <v>1613</v>
      </c>
      <c r="F420" s="309">
        <v>89123</v>
      </c>
      <c r="G420" s="600" t="s">
        <v>1566</v>
      </c>
      <c r="J420" s="602">
        <v>70512</v>
      </c>
      <c r="K420" s="270"/>
      <c r="L420" s="270"/>
      <c r="M420" s="270"/>
      <c r="N420" s="270"/>
      <c r="O420" s="270"/>
      <c r="P420" s="270"/>
      <c r="Q420" s="270"/>
      <c r="R420" s="270"/>
      <c r="S420" s="270"/>
      <c r="T420" s="270"/>
      <c r="U420" s="270"/>
      <c r="V420" s="270"/>
      <c r="W420" s="270"/>
    </row>
    <row r="421" spans="1:23" ht="15" x14ac:dyDescent="0.2">
      <c r="A421" s="599" t="s">
        <v>149</v>
      </c>
      <c r="B421" s="307" t="s">
        <v>1610</v>
      </c>
      <c r="C421" s="307" t="s">
        <v>1610</v>
      </c>
      <c r="D421" s="308">
        <v>9426</v>
      </c>
      <c r="E421" s="307" t="s">
        <v>1613</v>
      </c>
      <c r="F421" s="309">
        <v>89183</v>
      </c>
      <c r="G421" s="600" t="s">
        <v>1566</v>
      </c>
      <c r="J421" s="602">
        <v>70514</v>
      </c>
      <c r="K421" s="270"/>
      <c r="L421" s="270"/>
      <c r="M421" s="270"/>
      <c r="N421" s="270"/>
      <c r="O421" s="270"/>
      <c r="P421" s="270"/>
      <c r="Q421" s="270"/>
      <c r="R421" s="270"/>
      <c r="S421" s="270"/>
      <c r="T421" s="270"/>
      <c r="U421" s="270"/>
      <c r="V421" s="270"/>
      <c r="W421" s="270"/>
    </row>
    <row r="422" spans="1:23" ht="15" x14ac:dyDescent="0.2">
      <c r="A422" s="599" t="s">
        <v>149</v>
      </c>
      <c r="B422" s="307" t="s">
        <v>1610</v>
      </c>
      <c r="C422" s="307" t="s">
        <v>1610</v>
      </c>
      <c r="D422" s="308">
        <v>9427</v>
      </c>
      <c r="E422" s="307" t="s">
        <v>1614</v>
      </c>
      <c r="F422" s="309">
        <v>89103</v>
      </c>
      <c r="G422" s="600" t="s">
        <v>1566</v>
      </c>
      <c r="J422" s="602">
        <v>70517</v>
      </c>
      <c r="K422" s="270"/>
      <c r="L422" s="270"/>
      <c r="M422" s="270"/>
      <c r="N422" s="270"/>
      <c r="O422" s="270"/>
      <c r="P422" s="270"/>
      <c r="Q422" s="270"/>
      <c r="R422" s="270"/>
      <c r="S422" s="270"/>
      <c r="T422" s="270"/>
      <c r="U422" s="270"/>
      <c r="V422" s="270"/>
      <c r="W422" s="270"/>
    </row>
    <row r="423" spans="1:23" ht="15" x14ac:dyDescent="0.2">
      <c r="A423" s="599" t="s">
        <v>149</v>
      </c>
      <c r="B423" s="307" t="s">
        <v>1610</v>
      </c>
      <c r="C423" s="307" t="s">
        <v>1610</v>
      </c>
      <c r="D423" s="308">
        <v>9427</v>
      </c>
      <c r="E423" s="307" t="s">
        <v>1614</v>
      </c>
      <c r="F423" s="309">
        <v>89113</v>
      </c>
      <c r="G423" s="600" t="s">
        <v>1566</v>
      </c>
      <c r="J423" s="602">
        <v>70538</v>
      </c>
      <c r="K423" s="270"/>
      <c r="L423" s="270"/>
      <c r="M423" s="270"/>
      <c r="N423" s="270"/>
      <c r="O423" s="270"/>
      <c r="P423" s="270"/>
      <c r="Q423" s="270"/>
      <c r="R423" s="270"/>
      <c r="S423" s="270"/>
      <c r="T423" s="270"/>
      <c r="U423" s="270"/>
      <c r="V423" s="270"/>
      <c r="W423" s="270"/>
    </row>
    <row r="424" spans="1:23" ht="15" x14ac:dyDescent="0.2">
      <c r="A424" s="599" t="s">
        <v>149</v>
      </c>
      <c r="B424" s="307" t="s">
        <v>1610</v>
      </c>
      <c r="C424" s="307" t="s">
        <v>1610</v>
      </c>
      <c r="D424" s="308">
        <v>9427</v>
      </c>
      <c r="E424" s="307" t="s">
        <v>1614</v>
      </c>
      <c r="F424" s="309">
        <v>89118</v>
      </c>
      <c r="G424" s="600" t="s">
        <v>1566</v>
      </c>
      <c r="J424" s="602">
        <v>70544</v>
      </c>
      <c r="K424" s="270"/>
      <c r="L424" s="270"/>
      <c r="M424" s="270"/>
      <c r="N424" s="270"/>
      <c r="O424" s="270"/>
      <c r="P424" s="270"/>
      <c r="Q424" s="270"/>
      <c r="R424" s="270"/>
      <c r="S424" s="270"/>
      <c r="T424" s="270"/>
      <c r="U424" s="270"/>
      <c r="V424" s="270"/>
      <c r="W424" s="270"/>
    </row>
    <row r="425" spans="1:23" ht="15" x14ac:dyDescent="0.2">
      <c r="A425" s="599" t="s">
        <v>149</v>
      </c>
      <c r="B425" s="307" t="s">
        <v>1610</v>
      </c>
      <c r="C425" s="307" t="s">
        <v>1610</v>
      </c>
      <c r="D425" s="308">
        <v>9427</v>
      </c>
      <c r="E425" s="307" t="s">
        <v>1614</v>
      </c>
      <c r="F425" s="309">
        <v>89135</v>
      </c>
      <c r="G425" s="600" t="s">
        <v>1566</v>
      </c>
      <c r="J425" s="602">
        <v>70552</v>
      </c>
      <c r="K425" s="270"/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270"/>
      <c r="W425" s="270"/>
    </row>
    <row r="426" spans="1:23" ht="15" x14ac:dyDescent="0.2">
      <c r="A426" s="599" t="s">
        <v>149</v>
      </c>
      <c r="B426" s="307" t="s">
        <v>1610</v>
      </c>
      <c r="C426" s="307" t="s">
        <v>1610</v>
      </c>
      <c r="D426" s="308">
        <v>9427</v>
      </c>
      <c r="E426" s="307" t="s">
        <v>1614</v>
      </c>
      <c r="F426" s="309">
        <v>89139</v>
      </c>
      <c r="G426" s="600" t="s">
        <v>1566</v>
      </c>
      <c r="J426" s="602">
        <v>70560</v>
      </c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270"/>
      <c r="W426" s="270"/>
    </row>
    <row r="427" spans="1:23" ht="15" x14ac:dyDescent="0.2">
      <c r="A427" s="599" t="s">
        <v>149</v>
      </c>
      <c r="B427" s="307" t="s">
        <v>1610</v>
      </c>
      <c r="C427" s="307" t="s">
        <v>1610</v>
      </c>
      <c r="D427" s="308">
        <v>9427</v>
      </c>
      <c r="E427" s="307" t="s">
        <v>1614</v>
      </c>
      <c r="F427" s="309">
        <v>89141</v>
      </c>
      <c r="G427" s="600" t="s">
        <v>1566</v>
      </c>
      <c r="J427" s="602">
        <v>70563</v>
      </c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270"/>
      <c r="W427" s="270"/>
    </row>
    <row r="428" spans="1:23" ht="15" x14ac:dyDescent="0.2">
      <c r="A428" s="599" t="s">
        <v>149</v>
      </c>
      <c r="B428" s="307" t="s">
        <v>1610</v>
      </c>
      <c r="C428" s="307" t="s">
        <v>1610</v>
      </c>
      <c r="D428" s="308">
        <v>9427</v>
      </c>
      <c r="E428" s="307" t="s">
        <v>1614</v>
      </c>
      <c r="F428" s="309">
        <v>89147</v>
      </c>
      <c r="G428" s="600" t="s">
        <v>1566</v>
      </c>
      <c r="J428" s="602">
        <v>70582</v>
      </c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270"/>
      <c r="W428" s="270"/>
    </row>
    <row r="429" spans="1:23" ht="15" x14ac:dyDescent="0.2">
      <c r="A429" s="599" t="s">
        <v>149</v>
      </c>
      <c r="B429" s="307" t="s">
        <v>1610</v>
      </c>
      <c r="C429" s="307" t="s">
        <v>1610</v>
      </c>
      <c r="D429" s="308">
        <v>9427</v>
      </c>
      <c r="E429" s="307" t="s">
        <v>1614</v>
      </c>
      <c r="F429" s="309">
        <v>89148</v>
      </c>
      <c r="G429" s="600" t="s">
        <v>1566</v>
      </c>
      <c r="J429" s="601">
        <v>1984</v>
      </c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270"/>
      <c r="W429" s="270"/>
    </row>
    <row r="430" spans="1:23" ht="15" x14ac:dyDescent="0.2">
      <c r="A430" s="599" t="s">
        <v>149</v>
      </c>
      <c r="B430" s="307" t="s">
        <v>1610</v>
      </c>
      <c r="C430" s="307" t="s">
        <v>1610</v>
      </c>
      <c r="D430" s="308">
        <v>9427</v>
      </c>
      <c r="E430" s="307" t="s">
        <v>1614</v>
      </c>
      <c r="F430" s="309">
        <v>89178</v>
      </c>
      <c r="G430" s="600" t="s">
        <v>1566</v>
      </c>
      <c r="J430" s="602">
        <v>70501</v>
      </c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270"/>
      <c r="W430" s="270"/>
    </row>
    <row r="431" spans="1:23" ht="15" x14ac:dyDescent="0.2">
      <c r="A431" s="599" t="s">
        <v>149</v>
      </c>
      <c r="B431" s="307" t="s">
        <v>1610</v>
      </c>
      <c r="C431" s="307" t="s">
        <v>1610</v>
      </c>
      <c r="D431" s="308">
        <v>9427</v>
      </c>
      <c r="E431" s="307" t="s">
        <v>1614</v>
      </c>
      <c r="F431" s="309">
        <v>89179</v>
      </c>
      <c r="G431" s="600" t="s">
        <v>1566</v>
      </c>
      <c r="J431" s="602">
        <v>70503</v>
      </c>
      <c r="K431" s="270"/>
      <c r="L431" s="270"/>
      <c r="M431" s="270"/>
      <c r="N431" s="270"/>
      <c r="O431" s="270"/>
      <c r="P431" s="270"/>
      <c r="Q431" s="270"/>
      <c r="R431" s="270"/>
      <c r="S431" s="270"/>
      <c r="T431" s="270"/>
      <c r="U431" s="270"/>
      <c r="V431" s="270"/>
      <c r="W431" s="270"/>
    </row>
    <row r="432" spans="1:23" ht="15" x14ac:dyDescent="0.2">
      <c r="A432" s="599" t="s">
        <v>1577</v>
      </c>
      <c r="B432" s="307" t="s">
        <v>151</v>
      </c>
      <c r="C432" s="307" t="s">
        <v>1615</v>
      </c>
      <c r="D432" s="308">
        <v>200</v>
      </c>
      <c r="E432" s="307" t="s">
        <v>1616</v>
      </c>
      <c r="F432" s="309">
        <v>31020</v>
      </c>
      <c r="G432" s="600" t="s">
        <v>1566</v>
      </c>
      <c r="J432" s="602">
        <v>70504</v>
      </c>
      <c r="K432" s="270"/>
      <c r="L432" s="270"/>
      <c r="M432" s="270"/>
      <c r="N432" s="270"/>
      <c r="O432" s="270"/>
      <c r="P432" s="270"/>
      <c r="Q432" s="270"/>
      <c r="R432" s="270"/>
      <c r="S432" s="270"/>
      <c r="T432" s="270"/>
      <c r="U432" s="270"/>
      <c r="V432" s="270"/>
      <c r="W432" s="270"/>
    </row>
    <row r="433" spans="1:23" ht="15" x14ac:dyDescent="0.2">
      <c r="A433" s="599" t="s">
        <v>1577</v>
      </c>
      <c r="B433" s="307" t="s">
        <v>151</v>
      </c>
      <c r="C433" s="307" t="s">
        <v>1615</v>
      </c>
      <c r="D433" s="308">
        <v>200</v>
      </c>
      <c r="E433" s="307" t="s">
        <v>1616</v>
      </c>
      <c r="F433" s="309">
        <v>31052</v>
      </c>
      <c r="G433" s="600" t="s">
        <v>1566</v>
      </c>
      <c r="J433" s="602">
        <v>70506</v>
      </c>
      <c r="K433" s="270"/>
      <c r="L433" s="270"/>
      <c r="M433" s="270"/>
      <c r="N433" s="270"/>
      <c r="O433" s="270"/>
      <c r="P433" s="270"/>
      <c r="Q433" s="270"/>
      <c r="R433" s="270"/>
      <c r="S433" s="270"/>
      <c r="T433" s="270"/>
      <c r="U433" s="270"/>
      <c r="V433" s="270"/>
      <c r="W433" s="270"/>
    </row>
    <row r="434" spans="1:23" ht="15" x14ac:dyDescent="0.2">
      <c r="A434" s="599" t="s">
        <v>1577</v>
      </c>
      <c r="B434" s="307" t="s">
        <v>151</v>
      </c>
      <c r="C434" s="307" t="s">
        <v>1615</v>
      </c>
      <c r="D434" s="308">
        <v>200</v>
      </c>
      <c r="E434" s="307" t="s">
        <v>1616</v>
      </c>
      <c r="F434" s="309">
        <v>31201</v>
      </c>
      <c r="G434" s="600" t="s">
        <v>1566</v>
      </c>
      <c r="J434" s="602">
        <v>70507</v>
      </c>
      <c r="K434" s="270"/>
      <c r="L434" s="270"/>
      <c r="M434" s="270"/>
      <c r="N434" s="270"/>
      <c r="O434" s="270"/>
      <c r="P434" s="270"/>
      <c r="Q434" s="270"/>
      <c r="R434" s="270"/>
      <c r="S434" s="270"/>
      <c r="T434" s="270"/>
      <c r="U434" s="270"/>
      <c r="V434" s="270"/>
      <c r="W434" s="270"/>
    </row>
    <row r="435" spans="1:23" ht="15" x14ac:dyDescent="0.2">
      <c r="A435" s="599" t="s">
        <v>1577</v>
      </c>
      <c r="B435" s="307" t="s">
        <v>151</v>
      </c>
      <c r="C435" s="307" t="s">
        <v>1615</v>
      </c>
      <c r="D435" s="308">
        <v>200</v>
      </c>
      <c r="E435" s="307" t="s">
        <v>1616</v>
      </c>
      <c r="F435" s="309">
        <v>31204</v>
      </c>
      <c r="G435" s="600" t="s">
        <v>1566</v>
      </c>
      <c r="J435" s="602">
        <v>70508</v>
      </c>
      <c r="K435" s="270"/>
      <c r="L435" s="270"/>
      <c r="M435" s="270"/>
      <c r="N435" s="270"/>
      <c r="O435" s="270"/>
      <c r="P435" s="270"/>
      <c r="Q435" s="270"/>
      <c r="R435" s="270"/>
      <c r="S435" s="270"/>
      <c r="T435" s="270"/>
      <c r="U435" s="270"/>
      <c r="V435" s="270"/>
      <c r="W435" s="270"/>
    </row>
    <row r="436" spans="1:23" ht="15" x14ac:dyDescent="0.2">
      <c r="A436" s="599" t="s">
        <v>1577</v>
      </c>
      <c r="B436" s="307" t="s">
        <v>151</v>
      </c>
      <c r="C436" s="307" t="s">
        <v>1615</v>
      </c>
      <c r="D436" s="308">
        <v>200</v>
      </c>
      <c r="E436" s="307" t="s">
        <v>1616</v>
      </c>
      <c r="F436" s="309">
        <v>31206</v>
      </c>
      <c r="G436" s="600" t="s">
        <v>1566</v>
      </c>
      <c r="J436" s="602">
        <v>70518</v>
      </c>
      <c r="K436" s="270"/>
      <c r="L436" s="270"/>
      <c r="M436" s="270"/>
      <c r="N436" s="270"/>
      <c r="O436" s="270"/>
      <c r="P436" s="270"/>
      <c r="Q436" s="270"/>
      <c r="R436" s="270"/>
      <c r="S436" s="270"/>
      <c r="T436" s="270"/>
      <c r="U436" s="270"/>
      <c r="V436" s="270"/>
      <c r="W436" s="270"/>
    </row>
    <row r="437" spans="1:23" ht="15" x14ac:dyDescent="0.2">
      <c r="A437" s="599" t="s">
        <v>1577</v>
      </c>
      <c r="B437" s="307" t="s">
        <v>151</v>
      </c>
      <c r="C437" s="307" t="s">
        <v>1615</v>
      </c>
      <c r="D437" s="308">
        <v>200</v>
      </c>
      <c r="E437" s="307" t="s">
        <v>1616</v>
      </c>
      <c r="F437" s="309">
        <v>31210</v>
      </c>
      <c r="G437" s="600" t="s">
        <v>1566</v>
      </c>
      <c r="J437" s="602">
        <v>70520</v>
      </c>
      <c r="K437" s="270"/>
      <c r="L437" s="270"/>
      <c r="M437" s="270"/>
      <c r="N437" s="270"/>
      <c r="O437" s="270"/>
      <c r="P437" s="270"/>
      <c r="Q437" s="270"/>
      <c r="R437" s="270"/>
      <c r="S437" s="270"/>
      <c r="T437" s="270"/>
      <c r="U437" s="270"/>
      <c r="V437" s="270"/>
      <c r="W437" s="270"/>
    </row>
    <row r="438" spans="1:23" ht="15" x14ac:dyDescent="0.2">
      <c r="A438" s="599" t="s">
        <v>1577</v>
      </c>
      <c r="B438" s="307" t="s">
        <v>151</v>
      </c>
      <c r="C438" s="307" t="s">
        <v>1615</v>
      </c>
      <c r="D438" s="308">
        <v>200</v>
      </c>
      <c r="E438" s="307" t="s">
        <v>1616</v>
      </c>
      <c r="F438" s="309">
        <v>31211</v>
      </c>
      <c r="G438" s="600" t="s">
        <v>1566</v>
      </c>
      <c r="J438" s="602">
        <v>70529</v>
      </c>
      <c r="K438" s="270"/>
      <c r="L438" s="270"/>
      <c r="M438" s="270"/>
      <c r="N438" s="270"/>
      <c r="O438" s="270"/>
      <c r="P438" s="270"/>
      <c r="Q438" s="270"/>
      <c r="R438" s="270"/>
      <c r="S438" s="270"/>
      <c r="T438" s="270"/>
      <c r="U438" s="270"/>
      <c r="V438" s="270"/>
      <c r="W438" s="270"/>
    </row>
    <row r="439" spans="1:23" ht="15" x14ac:dyDescent="0.2">
      <c r="A439" s="599" t="s">
        <v>1577</v>
      </c>
      <c r="B439" s="307" t="s">
        <v>151</v>
      </c>
      <c r="C439" s="307" t="s">
        <v>1615</v>
      </c>
      <c r="D439" s="308">
        <v>200</v>
      </c>
      <c r="E439" s="307" t="s">
        <v>1616</v>
      </c>
      <c r="F439" s="309">
        <v>31216</v>
      </c>
      <c r="G439" s="600" t="s">
        <v>1566</v>
      </c>
      <c r="J439" s="602">
        <v>70555</v>
      </c>
      <c r="K439" s="270"/>
      <c r="L439" s="270"/>
      <c r="M439" s="270"/>
      <c r="N439" s="270"/>
      <c r="O439" s="270"/>
      <c r="P439" s="270"/>
      <c r="Q439" s="270"/>
      <c r="R439" s="270"/>
      <c r="S439" s="270"/>
      <c r="T439" s="270"/>
      <c r="U439" s="270"/>
      <c r="V439" s="270"/>
      <c r="W439" s="270"/>
    </row>
    <row r="440" spans="1:23" ht="15" x14ac:dyDescent="0.2">
      <c r="A440" s="599" t="s">
        <v>1577</v>
      </c>
      <c r="B440" s="307" t="s">
        <v>151</v>
      </c>
      <c r="C440" s="307" t="s">
        <v>1615</v>
      </c>
      <c r="D440" s="308">
        <v>200</v>
      </c>
      <c r="E440" s="307" t="s">
        <v>1616</v>
      </c>
      <c r="F440" s="309">
        <v>31217</v>
      </c>
      <c r="G440" s="600" t="s">
        <v>1566</v>
      </c>
      <c r="J440" s="602">
        <v>70583</v>
      </c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270"/>
      <c r="W440" s="270"/>
    </row>
    <row r="441" spans="1:23" ht="15" x14ac:dyDescent="0.2">
      <c r="A441" s="599" t="s">
        <v>1577</v>
      </c>
      <c r="B441" s="307" t="s">
        <v>151</v>
      </c>
      <c r="C441" s="307" t="s">
        <v>1615</v>
      </c>
      <c r="D441" s="308">
        <v>200</v>
      </c>
      <c r="E441" s="307" t="s">
        <v>1616</v>
      </c>
      <c r="F441" s="309">
        <v>31220</v>
      </c>
      <c r="G441" s="600" t="s">
        <v>1566</v>
      </c>
      <c r="J441" s="602">
        <v>70592</v>
      </c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270"/>
      <c r="W441" s="270"/>
    </row>
    <row r="442" spans="1:23" ht="15" x14ac:dyDescent="0.2">
      <c r="A442" s="599" t="s">
        <v>1577</v>
      </c>
      <c r="B442" s="307" t="s">
        <v>151</v>
      </c>
      <c r="C442" s="307" t="s">
        <v>1615</v>
      </c>
      <c r="D442" s="308">
        <v>691</v>
      </c>
      <c r="E442" s="307" t="s">
        <v>1617</v>
      </c>
      <c r="F442" s="309">
        <v>31005</v>
      </c>
      <c r="G442" s="600" t="s">
        <v>1566</v>
      </c>
      <c r="J442" s="601">
        <v>1995</v>
      </c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270"/>
      <c r="W442" s="270"/>
    </row>
    <row r="443" spans="1:23" ht="15" x14ac:dyDescent="0.2">
      <c r="A443" s="599" t="s">
        <v>1577</v>
      </c>
      <c r="B443" s="307" t="s">
        <v>151</v>
      </c>
      <c r="C443" s="307" t="s">
        <v>1615</v>
      </c>
      <c r="D443" s="308">
        <v>691</v>
      </c>
      <c r="E443" s="307" t="s">
        <v>1617</v>
      </c>
      <c r="F443" s="309">
        <v>31008</v>
      </c>
      <c r="G443" s="600" t="s">
        <v>1566</v>
      </c>
      <c r="J443" s="602">
        <v>70510</v>
      </c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270"/>
      <c r="W443" s="270"/>
    </row>
    <row r="444" spans="1:23" ht="15" x14ac:dyDescent="0.2">
      <c r="A444" s="599" t="s">
        <v>1577</v>
      </c>
      <c r="B444" s="307" t="s">
        <v>151</v>
      </c>
      <c r="C444" s="307" t="s">
        <v>1615</v>
      </c>
      <c r="D444" s="308">
        <v>691</v>
      </c>
      <c r="E444" s="307" t="s">
        <v>1617</v>
      </c>
      <c r="F444" s="309">
        <v>31028</v>
      </c>
      <c r="G444" s="600" t="s">
        <v>1566</v>
      </c>
      <c r="J444" s="602">
        <v>70526</v>
      </c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270"/>
      <c r="W444" s="270"/>
    </row>
    <row r="445" spans="1:23" ht="15" x14ac:dyDescent="0.2">
      <c r="A445" s="599" t="s">
        <v>1577</v>
      </c>
      <c r="B445" s="307" t="s">
        <v>151</v>
      </c>
      <c r="C445" s="307" t="s">
        <v>1615</v>
      </c>
      <c r="D445" s="308">
        <v>691</v>
      </c>
      <c r="E445" s="307" t="s">
        <v>1617</v>
      </c>
      <c r="F445" s="309">
        <v>31047</v>
      </c>
      <c r="G445" s="600" t="s">
        <v>1566</v>
      </c>
      <c r="J445" s="602">
        <v>70528</v>
      </c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270"/>
      <c r="W445" s="270"/>
    </row>
    <row r="446" spans="1:23" ht="15" x14ac:dyDescent="0.2">
      <c r="A446" s="599" t="s">
        <v>1577</v>
      </c>
      <c r="B446" s="307" t="s">
        <v>151</v>
      </c>
      <c r="C446" s="307" t="s">
        <v>1615</v>
      </c>
      <c r="D446" s="308">
        <v>691</v>
      </c>
      <c r="E446" s="307" t="s">
        <v>1617</v>
      </c>
      <c r="F446" s="309">
        <v>31088</v>
      </c>
      <c r="G446" s="600" t="s">
        <v>1566</v>
      </c>
      <c r="J446" s="602">
        <v>70533</v>
      </c>
      <c r="K446" s="270"/>
      <c r="L446" s="270"/>
      <c r="M446" s="270"/>
      <c r="N446" s="270"/>
      <c r="O446" s="270"/>
      <c r="P446" s="270"/>
      <c r="Q446" s="270"/>
      <c r="R446" s="270"/>
      <c r="S446" s="270"/>
      <c r="T446" s="270"/>
      <c r="U446" s="270"/>
      <c r="V446" s="270"/>
      <c r="W446" s="270"/>
    </row>
    <row r="447" spans="1:23" ht="15" x14ac:dyDescent="0.2">
      <c r="A447" s="599" t="s">
        <v>1577</v>
      </c>
      <c r="B447" s="307" t="s">
        <v>151</v>
      </c>
      <c r="C447" s="307" t="s">
        <v>1615</v>
      </c>
      <c r="D447" s="308">
        <v>691</v>
      </c>
      <c r="E447" s="307" t="s">
        <v>1617</v>
      </c>
      <c r="F447" s="309">
        <v>31093</v>
      </c>
      <c r="G447" s="600" t="s">
        <v>1566</v>
      </c>
      <c r="J447" s="602">
        <v>70548</v>
      </c>
      <c r="K447" s="270"/>
      <c r="L447" s="270"/>
      <c r="M447" s="270"/>
      <c r="N447" s="270"/>
      <c r="O447" s="270"/>
      <c r="P447" s="270"/>
      <c r="Q447" s="270"/>
      <c r="R447" s="270"/>
      <c r="S447" s="270"/>
      <c r="T447" s="270"/>
      <c r="U447" s="270"/>
      <c r="V447" s="270"/>
      <c r="W447" s="270"/>
    </row>
    <row r="448" spans="1:23" ht="15" x14ac:dyDescent="0.2">
      <c r="A448" s="599" t="s">
        <v>1577</v>
      </c>
      <c r="B448" s="307" t="s">
        <v>151</v>
      </c>
      <c r="C448" s="307" t="s">
        <v>1615</v>
      </c>
      <c r="D448" s="308">
        <v>691</v>
      </c>
      <c r="E448" s="307" t="s">
        <v>1617</v>
      </c>
      <c r="F448" s="309">
        <v>31098</v>
      </c>
      <c r="G448" s="600" t="s">
        <v>1566</v>
      </c>
      <c r="J448" s="602">
        <v>70578</v>
      </c>
      <c r="K448" s="270"/>
      <c r="L448" s="270"/>
      <c r="M448" s="270"/>
      <c r="N448" s="270"/>
      <c r="O448" s="270"/>
      <c r="P448" s="270"/>
      <c r="Q448" s="270"/>
      <c r="R448" s="270"/>
      <c r="S448" s="270"/>
      <c r="T448" s="270"/>
      <c r="U448" s="270"/>
      <c r="V448" s="270"/>
      <c r="W448" s="270"/>
    </row>
    <row r="449" spans="1:23" ht="15" x14ac:dyDescent="0.2">
      <c r="A449" s="599" t="s">
        <v>1577</v>
      </c>
      <c r="B449" s="307" t="s">
        <v>151</v>
      </c>
      <c r="C449" s="307" t="s">
        <v>1615</v>
      </c>
      <c r="D449" s="308">
        <v>691</v>
      </c>
      <c r="E449" s="307" t="s">
        <v>1617</v>
      </c>
      <c r="F449" s="309">
        <v>31207</v>
      </c>
      <c r="G449" s="600" t="s">
        <v>1566</v>
      </c>
      <c r="J449" s="601">
        <v>9425</v>
      </c>
      <c r="K449" s="270"/>
      <c r="L449" s="270"/>
      <c r="M449" s="270"/>
      <c r="N449" s="270"/>
      <c r="O449" s="270"/>
      <c r="P449" s="270"/>
      <c r="Q449" s="270"/>
      <c r="R449" s="270"/>
      <c r="S449" s="270"/>
      <c r="T449" s="270"/>
      <c r="U449" s="270"/>
      <c r="V449" s="270"/>
      <c r="W449" s="270"/>
    </row>
    <row r="450" spans="1:23" ht="15" x14ac:dyDescent="0.2">
      <c r="A450" s="599" t="s">
        <v>1571</v>
      </c>
      <c r="B450" s="307" t="s">
        <v>1618</v>
      </c>
      <c r="C450" s="307" t="s">
        <v>1618</v>
      </c>
      <c r="D450" s="308">
        <v>222</v>
      </c>
      <c r="E450" s="307" t="s">
        <v>1619</v>
      </c>
      <c r="F450" s="309">
        <v>70001</v>
      </c>
      <c r="G450" s="600" t="s">
        <v>1566</v>
      </c>
      <c r="J450" s="602">
        <v>89031</v>
      </c>
      <c r="K450" s="270"/>
      <c r="L450" s="270"/>
      <c r="M450" s="270"/>
      <c r="N450" s="270"/>
      <c r="O450" s="270"/>
      <c r="P450" s="270"/>
      <c r="Q450" s="270"/>
      <c r="R450" s="270"/>
      <c r="S450" s="270"/>
      <c r="T450" s="270"/>
      <c r="U450" s="270"/>
      <c r="V450" s="270"/>
      <c r="W450" s="270"/>
    </row>
    <row r="451" spans="1:23" ht="15" x14ac:dyDescent="0.2">
      <c r="A451" s="599" t="s">
        <v>1571</v>
      </c>
      <c r="B451" s="307" t="s">
        <v>1618</v>
      </c>
      <c r="C451" s="307" t="s">
        <v>1618</v>
      </c>
      <c r="D451" s="308">
        <v>222</v>
      </c>
      <c r="E451" s="307" t="s">
        <v>1619</v>
      </c>
      <c r="F451" s="309">
        <v>70002</v>
      </c>
      <c r="G451" s="600" t="s">
        <v>1566</v>
      </c>
      <c r="J451" s="602">
        <v>89081</v>
      </c>
      <c r="K451" s="270"/>
      <c r="L451" s="270"/>
      <c r="M451" s="270"/>
      <c r="N451" s="270"/>
      <c r="O451" s="270"/>
      <c r="P451" s="270"/>
      <c r="Q451" s="270"/>
      <c r="R451" s="270"/>
      <c r="S451" s="270"/>
      <c r="T451" s="270"/>
      <c r="U451" s="270"/>
      <c r="V451" s="270"/>
      <c r="W451" s="270"/>
    </row>
    <row r="452" spans="1:23" ht="15" x14ac:dyDescent="0.2">
      <c r="A452" s="599" t="s">
        <v>1571</v>
      </c>
      <c r="B452" s="307" t="s">
        <v>1618</v>
      </c>
      <c r="C452" s="307" t="s">
        <v>1618</v>
      </c>
      <c r="D452" s="308">
        <v>222</v>
      </c>
      <c r="E452" s="307" t="s">
        <v>1619</v>
      </c>
      <c r="F452" s="309">
        <v>70003</v>
      </c>
      <c r="G452" s="600" t="s">
        <v>1566</v>
      </c>
      <c r="J452" s="602">
        <v>89084</v>
      </c>
      <c r="K452" s="270"/>
      <c r="L452" s="270"/>
      <c r="M452" s="270"/>
      <c r="N452" s="270"/>
      <c r="O452" s="270"/>
      <c r="P452" s="270"/>
      <c r="Q452" s="270"/>
      <c r="R452" s="270"/>
      <c r="S452" s="270"/>
      <c r="T452" s="270"/>
      <c r="U452" s="270"/>
      <c r="V452" s="270"/>
      <c r="W452" s="270"/>
    </row>
    <row r="453" spans="1:23" ht="15" x14ac:dyDescent="0.2">
      <c r="A453" s="599" t="s">
        <v>1571</v>
      </c>
      <c r="B453" s="307" t="s">
        <v>1618</v>
      </c>
      <c r="C453" s="307" t="s">
        <v>1618</v>
      </c>
      <c r="D453" s="308">
        <v>222</v>
      </c>
      <c r="E453" s="307" t="s">
        <v>1619</v>
      </c>
      <c r="F453" s="309">
        <v>70005</v>
      </c>
      <c r="G453" s="600" t="s">
        <v>1566</v>
      </c>
      <c r="J453" s="602">
        <v>89086</v>
      </c>
      <c r="K453" s="270"/>
      <c r="L453" s="270"/>
      <c r="M453" s="270"/>
      <c r="N453" s="270"/>
      <c r="O453" s="270"/>
      <c r="P453" s="270"/>
      <c r="Q453" s="270"/>
      <c r="R453" s="270"/>
      <c r="S453" s="270"/>
      <c r="T453" s="270"/>
      <c r="U453" s="270"/>
      <c r="V453" s="270"/>
      <c r="W453" s="270"/>
    </row>
    <row r="454" spans="1:23" ht="15" x14ac:dyDescent="0.2">
      <c r="A454" s="599" t="s">
        <v>1571</v>
      </c>
      <c r="B454" s="307" t="s">
        <v>1618</v>
      </c>
      <c r="C454" s="307" t="s">
        <v>1618</v>
      </c>
      <c r="D454" s="308">
        <v>222</v>
      </c>
      <c r="E454" s="307" t="s">
        <v>1619</v>
      </c>
      <c r="F454" s="309">
        <v>70006</v>
      </c>
      <c r="G454" s="600" t="s">
        <v>1566</v>
      </c>
      <c r="J454" s="602">
        <v>89108</v>
      </c>
      <c r="K454" s="270"/>
      <c r="L454" s="270"/>
      <c r="M454" s="270"/>
      <c r="N454" s="270"/>
      <c r="O454" s="270"/>
      <c r="P454" s="270"/>
      <c r="Q454" s="270"/>
      <c r="R454" s="270"/>
      <c r="S454" s="270"/>
      <c r="T454" s="270"/>
      <c r="U454" s="270"/>
      <c r="V454" s="270"/>
      <c r="W454" s="270"/>
    </row>
    <row r="455" spans="1:23" ht="15" x14ac:dyDescent="0.2">
      <c r="A455" s="599" t="s">
        <v>1571</v>
      </c>
      <c r="B455" s="307" t="s">
        <v>1618</v>
      </c>
      <c r="C455" s="307" t="s">
        <v>1618</v>
      </c>
      <c r="D455" s="308">
        <v>222</v>
      </c>
      <c r="E455" s="307" t="s">
        <v>1619</v>
      </c>
      <c r="F455" s="309">
        <v>70030</v>
      </c>
      <c r="G455" s="600" t="s">
        <v>1566</v>
      </c>
      <c r="J455" s="602">
        <v>89117</v>
      </c>
      <c r="K455" s="270"/>
      <c r="L455" s="270"/>
      <c r="M455" s="270"/>
      <c r="N455" s="270"/>
      <c r="O455" s="270"/>
      <c r="P455" s="270"/>
      <c r="Q455" s="270"/>
      <c r="R455" s="270"/>
      <c r="S455" s="270"/>
      <c r="T455" s="270"/>
      <c r="U455" s="270"/>
      <c r="V455" s="270"/>
      <c r="W455" s="270"/>
    </row>
    <row r="456" spans="1:23" ht="15" x14ac:dyDescent="0.2">
      <c r="A456" s="599" t="s">
        <v>1571</v>
      </c>
      <c r="B456" s="307" t="s">
        <v>1618</v>
      </c>
      <c r="C456" s="307" t="s">
        <v>1618</v>
      </c>
      <c r="D456" s="308">
        <v>222</v>
      </c>
      <c r="E456" s="307" t="s">
        <v>1619</v>
      </c>
      <c r="F456" s="309">
        <v>70031</v>
      </c>
      <c r="G456" s="600" t="s">
        <v>1566</v>
      </c>
      <c r="J456" s="602">
        <v>89128</v>
      </c>
      <c r="K456" s="270"/>
      <c r="L456" s="270"/>
      <c r="M456" s="270"/>
      <c r="N456" s="270"/>
      <c r="O456" s="270"/>
      <c r="P456" s="270"/>
      <c r="Q456" s="270"/>
      <c r="R456" s="270"/>
      <c r="S456" s="270"/>
      <c r="T456" s="270"/>
      <c r="U456" s="270"/>
      <c r="V456" s="270"/>
      <c r="W456" s="270"/>
    </row>
    <row r="457" spans="1:23" ht="15" x14ac:dyDescent="0.2">
      <c r="A457" s="599" t="s">
        <v>1571</v>
      </c>
      <c r="B457" s="307" t="s">
        <v>1618</v>
      </c>
      <c r="C457" s="307" t="s">
        <v>1618</v>
      </c>
      <c r="D457" s="308">
        <v>222</v>
      </c>
      <c r="E457" s="307" t="s">
        <v>1619</v>
      </c>
      <c r="F457" s="309">
        <v>70032</v>
      </c>
      <c r="G457" s="600" t="s">
        <v>1566</v>
      </c>
      <c r="J457" s="602">
        <v>89129</v>
      </c>
      <c r="K457" s="270"/>
      <c r="L457" s="270"/>
      <c r="M457" s="270"/>
      <c r="N457" s="270"/>
      <c r="O457" s="270"/>
      <c r="P457" s="270"/>
      <c r="Q457" s="270"/>
      <c r="R457" s="270"/>
      <c r="S457" s="270"/>
      <c r="T457" s="270"/>
      <c r="U457" s="270"/>
      <c r="V457" s="270"/>
      <c r="W457" s="270"/>
    </row>
    <row r="458" spans="1:23" ht="15" x14ac:dyDescent="0.2">
      <c r="A458" s="599" t="s">
        <v>1571</v>
      </c>
      <c r="B458" s="307" t="s">
        <v>1618</v>
      </c>
      <c r="C458" s="307" t="s">
        <v>1618</v>
      </c>
      <c r="D458" s="308">
        <v>222</v>
      </c>
      <c r="E458" s="307" t="s">
        <v>1619</v>
      </c>
      <c r="F458" s="309">
        <v>70036</v>
      </c>
      <c r="G458" s="600" t="s">
        <v>1566</v>
      </c>
      <c r="J458" s="602">
        <v>89130</v>
      </c>
      <c r="K458" s="270"/>
      <c r="L458" s="270"/>
      <c r="M458" s="270"/>
      <c r="N458" s="270"/>
      <c r="O458" s="270"/>
      <c r="P458" s="270"/>
      <c r="Q458" s="270"/>
      <c r="R458" s="270"/>
      <c r="S458" s="270"/>
      <c r="T458" s="270"/>
      <c r="U458" s="270"/>
      <c r="V458" s="270"/>
      <c r="W458" s="270"/>
    </row>
    <row r="459" spans="1:23" ht="15" x14ac:dyDescent="0.2">
      <c r="A459" s="599" t="s">
        <v>1571</v>
      </c>
      <c r="B459" s="307" t="s">
        <v>1618</v>
      </c>
      <c r="C459" s="307" t="s">
        <v>1618</v>
      </c>
      <c r="D459" s="308">
        <v>222</v>
      </c>
      <c r="E459" s="307" t="s">
        <v>1619</v>
      </c>
      <c r="F459" s="309">
        <v>70037</v>
      </c>
      <c r="G459" s="600" t="s">
        <v>1566</v>
      </c>
      <c r="J459" s="602">
        <v>89131</v>
      </c>
      <c r="K459" s="270"/>
      <c r="L459" s="270"/>
      <c r="M459" s="270"/>
      <c r="N459" s="270"/>
      <c r="O459" s="270"/>
      <c r="P459" s="270"/>
      <c r="Q459" s="270"/>
      <c r="R459" s="270"/>
      <c r="S459" s="270"/>
      <c r="T459" s="270"/>
      <c r="U459" s="270"/>
      <c r="V459" s="270"/>
      <c r="W459" s="270"/>
    </row>
    <row r="460" spans="1:23" ht="15" x14ac:dyDescent="0.2">
      <c r="A460" s="599" t="s">
        <v>1571</v>
      </c>
      <c r="B460" s="307" t="s">
        <v>1618</v>
      </c>
      <c r="C460" s="307" t="s">
        <v>1618</v>
      </c>
      <c r="D460" s="308">
        <v>222</v>
      </c>
      <c r="E460" s="307" t="s">
        <v>1619</v>
      </c>
      <c r="F460" s="309">
        <v>70039</v>
      </c>
      <c r="G460" s="600" t="s">
        <v>1566</v>
      </c>
      <c r="J460" s="602">
        <v>89134</v>
      </c>
      <c r="K460" s="270"/>
      <c r="L460" s="270"/>
      <c r="M460" s="270"/>
      <c r="N460" s="270"/>
      <c r="O460" s="270"/>
      <c r="P460" s="270"/>
      <c r="Q460" s="270"/>
      <c r="R460" s="270"/>
      <c r="S460" s="270"/>
      <c r="T460" s="270"/>
      <c r="U460" s="270"/>
      <c r="V460" s="270"/>
      <c r="W460" s="270"/>
    </row>
    <row r="461" spans="1:23" ht="15" x14ac:dyDescent="0.2">
      <c r="A461" s="599" t="s">
        <v>1571</v>
      </c>
      <c r="B461" s="307" t="s">
        <v>1618</v>
      </c>
      <c r="C461" s="307" t="s">
        <v>1618</v>
      </c>
      <c r="D461" s="308">
        <v>222</v>
      </c>
      <c r="E461" s="307" t="s">
        <v>1619</v>
      </c>
      <c r="F461" s="309">
        <v>70040</v>
      </c>
      <c r="G461" s="600" t="s">
        <v>1566</v>
      </c>
      <c r="J461" s="602">
        <v>89138</v>
      </c>
      <c r="K461" s="270"/>
      <c r="L461" s="270"/>
      <c r="M461" s="270"/>
      <c r="N461" s="270"/>
      <c r="O461" s="270"/>
      <c r="P461" s="270"/>
      <c r="Q461" s="270"/>
      <c r="R461" s="270"/>
      <c r="S461" s="270"/>
      <c r="T461" s="270"/>
      <c r="U461" s="270"/>
      <c r="V461" s="270"/>
      <c r="W461" s="270"/>
    </row>
    <row r="462" spans="1:23" ht="15" x14ac:dyDescent="0.2">
      <c r="A462" s="599" t="s">
        <v>1571</v>
      </c>
      <c r="B462" s="307" t="s">
        <v>1618</v>
      </c>
      <c r="C462" s="307" t="s">
        <v>1618</v>
      </c>
      <c r="D462" s="308">
        <v>222</v>
      </c>
      <c r="E462" s="307" t="s">
        <v>1619</v>
      </c>
      <c r="F462" s="309">
        <v>70043</v>
      </c>
      <c r="G462" s="600" t="s">
        <v>1566</v>
      </c>
      <c r="J462" s="602">
        <v>89143</v>
      </c>
      <c r="K462" s="270"/>
      <c r="L462" s="270"/>
      <c r="M462" s="270"/>
      <c r="N462" s="270"/>
      <c r="O462" s="270"/>
      <c r="P462" s="270"/>
      <c r="Q462" s="270"/>
      <c r="R462" s="270"/>
      <c r="S462" s="270"/>
      <c r="T462" s="270"/>
      <c r="U462" s="270"/>
      <c r="V462" s="270"/>
      <c r="W462" s="270"/>
    </row>
    <row r="463" spans="1:23" ht="15" x14ac:dyDescent="0.2">
      <c r="A463" s="599" t="s">
        <v>1571</v>
      </c>
      <c r="B463" s="307" t="s">
        <v>1618</v>
      </c>
      <c r="C463" s="307" t="s">
        <v>1618</v>
      </c>
      <c r="D463" s="308">
        <v>222</v>
      </c>
      <c r="E463" s="307" t="s">
        <v>1619</v>
      </c>
      <c r="F463" s="309">
        <v>70047</v>
      </c>
      <c r="G463" s="600" t="s">
        <v>1566</v>
      </c>
      <c r="J463" s="602">
        <v>89144</v>
      </c>
      <c r="K463" s="270"/>
      <c r="L463" s="270"/>
      <c r="M463" s="270"/>
      <c r="N463" s="270"/>
      <c r="O463" s="270"/>
      <c r="P463" s="270"/>
      <c r="Q463" s="270"/>
      <c r="R463" s="270"/>
      <c r="S463" s="270"/>
      <c r="T463" s="270"/>
      <c r="U463" s="270"/>
      <c r="V463" s="270"/>
      <c r="W463" s="270"/>
    </row>
    <row r="464" spans="1:23" ht="15" x14ac:dyDescent="0.2">
      <c r="A464" s="599" t="s">
        <v>1571</v>
      </c>
      <c r="B464" s="307" t="s">
        <v>1618</v>
      </c>
      <c r="C464" s="307" t="s">
        <v>1618</v>
      </c>
      <c r="D464" s="308">
        <v>222</v>
      </c>
      <c r="E464" s="307" t="s">
        <v>1619</v>
      </c>
      <c r="F464" s="309">
        <v>70053</v>
      </c>
      <c r="G464" s="600" t="s">
        <v>1566</v>
      </c>
      <c r="J464" s="602">
        <v>89145</v>
      </c>
      <c r="K464" s="270"/>
      <c r="L464" s="270"/>
      <c r="M464" s="270"/>
      <c r="N464" s="270"/>
      <c r="O464" s="270"/>
      <c r="P464" s="270"/>
      <c r="Q464" s="270"/>
      <c r="R464" s="270"/>
      <c r="S464" s="270"/>
      <c r="T464" s="270"/>
      <c r="U464" s="270"/>
      <c r="V464" s="270"/>
      <c r="W464" s="270"/>
    </row>
    <row r="465" spans="1:23" ht="15" x14ac:dyDescent="0.2">
      <c r="A465" s="599" t="s">
        <v>1571</v>
      </c>
      <c r="B465" s="307" t="s">
        <v>1618</v>
      </c>
      <c r="C465" s="307" t="s">
        <v>1618</v>
      </c>
      <c r="D465" s="308">
        <v>222</v>
      </c>
      <c r="E465" s="307" t="s">
        <v>1619</v>
      </c>
      <c r="F465" s="309">
        <v>70056</v>
      </c>
      <c r="G465" s="600" t="s">
        <v>1566</v>
      </c>
      <c r="J465" s="602">
        <v>89149</v>
      </c>
      <c r="K465" s="270"/>
      <c r="L465" s="270"/>
      <c r="M465" s="270"/>
      <c r="N465" s="270"/>
      <c r="O465" s="270"/>
      <c r="P465" s="270"/>
      <c r="Q465" s="270"/>
      <c r="R465" s="270"/>
      <c r="S465" s="270"/>
      <c r="T465" s="270"/>
      <c r="U465" s="270"/>
      <c r="V465" s="270"/>
      <c r="W465" s="270"/>
    </row>
    <row r="466" spans="1:23" ht="15" x14ac:dyDescent="0.2">
      <c r="A466" s="599" t="s">
        <v>1571</v>
      </c>
      <c r="B466" s="307" t="s">
        <v>1618</v>
      </c>
      <c r="C466" s="307" t="s">
        <v>1618</v>
      </c>
      <c r="D466" s="308">
        <v>222</v>
      </c>
      <c r="E466" s="307" t="s">
        <v>1619</v>
      </c>
      <c r="F466" s="309">
        <v>70057</v>
      </c>
      <c r="G466" s="600" t="s">
        <v>1566</v>
      </c>
      <c r="J466" s="602">
        <v>89166</v>
      </c>
      <c r="K466" s="270"/>
      <c r="L466" s="270"/>
      <c r="M466" s="270"/>
      <c r="N466" s="270"/>
      <c r="O466" s="270"/>
      <c r="P466" s="270"/>
      <c r="Q466" s="270"/>
      <c r="R466" s="270"/>
      <c r="S466" s="270"/>
      <c r="T466" s="270"/>
      <c r="U466" s="270"/>
      <c r="V466" s="270"/>
      <c r="W466" s="270"/>
    </row>
    <row r="467" spans="1:23" ht="15" x14ac:dyDescent="0.2">
      <c r="A467" s="599" t="s">
        <v>1571</v>
      </c>
      <c r="B467" s="307" t="s">
        <v>1618</v>
      </c>
      <c r="C467" s="307" t="s">
        <v>1618</v>
      </c>
      <c r="D467" s="308">
        <v>222</v>
      </c>
      <c r="E467" s="307" t="s">
        <v>1619</v>
      </c>
      <c r="F467" s="309">
        <v>70058</v>
      </c>
      <c r="G467" s="600" t="s">
        <v>1566</v>
      </c>
      <c r="J467" s="601">
        <v>9424</v>
      </c>
      <c r="K467" s="270"/>
      <c r="L467" s="270"/>
      <c r="M467" s="270"/>
      <c r="N467" s="270"/>
      <c r="O467" s="270"/>
      <c r="P467" s="270"/>
      <c r="Q467" s="270"/>
      <c r="R467" s="270"/>
      <c r="S467" s="270"/>
      <c r="T467" s="270"/>
      <c r="U467" s="270"/>
      <c r="V467" s="270"/>
      <c r="W467" s="270"/>
    </row>
    <row r="468" spans="1:23" ht="15" x14ac:dyDescent="0.2">
      <c r="A468" s="599" t="s">
        <v>1571</v>
      </c>
      <c r="B468" s="307" t="s">
        <v>1618</v>
      </c>
      <c r="C468" s="307" t="s">
        <v>1618</v>
      </c>
      <c r="D468" s="308">
        <v>222</v>
      </c>
      <c r="E468" s="307" t="s">
        <v>1619</v>
      </c>
      <c r="F468" s="309">
        <v>70062</v>
      </c>
      <c r="G468" s="600" t="s">
        <v>1566</v>
      </c>
      <c r="J468" s="602">
        <v>89030</v>
      </c>
      <c r="K468" s="270"/>
      <c r="L468" s="270"/>
      <c r="M468" s="270"/>
      <c r="N468" s="270"/>
      <c r="O468" s="270"/>
      <c r="P468" s="270"/>
      <c r="Q468" s="270"/>
      <c r="R468" s="270"/>
      <c r="S468" s="270"/>
      <c r="T468" s="270"/>
      <c r="U468" s="270"/>
      <c r="V468" s="270"/>
      <c r="W468" s="270"/>
    </row>
    <row r="469" spans="1:23" ht="15" x14ac:dyDescent="0.2">
      <c r="A469" s="599" t="s">
        <v>1571</v>
      </c>
      <c r="B469" s="307" t="s">
        <v>1618</v>
      </c>
      <c r="C469" s="307" t="s">
        <v>1618</v>
      </c>
      <c r="D469" s="308">
        <v>222</v>
      </c>
      <c r="E469" s="307" t="s">
        <v>1619</v>
      </c>
      <c r="F469" s="309">
        <v>70065</v>
      </c>
      <c r="G469" s="600" t="s">
        <v>1566</v>
      </c>
      <c r="J469" s="602">
        <v>89032</v>
      </c>
      <c r="K469" s="270"/>
      <c r="L469" s="270"/>
      <c r="M469" s="270"/>
      <c r="N469" s="270"/>
      <c r="O469" s="270"/>
      <c r="P469" s="270"/>
      <c r="Q469" s="270"/>
      <c r="R469" s="270"/>
      <c r="S469" s="270"/>
      <c r="T469" s="270"/>
      <c r="U469" s="270"/>
      <c r="V469" s="270"/>
      <c r="W469" s="270"/>
    </row>
    <row r="470" spans="1:23" ht="15" x14ac:dyDescent="0.2">
      <c r="A470" s="599" t="s">
        <v>1571</v>
      </c>
      <c r="B470" s="307" t="s">
        <v>1618</v>
      </c>
      <c r="C470" s="307" t="s">
        <v>1618</v>
      </c>
      <c r="D470" s="308">
        <v>222</v>
      </c>
      <c r="E470" s="307" t="s">
        <v>1619</v>
      </c>
      <c r="F470" s="309">
        <v>70067</v>
      </c>
      <c r="G470" s="600" t="s">
        <v>1566</v>
      </c>
      <c r="J470" s="602">
        <v>89101</v>
      </c>
      <c r="K470" s="270"/>
      <c r="L470" s="270"/>
      <c r="M470" s="270"/>
      <c r="N470" s="270"/>
      <c r="O470" s="270"/>
      <c r="P470" s="270"/>
      <c r="Q470" s="270"/>
      <c r="R470" s="270"/>
      <c r="S470" s="270"/>
      <c r="T470" s="270"/>
      <c r="U470" s="270"/>
      <c r="V470" s="270"/>
      <c r="W470" s="270"/>
    </row>
    <row r="471" spans="1:23" ht="15" x14ac:dyDescent="0.2">
      <c r="A471" s="599" t="s">
        <v>1571</v>
      </c>
      <c r="B471" s="307" t="s">
        <v>1618</v>
      </c>
      <c r="C471" s="307" t="s">
        <v>1618</v>
      </c>
      <c r="D471" s="308">
        <v>222</v>
      </c>
      <c r="E471" s="307" t="s">
        <v>1619</v>
      </c>
      <c r="F471" s="309">
        <v>70068</v>
      </c>
      <c r="G471" s="600" t="s">
        <v>1566</v>
      </c>
      <c r="J471" s="602">
        <v>89102</v>
      </c>
      <c r="K471" s="270"/>
      <c r="L471" s="270"/>
      <c r="M471" s="270"/>
      <c r="N471" s="270"/>
      <c r="O471" s="270"/>
      <c r="P471" s="270"/>
      <c r="Q471" s="270"/>
      <c r="R471" s="270"/>
      <c r="S471" s="270"/>
      <c r="T471" s="270"/>
      <c r="U471" s="270"/>
      <c r="V471" s="270"/>
      <c r="W471" s="270"/>
    </row>
    <row r="472" spans="1:23" ht="15" x14ac:dyDescent="0.2">
      <c r="A472" s="599" t="s">
        <v>1571</v>
      </c>
      <c r="B472" s="307" t="s">
        <v>1618</v>
      </c>
      <c r="C472" s="307" t="s">
        <v>1618</v>
      </c>
      <c r="D472" s="308">
        <v>222</v>
      </c>
      <c r="E472" s="307" t="s">
        <v>1619</v>
      </c>
      <c r="F472" s="309">
        <v>70070</v>
      </c>
      <c r="G472" s="600" t="s">
        <v>1566</v>
      </c>
      <c r="J472" s="602">
        <v>89104</v>
      </c>
      <c r="K472" s="270"/>
      <c r="L472" s="270"/>
      <c r="M472" s="270"/>
      <c r="N472" s="270"/>
      <c r="O472" s="270"/>
      <c r="P472" s="270"/>
      <c r="Q472" s="270"/>
      <c r="R472" s="270"/>
      <c r="S472" s="270"/>
      <c r="T472" s="270"/>
      <c r="U472" s="270"/>
      <c r="V472" s="270"/>
      <c r="W472" s="270"/>
    </row>
    <row r="473" spans="1:23" ht="15" x14ac:dyDescent="0.2">
      <c r="A473" s="599" t="s">
        <v>1571</v>
      </c>
      <c r="B473" s="307" t="s">
        <v>1618</v>
      </c>
      <c r="C473" s="307" t="s">
        <v>1618</v>
      </c>
      <c r="D473" s="308">
        <v>222</v>
      </c>
      <c r="E473" s="307" t="s">
        <v>1619</v>
      </c>
      <c r="F473" s="309">
        <v>70072</v>
      </c>
      <c r="G473" s="600" t="s">
        <v>1566</v>
      </c>
      <c r="J473" s="602">
        <v>89106</v>
      </c>
      <c r="K473" s="270"/>
      <c r="L473" s="270"/>
      <c r="M473" s="270"/>
      <c r="N473" s="270"/>
      <c r="O473" s="270"/>
      <c r="P473" s="270"/>
      <c r="Q473" s="270"/>
      <c r="R473" s="270"/>
      <c r="S473" s="270"/>
      <c r="T473" s="270"/>
      <c r="U473" s="270"/>
      <c r="V473" s="270"/>
      <c r="W473" s="270"/>
    </row>
    <row r="474" spans="1:23" ht="15" x14ac:dyDescent="0.2">
      <c r="A474" s="599" t="s">
        <v>1571</v>
      </c>
      <c r="B474" s="307" t="s">
        <v>1618</v>
      </c>
      <c r="C474" s="307" t="s">
        <v>1618</v>
      </c>
      <c r="D474" s="308">
        <v>222</v>
      </c>
      <c r="E474" s="307" t="s">
        <v>1619</v>
      </c>
      <c r="F474" s="309">
        <v>70075</v>
      </c>
      <c r="G474" s="600" t="s">
        <v>1566</v>
      </c>
      <c r="J474" s="602">
        <v>89107</v>
      </c>
      <c r="K474" s="270"/>
      <c r="L474" s="270"/>
      <c r="M474" s="270"/>
      <c r="N474" s="270"/>
      <c r="O474" s="270"/>
      <c r="P474" s="270"/>
      <c r="Q474" s="270"/>
      <c r="R474" s="270"/>
      <c r="S474" s="270"/>
      <c r="T474" s="270"/>
      <c r="U474" s="270"/>
      <c r="V474" s="270"/>
      <c r="W474" s="270"/>
    </row>
    <row r="475" spans="1:23" ht="15" x14ac:dyDescent="0.2">
      <c r="A475" s="599" t="s">
        <v>1571</v>
      </c>
      <c r="B475" s="307" t="s">
        <v>1618</v>
      </c>
      <c r="C475" s="307" t="s">
        <v>1618</v>
      </c>
      <c r="D475" s="308">
        <v>222</v>
      </c>
      <c r="E475" s="307" t="s">
        <v>1619</v>
      </c>
      <c r="F475" s="309">
        <v>70079</v>
      </c>
      <c r="G475" s="600" t="s">
        <v>1566</v>
      </c>
      <c r="J475" s="602">
        <v>89109</v>
      </c>
      <c r="K475" s="270"/>
      <c r="L475" s="270"/>
      <c r="M475" s="270"/>
      <c r="N475" s="270"/>
      <c r="O475" s="270"/>
      <c r="P475" s="270"/>
      <c r="Q475" s="270"/>
      <c r="R475" s="270"/>
      <c r="S475" s="270"/>
      <c r="T475" s="270"/>
      <c r="U475" s="270"/>
      <c r="V475" s="270"/>
      <c r="W475" s="270"/>
    </row>
    <row r="476" spans="1:23" ht="15" x14ac:dyDescent="0.2">
      <c r="A476" s="599" t="s">
        <v>1571</v>
      </c>
      <c r="B476" s="307" t="s">
        <v>1618</v>
      </c>
      <c r="C476" s="307" t="s">
        <v>1618</v>
      </c>
      <c r="D476" s="308">
        <v>222</v>
      </c>
      <c r="E476" s="307" t="s">
        <v>1619</v>
      </c>
      <c r="F476" s="309">
        <v>70080</v>
      </c>
      <c r="G476" s="600" t="s">
        <v>1566</v>
      </c>
      <c r="J476" s="602">
        <v>89110</v>
      </c>
      <c r="K476" s="270"/>
      <c r="L476" s="270"/>
      <c r="M476" s="270"/>
      <c r="N476" s="270"/>
      <c r="O476" s="270"/>
      <c r="P476" s="270"/>
      <c r="Q476" s="270"/>
      <c r="R476" s="270"/>
      <c r="S476" s="270"/>
      <c r="T476" s="270"/>
      <c r="U476" s="270"/>
      <c r="V476" s="270"/>
      <c r="W476" s="270"/>
    </row>
    <row r="477" spans="1:23" ht="15" x14ac:dyDescent="0.2">
      <c r="A477" s="599" t="s">
        <v>1571</v>
      </c>
      <c r="B477" s="307" t="s">
        <v>1618</v>
      </c>
      <c r="C477" s="307" t="s">
        <v>1618</v>
      </c>
      <c r="D477" s="308">
        <v>222</v>
      </c>
      <c r="E477" s="307" t="s">
        <v>1619</v>
      </c>
      <c r="F477" s="309">
        <v>70085</v>
      </c>
      <c r="G477" s="600" t="s">
        <v>1566</v>
      </c>
      <c r="J477" s="602">
        <v>89115</v>
      </c>
      <c r="K477" s="270"/>
      <c r="L477" s="270"/>
      <c r="M477" s="270"/>
      <c r="N477" s="270"/>
      <c r="O477" s="270"/>
      <c r="P477" s="270"/>
      <c r="Q477" s="270"/>
      <c r="R477" s="270"/>
      <c r="S477" s="270"/>
      <c r="T477" s="270"/>
      <c r="U477" s="270"/>
      <c r="V477" s="270"/>
      <c r="W477" s="270"/>
    </row>
    <row r="478" spans="1:23" ht="15" x14ac:dyDescent="0.2">
      <c r="A478" s="599" t="s">
        <v>1571</v>
      </c>
      <c r="B478" s="307" t="s">
        <v>1618</v>
      </c>
      <c r="C478" s="307" t="s">
        <v>1618</v>
      </c>
      <c r="D478" s="308">
        <v>222</v>
      </c>
      <c r="E478" s="307" t="s">
        <v>1619</v>
      </c>
      <c r="F478" s="309">
        <v>70087</v>
      </c>
      <c r="G478" s="600" t="s">
        <v>1566</v>
      </c>
      <c r="J478" s="602">
        <v>89119</v>
      </c>
      <c r="K478" s="270"/>
      <c r="L478" s="270"/>
      <c r="M478" s="270"/>
      <c r="N478" s="270"/>
      <c r="O478" s="270"/>
      <c r="P478" s="270"/>
      <c r="Q478" s="270"/>
      <c r="R478" s="270"/>
      <c r="S478" s="270"/>
      <c r="T478" s="270"/>
      <c r="U478" s="270"/>
      <c r="V478" s="270"/>
      <c r="W478" s="270"/>
    </row>
    <row r="479" spans="1:23" ht="15" x14ac:dyDescent="0.2">
      <c r="A479" s="599" t="s">
        <v>1571</v>
      </c>
      <c r="B479" s="307" t="s">
        <v>1618</v>
      </c>
      <c r="C479" s="307" t="s">
        <v>1618</v>
      </c>
      <c r="D479" s="308">
        <v>222</v>
      </c>
      <c r="E479" s="307" t="s">
        <v>1619</v>
      </c>
      <c r="F479" s="309">
        <v>70092</v>
      </c>
      <c r="G479" s="600" t="s">
        <v>1566</v>
      </c>
      <c r="J479" s="602">
        <v>89121</v>
      </c>
      <c r="K479" s="270"/>
      <c r="L479" s="270"/>
      <c r="M479" s="270"/>
      <c r="N479" s="270"/>
      <c r="O479" s="270"/>
      <c r="P479" s="270"/>
      <c r="Q479" s="270"/>
      <c r="R479" s="270"/>
      <c r="S479" s="270"/>
      <c r="T479" s="270"/>
      <c r="U479" s="270"/>
      <c r="V479" s="270"/>
      <c r="W479" s="270"/>
    </row>
    <row r="480" spans="1:23" ht="15" x14ac:dyDescent="0.2">
      <c r="A480" s="599" t="s">
        <v>1571</v>
      </c>
      <c r="B480" s="307" t="s">
        <v>1618</v>
      </c>
      <c r="C480" s="307" t="s">
        <v>1618</v>
      </c>
      <c r="D480" s="308">
        <v>222</v>
      </c>
      <c r="E480" s="307" t="s">
        <v>1619</v>
      </c>
      <c r="F480" s="309">
        <v>70094</v>
      </c>
      <c r="G480" s="600" t="s">
        <v>1566</v>
      </c>
      <c r="J480" s="602">
        <v>89142</v>
      </c>
      <c r="K480" s="270"/>
      <c r="L480" s="270"/>
      <c r="M480" s="270"/>
      <c r="N480" s="270"/>
      <c r="O480" s="270"/>
      <c r="P480" s="270"/>
      <c r="Q480" s="270"/>
      <c r="R480" s="270"/>
      <c r="S480" s="270"/>
      <c r="T480" s="270"/>
      <c r="U480" s="270"/>
      <c r="V480" s="270"/>
      <c r="W480" s="270"/>
    </row>
    <row r="481" spans="1:23" ht="15" x14ac:dyDescent="0.2">
      <c r="A481" s="599" t="s">
        <v>1571</v>
      </c>
      <c r="B481" s="307" t="s">
        <v>1618</v>
      </c>
      <c r="C481" s="307" t="s">
        <v>1618</v>
      </c>
      <c r="D481" s="308">
        <v>222</v>
      </c>
      <c r="E481" s="307" t="s">
        <v>1619</v>
      </c>
      <c r="F481" s="309">
        <v>70112</v>
      </c>
      <c r="G481" s="600" t="s">
        <v>1566</v>
      </c>
      <c r="J481" s="602">
        <v>89146</v>
      </c>
      <c r="K481" s="270"/>
      <c r="L481" s="270"/>
      <c r="M481" s="270"/>
      <c r="N481" s="270"/>
      <c r="O481" s="270"/>
      <c r="P481" s="270"/>
      <c r="Q481" s="270"/>
      <c r="R481" s="270"/>
      <c r="S481" s="270"/>
      <c r="T481" s="270"/>
      <c r="U481" s="270"/>
      <c r="V481" s="270"/>
      <c r="W481" s="270"/>
    </row>
    <row r="482" spans="1:23" ht="15" x14ac:dyDescent="0.2">
      <c r="A482" s="599" t="s">
        <v>1571</v>
      </c>
      <c r="B482" s="307" t="s">
        <v>1618</v>
      </c>
      <c r="C482" s="307" t="s">
        <v>1618</v>
      </c>
      <c r="D482" s="308">
        <v>222</v>
      </c>
      <c r="E482" s="307" t="s">
        <v>1619</v>
      </c>
      <c r="F482" s="309">
        <v>70113</v>
      </c>
      <c r="G482" s="600" t="s">
        <v>1566</v>
      </c>
      <c r="J482" s="602">
        <v>89154</v>
      </c>
      <c r="K482" s="270"/>
      <c r="L482" s="270"/>
      <c r="M482" s="270"/>
      <c r="N482" s="270"/>
      <c r="O482" s="270"/>
      <c r="P482" s="270"/>
      <c r="Q482" s="270"/>
      <c r="R482" s="270"/>
      <c r="S482" s="270"/>
      <c r="T482" s="270"/>
      <c r="U482" s="270"/>
      <c r="V482" s="270"/>
      <c r="W482" s="270"/>
    </row>
    <row r="483" spans="1:23" ht="15" x14ac:dyDescent="0.2">
      <c r="A483" s="599" t="s">
        <v>1571</v>
      </c>
      <c r="B483" s="307" t="s">
        <v>1618</v>
      </c>
      <c r="C483" s="307" t="s">
        <v>1618</v>
      </c>
      <c r="D483" s="308">
        <v>222</v>
      </c>
      <c r="E483" s="307" t="s">
        <v>1619</v>
      </c>
      <c r="F483" s="309">
        <v>70114</v>
      </c>
      <c r="G483" s="600" t="s">
        <v>1566</v>
      </c>
      <c r="J483" s="602">
        <v>89156</v>
      </c>
      <c r="K483" s="270"/>
      <c r="L483" s="270"/>
      <c r="M483" s="270"/>
      <c r="N483" s="270"/>
      <c r="O483" s="270"/>
      <c r="P483" s="270"/>
      <c r="Q483" s="270"/>
      <c r="R483" s="270"/>
      <c r="S483" s="270"/>
      <c r="T483" s="270"/>
      <c r="U483" s="270"/>
      <c r="V483" s="270"/>
      <c r="W483" s="270"/>
    </row>
    <row r="484" spans="1:23" ht="15" x14ac:dyDescent="0.2">
      <c r="A484" s="599" t="s">
        <v>1571</v>
      </c>
      <c r="B484" s="307" t="s">
        <v>1618</v>
      </c>
      <c r="C484" s="307" t="s">
        <v>1618</v>
      </c>
      <c r="D484" s="308">
        <v>222</v>
      </c>
      <c r="E484" s="307" t="s">
        <v>1619</v>
      </c>
      <c r="F484" s="309">
        <v>70115</v>
      </c>
      <c r="G484" s="600" t="s">
        <v>1566</v>
      </c>
      <c r="J484" s="602">
        <v>89169</v>
      </c>
      <c r="K484" s="270"/>
      <c r="L484" s="270"/>
      <c r="M484" s="270"/>
      <c r="N484" s="270"/>
      <c r="O484" s="270"/>
      <c r="P484" s="270"/>
      <c r="Q484" s="270"/>
      <c r="R484" s="270"/>
      <c r="S484" s="270"/>
      <c r="T484" s="270"/>
      <c r="U484" s="270"/>
      <c r="V484" s="270"/>
      <c r="W484" s="270"/>
    </row>
    <row r="485" spans="1:23" ht="15" x14ac:dyDescent="0.2">
      <c r="A485" s="599" t="s">
        <v>1571</v>
      </c>
      <c r="B485" s="307" t="s">
        <v>1618</v>
      </c>
      <c r="C485" s="307" t="s">
        <v>1618</v>
      </c>
      <c r="D485" s="308">
        <v>222</v>
      </c>
      <c r="E485" s="307" t="s">
        <v>1619</v>
      </c>
      <c r="F485" s="309">
        <v>70116</v>
      </c>
      <c r="G485" s="600" t="s">
        <v>1566</v>
      </c>
      <c r="J485" s="601">
        <v>9426</v>
      </c>
      <c r="K485" s="270"/>
      <c r="L485" s="270"/>
      <c r="M485" s="270"/>
      <c r="N485" s="270"/>
      <c r="O485" s="270"/>
      <c r="P485" s="270"/>
      <c r="Q485" s="270"/>
      <c r="R485" s="270"/>
      <c r="S485" s="270"/>
      <c r="T485" s="270"/>
      <c r="U485" s="270"/>
      <c r="V485" s="270"/>
      <c r="W485" s="270"/>
    </row>
    <row r="486" spans="1:23" ht="15" x14ac:dyDescent="0.2">
      <c r="A486" s="599" t="s">
        <v>1571</v>
      </c>
      <c r="B486" s="307" t="s">
        <v>1618</v>
      </c>
      <c r="C486" s="307" t="s">
        <v>1618</v>
      </c>
      <c r="D486" s="308">
        <v>222</v>
      </c>
      <c r="E486" s="307" t="s">
        <v>1619</v>
      </c>
      <c r="F486" s="309">
        <v>70117</v>
      </c>
      <c r="G486" s="600" t="s">
        <v>1566</v>
      </c>
      <c r="J486" s="602">
        <v>89002</v>
      </c>
      <c r="K486" s="270"/>
      <c r="L486" s="270"/>
      <c r="M486" s="270"/>
      <c r="N486" s="270"/>
      <c r="O486" s="270"/>
      <c r="P486" s="270"/>
      <c r="Q486" s="270"/>
      <c r="R486" s="270"/>
      <c r="S486" s="270"/>
      <c r="T486" s="270"/>
      <c r="U486" s="270"/>
      <c r="V486" s="270"/>
      <c r="W486" s="270"/>
    </row>
    <row r="487" spans="1:23" ht="15" x14ac:dyDescent="0.2">
      <c r="A487" s="599" t="s">
        <v>1571</v>
      </c>
      <c r="B487" s="307" t="s">
        <v>1618</v>
      </c>
      <c r="C487" s="307" t="s">
        <v>1618</v>
      </c>
      <c r="D487" s="308">
        <v>222</v>
      </c>
      <c r="E487" s="307" t="s">
        <v>1619</v>
      </c>
      <c r="F487" s="309">
        <v>70118</v>
      </c>
      <c r="G487" s="600" t="s">
        <v>1566</v>
      </c>
      <c r="J487" s="602">
        <v>89005</v>
      </c>
      <c r="K487" s="270"/>
      <c r="L487" s="270"/>
      <c r="M487" s="270"/>
      <c r="N487" s="270"/>
      <c r="O487" s="270"/>
      <c r="P487" s="270"/>
      <c r="Q487" s="270"/>
      <c r="R487" s="270"/>
      <c r="S487" s="270"/>
      <c r="T487" s="270"/>
      <c r="U487" s="270"/>
      <c r="V487" s="270"/>
      <c r="W487" s="270"/>
    </row>
    <row r="488" spans="1:23" ht="15" x14ac:dyDescent="0.2">
      <c r="A488" s="599" t="s">
        <v>1571</v>
      </c>
      <c r="B488" s="307" t="s">
        <v>1618</v>
      </c>
      <c r="C488" s="307" t="s">
        <v>1618</v>
      </c>
      <c r="D488" s="308">
        <v>222</v>
      </c>
      <c r="E488" s="307" t="s">
        <v>1619</v>
      </c>
      <c r="F488" s="309">
        <v>70119</v>
      </c>
      <c r="G488" s="600" t="s">
        <v>1566</v>
      </c>
      <c r="J488" s="602">
        <v>89011</v>
      </c>
      <c r="K488" s="270"/>
      <c r="L488" s="270"/>
      <c r="M488" s="270"/>
      <c r="N488" s="270"/>
      <c r="O488" s="270"/>
      <c r="P488" s="270"/>
      <c r="Q488" s="270"/>
      <c r="R488" s="270"/>
      <c r="S488" s="270"/>
      <c r="T488" s="270"/>
      <c r="U488" s="270"/>
      <c r="V488" s="270"/>
      <c r="W488" s="270"/>
    </row>
    <row r="489" spans="1:23" ht="15" x14ac:dyDescent="0.2">
      <c r="A489" s="599" t="s">
        <v>1571</v>
      </c>
      <c r="B489" s="307" t="s">
        <v>1618</v>
      </c>
      <c r="C489" s="307" t="s">
        <v>1618</v>
      </c>
      <c r="D489" s="308">
        <v>222</v>
      </c>
      <c r="E489" s="307" t="s">
        <v>1619</v>
      </c>
      <c r="F489" s="309">
        <v>70121</v>
      </c>
      <c r="G489" s="600" t="s">
        <v>1566</v>
      </c>
      <c r="J489" s="602">
        <v>89012</v>
      </c>
      <c r="K489" s="270"/>
      <c r="L489" s="270"/>
      <c r="M489" s="270"/>
      <c r="N489" s="270"/>
      <c r="O489" s="270"/>
      <c r="P489" s="270"/>
      <c r="Q489" s="270"/>
      <c r="R489" s="270"/>
      <c r="S489" s="270"/>
      <c r="T489" s="270"/>
      <c r="U489" s="270"/>
      <c r="V489" s="270"/>
      <c r="W489" s="270"/>
    </row>
    <row r="490" spans="1:23" ht="15" x14ac:dyDescent="0.2">
      <c r="A490" s="599" t="s">
        <v>1571</v>
      </c>
      <c r="B490" s="307" t="s">
        <v>1618</v>
      </c>
      <c r="C490" s="307" t="s">
        <v>1618</v>
      </c>
      <c r="D490" s="308">
        <v>222</v>
      </c>
      <c r="E490" s="307" t="s">
        <v>1619</v>
      </c>
      <c r="F490" s="309">
        <v>70122</v>
      </c>
      <c r="G490" s="600" t="s">
        <v>1566</v>
      </c>
      <c r="J490" s="602">
        <v>89014</v>
      </c>
      <c r="K490" s="270"/>
      <c r="L490" s="270"/>
      <c r="M490" s="270"/>
      <c r="N490" s="270"/>
      <c r="O490" s="270"/>
      <c r="P490" s="270"/>
      <c r="Q490" s="270"/>
      <c r="R490" s="270"/>
      <c r="S490" s="270"/>
      <c r="T490" s="270"/>
      <c r="U490" s="270"/>
      <c r="V490" s="270"/>
      <c r="W490" s="270"/>
    </row>
    <row r="491" spans="1:23" ht="15" x14ac:dyDescent="0.2">
      <c r="A491" s="599" t="s">
        <v>1571</v>
      </c>
      <c r="B491" s="307" t="s">
        <v>1618</v>
      </c>
      <c r="C491" s="307" t="s">
        <v>1618</v>
      </c>
      <c r="D491" s="308">
        <v>222</v>
      </c>
      <c r="E491" s="307" t="s">
        <v>1619</v>
      </c>
      <c r="F491" s="309">
        <v>70123</v>
      </c>
      <c r="G491" s="600" t="s">
        <v>1566</v>
      </c>
      <c r="J491" s="602">
        <v>89015</v>
      </c>
      <c r="K491" s="270"/>
      <c r="L491" s="270"/>
      <c r="M491" s="270"/>
      <c r="N491" s="270"/>
      <c r="O491" s="270"/>
      <c r="P491" s="270"/>
      <c r="Q491" s="270"/>
      <c r="R491" s="270"/>
      <c r="S491" s="270"/>
      <c r="T491" s="270"/>
      <c r="U491" s="270"/>
      <c r="V491" s="270"/>
      <c r="W491" s="270"/>
    </row>
    <row r="492" spans="1:23" ht="15" x14ac:dyDescent="0.2">
      <c r="A492" s="599" t="s">
        <v>1571</v>
      </c>
      <c r="B492" s="307" t="s">
        <v>1618</v>
      </c>
      <c r="C492" s="307" t="s">
        <v>1618</v>
      </c>
      <c r="D492" s="308">
        <v>222</v>
      </c>
      <c r="E492" s="307" t="s">
        <v>1619</v>
      </c>
      <c r="F492" s="309">
        <v>70124</v>
      </c>
      <c r="G492" s="600" t="s">
        <v>1566</v>
      </c>
      <c r="J492" s="602">
        <v>89044</v>
      </c>
      <c r="K492" s="270"/>
      <c r="L492" s="270"/>
      <c r="M492" s="270"/>
      <c r="N492" s="270"/>
      <c r="O492" s="270"/>
      <c r="P492" s="270"/>
      <c r="Q492" s="270"/>
      <c r="R492" s="270"/>
      <c r="S492" s="270"/>
      <c r="T492" s="270"/>
      <c r="U492" s="270"/>
      <c r="V492" s="270"/>
      <c r="W492" s="270"/>
    </row>
    <row r="493" spans="1:23" ht="15" x14ac:dyDescent="0.2">
      <c r="A493" s="599" t="s">
        <v>1571</v>
      </c>
      <c r="B493" s="307" t="s">
        <v>1618</v>
      </c>
      <c r="C493" s="307" t="s">
        <v>1618</v>
      </c>
      <c r="D493" s="308">
        <v>222</v>
      </c>
      <c r="E493" s="307" t="s">
        <v>1619</v>
      </c>
      <c r="F493" s="309">
        <v>70125</v>
      </c>
      <c r="G493" s="600" t="s">
        <v>1566</v>
      </c>
      <c r="J493" s="602">
        <v>89052</v>
      </c>
      <c r="K493" s="270"/>
      <c r="L493" s="270"/>
      <c r="M493" s="270"/>
      <c r="N493" s="270"/>
      <c r="O493" s="270"/>
      <c r="P493" s="270"/>
      <c r="Q493" s="270"/>
      <c r="R493" s="270"/>
      <c r="S493" s="270"/>
      <c r="T493" s="270"/>
      <c r="U493" s="270"/>
      <c r="V493" s="270"/>
      <c r="W493" s="270"/>
    </row>
    <row r="494" spans="1:23" ht="15" x14ac:dyDescent="0.2">
      <c r="A494" s="599" t="s">
        <v>1571</v>
      </c>
      <c r="B494" s="307" t="s">
        <v>1618</v>
      </c>
      <c r="C494" s="307" t="s">
        <v>1618</v>
      </c>
      <c r="D494" s="308">
        <v>222</v>
      </c>
      <c r="E494" s="307" t="s">
        <v>1619</v>
      </c>
      <c r="F494" s="309">
        <v>70126</v>
      </c>
      <c r="G494" s="600" t="s">
        <v>1566</v>
      </c>
      <c r="J494" s="602">
        <v>89074</v>
      </c>
      <c r="K494" s="270"/>
      <c r="L494" s="270"/>
      <c r="M494" s="270"/>
      <c r="N494" s="270"/>
      <c r="O494" s="270"/>
      <c r="P494" s="270"/>
      <c r="Q494" s="270"/>
      <c r="R494" s="270"/>
      <c r="S494" s="270"/>
      <c r="T494" s="270"/>
      <c r="U494" s="270"/>
      <c r="V494" s="270"/>
      <c r="W494" s="270"/>
    </row>
    <row r="495" spans="1:23" ht="15" x14ac:dyDescent="0.2">
      <c r="A495" s="599" t="s">
        <v>1571</v>
      </c>
      <c r="B495" s="307" t="s">
        <v>1618</v>
      </c>
      <c r="C495" s="307" t="s">
        <v>1618</v>
      </c>
      <c r="D495" s="308">
        <v>222</v>
      </c>
      <c r="E495" s="307" t="s">
        <v>1619</v>
      </c>
      <c r="F495" s="309">
        <v>70127</v>
      </c>
      <c r="G495" s="600" t="s">
        <v>1566</v>
      </c>
      <c r="J495" s="602">
        <v>89120</v>
      </c>
      <c r="K495" s="270"/>
      <c r="L495" s="270"/>
      <c r="M495" s="270"/>
      <c r="N495" s="270"/>
      <c r="O495" s="270"/>
      <c r="P495" s="270"/>
      <c r="Q495" s="270"/>
      <c r="R495" s="270"/>
      <c r="S495" s="270"/>
      <c r="T495" s="270"/>
      <c r="U495" s="270"/>
      <c r="V495" s="270"/>
      <c r="W495" s="270"/>
    </row>
    <row r="496" spans="1:23" ht="15" x14ac:dyDescent="0.2">
      <c r="A496" s="599" t="s">
        <v>1571</v>
      </c>
      <c r="B496" s="307" t="s">
        <v>1618</v>
      </c>
      <c r="C496" s="307" t="s">
        <v>1618</v>
      </c>
      <c r="D496" s="308">
        <v>222</v>
      </c>
      <c r="E496" s="307" t="s">
        <v>1619</v>
      </c>
      <c r="F496" s="309">
        <v>70128</v>
      </c>
      <c r="G496" s="600" t="s">
        <v>1566</v>
      </c>
      <c r="J496" s="602">
        <v>89122</v>
      </c>
      <c r="K496" s="270"/>
      <c r="L496" s="270"/>
      <c r="M496" s="270"/>
      <c r="N496" s="270"/>
      <c r="O496" s="270"/>
      <c r="P496" s="270"/>
      <c r="Q496" s="270"/>
      <c r="R496" s="270"/>
      <c r="S496" s="270"/>
      <c r="T496" s="270"/>
      <c r="U496" s="270"/>
      <c r="V496" s="270"/>
      <c r="W496" s="270"/>
    </row>
    <row r="497" spans="1:23" ht="15" x14ac:dyDescent="0.2">
      <c r="A497" s="599" t="s">
        <v>1571</v>
      </c>
      <c r="B497" s="307" t="s">
        <v>1618</v>
      </c>
      <c r="C497" s="307" t="s">
        <v>1618</v>
      </c>
      <c r="D497" s="308">
        <v>222</v>
      </c>
      <c r="E497" s="307" t="s">
        <v>1619</v>
      </c>
      <c r="F497" s="309">
        <v>70129</v>
      </c>
      <c r="G497" s="600" t="s">
        <v>1566</v>
      </c>
      <c r="J497" s="602">
        <v>89123</v>
      </c>
      <c r="K497" s="270"/>
      <c r="L497" s="270"/>
      <c r="M497" s="270"/>
      <c r="N497" s="270"/>
      <c r="O497" s="270"/>
      <c r="P497" s="270"/>
      <c r="Q497" s="270"/>
      <c r="R497" s="270"/>
      <c r="S497" s="270"/>
      <c r="T497" s="270"/>
      <c r="U497" s="270"/>
      <c r="V497" s="270"/>
      <c r="W497" s="270"/>
    </row>
    <row r="498" spans="1:23" ht="15" x14ac:dyDescent="0.2">
      <c r="A498" s="599" t="s">
        <v>1571</v>
      </c>
      <c r="B498" s="307" t="s">
        <v>1618</v>
      </c>
      <c r="C498" s="307" t="s">
        <v>1618</v>
      </c>
      <c r="D498" s="308">
        <v>222</v>
      </c>
      <c r="E498" s="307" t="s">
        <v>1619</v>
      </c>
      <c r="F498" s="309">
        <v>70130</v>
      </c>
      <c r="G498" s="600" t="s">
        <v>1566</v>
      </c>
      <c r="J498" s="602">
        <v>89183</v>
      </c>
      <c r="K498" s="270"/>
      <c r="L498" s="270"/>
      <c r="M498" s="270"/>
      <c r="N498" s="270"/>
      <c r="O498" s="270"/>
      <c r="P498" s="270"/>
      <c r="Q498" s="270"/>
      <c r="R498" s="270"/>
      <c r="S498" s="270"/>
      <c r="T498" s="270"/>
      <c r="U498" s="270"/>
      <c r="V498" s="270"/>
      <c r="W498" s="270"/>
    </row>
    <row r="499" spans="1:23" ht="15" x14ac:dyDescent="0.2">
      <c r="A499" s="599" t="s">
        <v>1571</v>
      </c>
      <c r="B499" s="307" t="s">
        <v>1618</v>
      </c>
      <c r="C499" s="307" t="s">
        <v>1618</v>
      </c>
      <c r="D499" s="308">
        <v>222</v>
      </c>
      <c r="E499" s="307" t="s">
        <v>1619</v>
      </c>
      <c r="F499" s="309">
        <v>70131</v>
      </c>
      <c r="G499" s="600" t="s">
        <v>1566</v>
      </c>
      <c r="J499" s="601">
        <v>9427</v>
      </c>
      <c r="K499" s="270"/>
      <c r="L499" s="270"/>
      <c r="M499" s="270"/>
      <c r="N499" s="270"/>
      <c r="O499" s="270"/>
      <c r="P499" s="270"/>
      <c r="Q499" s="270"/>
      <c r="R499" s="270"/>
      <c r="S499" s="270"/>
      <c r="T499" s="270"/>
      <c r="U499" s="270"/>
      <c r="V499" s="270"/>
      <c r="W499" s="270"/>
    </row>
    <row r="500" spans="1:23" ht="15" x14ac:dyDescent="0.2">
      <c r="A500" s="599" t="s">
        <v>1620</v>
      </c>
      <c r="B500" s="307" t="s">
        <v>1621</v>
      </c>
      <c r="C500" s="307" t="s">
        <v>1621</v>
      </c>
      <c r="D500" s="308">
        <v>228</v>
      </c>
      <c r="E500" s="307" t="s">
        <v>1622</v>
      </c>
      <c r="F500" s="309">
        <v>73003</v>
      </c>
      <c r="G500" s="600" t="s">
        <v>1566</v>
      </c>
      <c r="J500" s="602">
        <v>89103</v>
      </c>
      <c r="K500" s="270"/>
      <c r="L500" s="270"/>
      <c r="M500" s="270"/>
      <c r="N500" s="270"/>
      <c r="O500" s="270"/>
      <c r="P500" s="270"/>
      <c r="Q500" s="270"/>
      <c r="R500" s="270"/>
      <c r="S500" s="270"/>
      <c r="T500" s="270"/>
      <c r="U500" s="270"/>
      <c r="V500" s="270"/>
      <c r="W500" s="270"/>
    </row>
    <row r="501" spans="1:23" ht="15" x14ac:dyDescent="0.2">
      <c r="A501" s="599" t="s">
        <v>1620</v>
      </c>
      <c r="B501" s="307" t="s">
        <v>1621</v>
      </c>
      <c r="C501" s="307" t="s">
        <v>1621</v>
      </c>
      <c r="D501" s="308">
        <v>228</v>
      </c>
      <c r="E501" s="307" t="s">
        <v>1622</v>
      </c>
      <c r="F501" s="309">
        <v>73008</v>
      </c>
      <c r="G501" s="600" t="s">
        <v>1566</v>
      </c>
      <c r="J501" s="602">
        <v>89113</v>
      </c>
      <c r="K501" s="270"/>
      <c r="L501" s="270"/>
      <c r="M501" s="270"/>
      <c r="N501" s="270"/>
      <c r="O501" s="270"/>
      <c r="P501" s="270"/>
      <c r="Q501" s="270"/>
      <c r="R501" s="270"/>
      <c r="S501" s="270"/>
      <c r="T501" s="270"/>
      <c r="U501" s="270"/>
      <c r="V501" s="270"/>
      <c r="W501" s="270"/>
    </row>
    <row r="502" spans="1:23" ht="15" x14ac:dyDescent="0.2">
      <c r="A502" s="599" t="s">
        <v>1620</v>
      </c>
      <c r="B502" s="307" t="s">
        <v>1621</v>
      </c>
      <c r="C502" s="307" t="s">
        <v>1621</v>
      </c>
      <c r="D502" s="308">
        <v>228</v>
      </c>
      <c r="E502" s="307" t="s">
        <v>1622</v>
      </c>
      <c r="F502" s="309">
        <v>73012</v>
      </c>
      <c r="G502" s="600" t="s">
        <v>1566</v>
      </c>
      <c r="J502" s="602">
        <v>89118</v>
      </c>
      <c r="K502" s="270"/>
      <c r="L502" s="270"/>
      <c r="M502" s="270"/>
      <c r="N502" s="270"/>
      <c r="O502" s="270"/>
      <c r="P502" s="270"/>
      <c r="Q502" s="270"/>
      <c r="R502" s="270"/>
      <c r="S502" s="270"/>
      <c r="T502" s="270"/>
      <c r="U502" s="270"/>
      <c r="V502" s="270"/>
      <c r="W502" s="270"/>
    </row>
    <row r="503" spans="1:23" ht="15" x14ac:dyDescent="0.2">
      <c r="A503" s="599" t="s">
        <v>1620</v>
      </c>
      <c r="B503" s="307" t="s">
        <v>1621</v>
      </c>
      <c r="C503" s="307" t="s">
        <v>1621</v>
      </c>
      <c r="D503" s="308">
        <v>228</v>
      </c>
      <c r="E503" s="307" t="s">
        <v>1622</v>
      </c>
      <c r="F503" s="309">
        <v>73013</v>
      </c>
      <c r="G503" s="600" t="s">
        <v>1566</v>
      </c>
      <c r="J503" s="602">
        <v>89135</v>
      </c>
      <c r="K503" s="270"/>
      <c r="L503" s="270"/>
      <c r="M503" s="270"/>
      <c r="N503" s="270"/>
      <c r="O503" s="270"/>
      <c r="P503" s="270"/>
      <c r="Q503" s="270"/>
      <c r="R503" s="270"/>
      <c r="S503" s="270"/>
      <c r="T503" s="270"/>
      <c r="U503" s="270"/>
      <c r="V503" s="270"/>
      <c r="W503" s="270"/>
    </row>
    <row r="504" spans="1:23" ht="15" x14ac:dyDescent="0.2">
      <c r="A504" s="599" t="s">
        <v>1620</v>
      </c>
      <c r="B504" s="307" t="s">
        <v>1621</v>
      </c>
      <c r="C504" s="307" t="s">
        <v>1621</v>
      </c>
      <c r="D504" s="308">
        <v>228</v>
      </c>
      <c r="E504" s="307" t="s">
        <v>1622</v>
      </c>
      <c r="F504" s="309">
        <v>73020</v>
      </c>
      <c r="G504" s="600" t="s">
        <v>1566</v>
      </c>
      <c r="J504" s="602">
        <v>89139</v>
      </c>
      <c r="K504" s="270"/>
      <c r="L504" s="270"/>
      <c r="M504" s="270"/>
      <c r="N504" s="270"/>
      <c r="O504" s="270"/>
      <c r="P504" s="270"/>
      <c r="Q504" s="270"/>
      <c r="R504" s="270"/>
      <c r="S504" s="270"/>
      <c r="T504" s="270"/>
      <c r="U504" s="270"/>
      <c r="V504" s="270"/>
      <c r="W504" s="270"/>
    </row>
    <row r="505" spans="1:23" ht="15" x14ac:dyDescent="0.2">
      <c r="A505" s="599" t="s">
        <v>1620</v>
      </c>
      <c r="B505" s="307" t="s">
        <v>1621</v>
      </c>
      <c r="C505" s="307" t="s">
        <v>1621</v>
      </c>
      <c r="D505" s="308">
        <v>228</v>
      </c>
      <c r="E505" s="307" t="s">
        <v>1622</v>
      </c>
      <c r="F505" s="309">
        <v>73025</v>
      </c>
      <c r="G505" s="600" t="s">
        <v>1566</v>
      </c>
      <c r="J505" s="602">
        <v>89141</v>
      </c>
      <c r="K505" s="270"/>
      <c r="L505" s="270"/>
      <c r="M505" s="270"/>
      <c r="N505" s="270"/>
      <c r="O505" s="270"/>
      <c r="P505" s="270"/>
      <c r="Q505" s="270"/>
      <c r="R505" s="270"/>
      <c r="S505" s="270"/>
      <c r="T505" s="270"/>
      <c r="U505" s="270"/>
      <c r="V505" s="270"/>
      <c r="W505" s="270"/>
    </row>
    <row r="506" spans="1:23" ht="15" x14ac:dyDescent="0.2">
      <c r="A506" s="599" t="s">
        <v>1620</v>
      </c>
      <c r="B506" s="307" t="s">
        <v>1621</v>
      </c>
      <c r="C506" s="307" t="s">
        <v>1621</v>
      </c>
      <c r="D506" s="308">
        <v>228</v>
      </c>
      <c r="E506" s="307" t="s">
        <v>1622</v>
      </c>
      <c r="F506" s="309">
        <v>73026</v>
      </c>
      <c r="G506" s="600" t="s">
        <v>1566</v>
      </c>
      <c r="J506" s="602">
        <v>89147</v>
      </c>
      <c r="K506" s="270"/>
      <c r="L506" s="270"/>
      <c r="M506" s="270"/>
      <c r="N506" s="270"/>
      <c r="O506" s="270"/>
      <c r="P506" s="270"/>
      <c r="Q506" s="270"/>
      <c r="R506" s="270"/>
      <c r="S506" s="270"/>
      <c r="T506" s="270"/>
      <c r="U506" s="270"/>
      <c r="V506" s="270"/>
      <c r="W506" s="270"/>
    </row>
    <row r="507" spans="1:23" ht="15" x14ac:dyDescent="0.2">
      <c r="A507" s="599" t="s">
        <v>1620</v>
      </c>
      <c r="B507" s="307" t="s">
        <v>1621</v>
      </c>
      <c r="C507" s="307" t="s">
        <v>1621</v>
      </c>
      <c r="D507" s="308">
        <v>228</v>
      </c>
      <c r="E507" s="307" t="s">
        <v>1622</v>
      </c>
      <c r="F507" s="309">
        <v>73034</v>
      </c>
      <c r="G507" s="600" t="s">
        <v>1566</v>
      </c>
      <c r="J507" s="602">
        <v>89148</v>
      </c>
      <c r="K507" s="270"/>
      <c r="L507" s="270"/>
      <c r="M507" s="270"/>
      <c r="N507" s="270"/>
      <c r="O507" s="270"/>
      <c r="P507" s="270"/>
      <c r="Q507" s="270"/>
      <c r="R507" s="270"/>
      <c r="S507" s="270"/>
      <c r="T507" s="270"/>
      <c r="U507" s="270"/>
      <c r="V507" s="270"/>
      <c r="W507" s="270"/>
    </row>
    <row r="508" spans="1:23" ht="15" x14ac:dyDescent="0.2">
      <c r="A508" s="599" t="s">
        <v>1620</v>
      </c>
      <c r="B508" s="307" t="s">
        <v>1621</v>
      </c>
      <c r="C508" s="307" t="s">
        <v>1621</v>
      </c>
      <c r="D508" s="308">
        <v>228</v>
      </c>
      <c r="E508" s="307" t="s">
        <v>1622</v>
      </c>
      <c r="F508" s="309">
        <v>73036</v>
      </c>
      <c r="G508" s="600" t="s">
        <v>1566</v>
      </c>
      <c r="J508" s="602">
        <v>89178</v>
      </c>
      <c r="K508" s="270"/>
      <c r="L508" s="270"/>
      <c r="M508" s="270"/>
      <c r="N508" s="270"/>
      <c r="O508" s="270"/>
      <c r="P508" s="270"/>
      <c r="Q508" s="270"/>
      <c r="R508" s="270"/>
      <c r="S508" s="270"/>
      <c r="T508" s="270"/>
      <c r="U508" s="270"/>
      <c r="V508" s="270"/>
      <c r="W508" s="270"/>
    </row>
    <row r="509" spans="1:23" ht="15" x14ac:dyDescent="0.2">
      <c r="A509" s="599" t="s">
        <v>1620</v>
      </c>
      <c r="B509" s="307" t="s">
        <v>1621</v>
      </c>
      <c r="C509" s="307" t="s">
        <v>1621</v>
      </c>
      <c r="D509" s="308">
        <v>228</v>
      </c>
      <c r="E509" s="307" t="s">
        <v>1622</v>
      </c>
      <c r="F509" s="309">
        <v>73044</v>
      </c>
      <c r="G509" s="600" t="s">
        <v>1566</v>
      </c>
      <c r="J509" s="602">
        <v>89179</v>
      </c>
      <c r="K509" s="270"/>
      <c r="L509" s="270"/>
      <c r="M509" s="270"/>
      <c r="N509" s="270"/>
      <c r="O509" s="270"/>
      <c r="P509" s="270"/>
      <c r="Q509" s="270"/>
      <c r="R509" s="270"/>
      <c r="S509" s="270"/>
      <c r="T509" s="270"/>
      <c r="U509" s="270"/>
      <c r="V509" s="270"/>
      <c r="W509" s="270"/>
    </row>
    <row r="510" spans="1:23" ht="15" x14ac:dyDescent="0.2">
      <c r="A510" s="599" t="s">
        <v>1620</v>
      </c>
      <c r="B510" s="307" t="s">
        <v>1621</v>
      </c>
      <c r="C510" s="307" t="s">
        <v>1621</v>
      </c>
      <c r="D510" s="308">
        <v>228</v>
      </c>
      <c r="E510" s="307" t="s">
        <v>1622</v>
      </c>
      <c r="F510" s="309">
        <v>73045</v>
      </c>
      <c r="G510" s="600" t="s">
        <v>1566</v>
      </c>
      <c r="J510" s="601">
        <v>200</v>
      </c>
      <c r="K510" s="270"/>
      <c r="L510" s="270"/>
      <c r="M510" s="270"/>
      <c r="N510" s="270"/>
      <c r="O510" s="270"/>
      <c r="P510" s="270"/>
      <c r="Q510" s="270"/>
      <c r="R510" s="270"/>
      <c r="S510" s="270"/>
      <c r="T510" s="270"/>
      <c r="U510" s="270"/>
      <c r="V510" s="270"/>
      <c r="W510" s="270"/>
    </row>
    <row r="511" spans="1:23" ht="15" x14ac:dyDescent="0.2">
      <c r="A511" s="599" t="s">
        <v>1620</v>
      </c>
      <c r="B511" s="307" t="s">
        <v>1621</v>
      </c>
      <c r="C511" s="307" t="s">
        <v>1621</v>
      </c>
      <c r="D511" s="308">
        <v>228</v>
      </c>
      <c r="E511" s="307" t="s">
        <v>1622</v>
      </c>
      <c r="F511" s="309">
        <v>73064</v>
      </c>
      <c r="G511" s="600" t="s">
        <v>1566</v>
      </c>
      <c r="J511" s="602">
        <v>31020</v>
      </c>
      <c r="K511" s="270"/>
      <c r="L511" s="270"/>
      <c r="M511" s="270"/>
      <c r="N511" s="270"/>
      <c r="O511" s="270"/>
      <c r="P511" s="270"/>
      <c r="Q511" s="270"/>
      <c r="R511" s="270"/>
      <c r="S511" s="270"/>
      <c r="T511" s="270"/>
      <c r="U511" s="270"/>
      <c r="V511" s="270"/>
      <c r="W511" s="270"/>
    </row>
    <row r="512" spans="1:23" ht="15" x14ac:dyDescent="0.2">
      <c r="A512" s="599" t="s">
        <v>1620</v>
      </c>
      <c r="B512" s="307" t="s">
        <v>1621</v>
      </c>
      <c r="C512" s="307" t="s">
        <v>1621</v>
      </c>
      <c r="D512" s="308">
        <v>228</v>
      </c>
      <c r="E512" s="307" t="s">
        <v>1622</v>
      </c>
      <c r="F512" s="309">
        <v>73069</v>
      </c>
      <c r="G512" s="600" t="s">
        <v>1566</v>
      </c>
      <c r="J512" s="602">
        <v>31052</v>
      </c>
      <c r="K512" s="270"/>
      <c r="L512" s="270"/>
      <c r="M512" s="270"/>
      <c r="N512" s="270"/>
      <c r="O512" s="270"/>
      <c r="P512" s="270"/>
      <c r="Q512" s="270"/>
      <c r="R512" s="270"/>
      <c r="S512" s="270"/>
      <c r="T512" s="270"/>
      <c r="U512" s="270"/>
      <c r="V512" s="270"/>
      <c r="W512" s="270"/>
    </row>
    <row r="513" spans="1:23" ht="15" x14ac:dyDescent="0.2">
      <c r="A513" s="599" t="s">
        <v>1620</v>
      </c>
      <c r="B513" s="307" t="s">
        <v>1621</v>
      </c>
      <c r="C513" s="307" t="s">
        <v>1621</v>
      </c>
      <c r="D513" s="308">
        <v>228</v>
      </c>
      <c r="E513" s="307" t="s">
        <v>1622</v>
      </c>
      <c r="F513" s="309">
        <v>73071</v>
      </c>
      <c r="G513" s="600" t="s">
        <v>1566</v>
      </c>
      <c r="J513" s="602">
        <v>31201</v>
      </c>
      <c r="K513" s="270"/>
      <c r="L513" s="270"/>
      <c r="M513" s="270"/>
      <c r="N513" s="270"/>
      <c r="O513" s="270"/>
      <c r="P513" s="270"/>
      <c r="Q513" s="270"/>
      <c r="R513" s="270"/>
      <c r="S513" s="270"/>
      <c r="T513" s="270"/>
      <c r="U513" s="270"/>
      <c r="V513" s="270"/>
      <c r="W513" s="270"/>
    </row>
    <row r="514" spans="1:23" ht="15" x14ac:dyDescent="0.2">
      <c r="A514" s="599" t="s">
        <v>1620</v>
      </c>
      <c r="B514" s="307" t="s">
        <v>1621</v>
      </c>
      <c r="C514" s="307" t="s">
        <v>1621</v>
      </c>
      <c r="D514" s="308">
        <v>228</v>
      </c>
      <c r="E514" s="307" t="s">
        <v>1622</v>
      </c>
      <c r="F514" s="309">
        <v>73072</v>
      </c>
      <c r="G514" s="600" t="s">
        <v>1566</v>
      </c>
      <c r="J514" s="602">
        <v>31204</v>
      </c>
      <c r="K514" s="270"/>
      <c r="L514" s="270"/>
      <c r="M514" s="270"/>
      <c r="N514" s="270"/>
      <c r="O514" s="270"/>
      <c r="P514" s="270"/>
      <c r="Q514" s="270"/>
      <c r="R514" s="270"/>
      <c r="S514" s="270"/>
      <c r="T514" s="270"/>
      <c r="U514" s="270"/>
      <c r="V514" s="270"/>
      <c r="W514" s="270"/>
    </row>
    <row r="515" spans="1:23" ht="15" x14ac:dyDescent="0.2">
      <c r="A515" s="599" t="s">
        <v>1620</v>
      </c>
      <c r="B515" s="307" t="s">
        <v>1621</v>
      </c>
      <c r="C515" s="307" t="s">
        <v>1621</v>
      </c>
      <c r="D515" s="308">
        <v>228</v>
      </c>
      <c r="E515" s="307" t="s">
        <v>1622</v>
      </c>
      <c r="F515" s="309">
        <v>73084</v>
      </c>
      <c r="G515" s="600" t="s">
        <v>1566</v>
      </c>
      <c r="J515" s="602">
        <v>31206</v>
      </c>
      <c r="K515" s="270"/>
      <c r="L515" s="270"/>
      <c r="M515" s="270"/>
      <c r="N515" s="270"/>
      <c r="O515" s="270"/>
      <c r="P515" s="270"/>
      <c r="Q515" s="270"/>
      <c r="R515" s="270"/>
      <c r="S515" s="270"/>
      <c r="T515" s="270"/>
      <c r="U515" s="270"/>
      <c r="V515" s="270"/>
      <c r="W515" s="270"/>
    </row>
    <row r="516" spans="1:23" ht="15" x14ac:dyDescent="0.2">
      <c r="A516" s="599" t="s">
        <v>1620</v>
      </c>
      <c r="B516" s="307" t="s">
        <v>1621</v>
      </c>
      <c r="C516" s="307" t="s">
        <v>1621</v>
      </c>
      <c r="D516" s="308">
        <v>228</v>
      </c>
      <c r="E516" s="307" t="s">
        <v>1622</v>
      </c>
      <c r="F516" s="309">
        <v>73099</v>
      </c>
      <c r="G516" s="600" t="s">
        <v>1566</v>
      </c>
      <c r="J516" s="602">
        <v>31210</v>
      </c>
      <c r="K516" s="270"/>
      <c r="L516" s="270"/>
      <c r="M516" s="270"/>
      <c r="N516" s="270"/>
      <c r="O516" s="270"/>
      <c r="P516" s="270"/>
      <c r="Q516" s="270"/>
      <c r="R516" s="270"/>
      <c r="S516" s="270"/>
      <c r="T516" s="270"/>
      <c r="U516" s="270"/>
      <c r="V516" s="270"/>
      <c r="W516" s="270"/>
    </row>
    <row r="517" spans="1:23" ht="15" x14ac:dyDescent="0.2">
      <c r="A517" s="599" t="s">
        <v>1620</v>
      </c>
      <c r="B517" s="307" t="s">
        <v>1621</v>
      </c>
      <c r="C517" s="307" t="s">
        <v>1621</v>
      </c>
      <c r="D517" s="308">
        <v>228</v>
      </c>
      <c r="E517" s="307" t="s">
        <v>1622</v>
      </c>
      <c r="F517" s="309">
        <v>73102</v>
      </c>
      <c r="G517" s="600" t="s">
        <v>1566</v>
      </c>
      <c r="J517" s="602">
        <v>31211</v>
      </c>
      <c r="K517" s="270"/>
      <c r="L517" s="270"/>
      <c r="M517" s="270"/>
      <c r="N517" s="270"/>
      <c r="O517" s="270"/>
      <c r="P517" s="270"/>
      <c r="Q517" s="270"/>
      <c r="R517" s="270"/>
      <c r="S517" s="270"/>
      <c r="T517" s="270"/>
      <c r="U517" s="270"/>
      <c r="V517" s="270"/>
      <c r="W517" s="270"/>
    </row>
    <row r="518" spans="1:23" ht="15" x14ac:dyDescent="0.2">
      <c r="A518" s="599" t="s">
        <v>1620</v>
      </c>
      <c r="B518" s="307" t="s">
        <v>1621</v>
      </c>
      <c r="C518" s="307" t="s">
        <v>1621</v>
      </c>
      <c r="D518" s="308">
        <v>228</v>
      </c>
      <c r="E518" s="307" t="s">
        <v>1622</v>
      </c>
      <c r="F518" s="309">
        <v>73103</v>
      </c>
      <c r="G518" s="600" t="s">
        <v>1566</v>
      </c>
      <c r="J518" s="602">
        <v>31216</v>
      </c>
      <c r="K518" s="270"/>
      <c r="L518" s="270"/>
      <c r="M518" s="270"/>
      <c r="N518" s="270"/>
      <c r="O518" s="270"/>
      <c r="P518" s="270"/>
      <c r="Q518" s="270"/>
      <c r="R518" s="270"/>
      <c r="S518" s="270"/>
      <c r="T518" s="270"/>
      <c r="U518" s="270"/>
      <c r="V518" s="270"/>
      <c r="W518" s="270"/>
    </row>
    <row r="519" spans="1:23" ht="15" x14ac:dyDescent="0.2">
      <c r="A519" s="599" t="s">
        <v>1620</v>
      </c>
      <c r="B519" s="307" t="s">
        <v>1621</v>
      </c>
      <c r="C519" s="307" t="s">
        <v>1621</v>
      </c>
      <c r="D519" s="308">
        <v>228</v>
      </c>
      <c r="E519" s="307" t="s">
        <v>1622</v>
      </c>
      <c r="F519" s="309">
        <v>73104</v>
      </c>
      <c r="G519" s="600" t="s">
        <v>1566</v>
      </c>
      <c r="J519" s="602">
        <v>31217</v>
      </c>
      <c r="K519" s="270"/>
      <c r="L519" s="270"/>
      <c r="M519" s="270"/>
      <c r="N519" s="270"/>
      <c r="O519" s="270"/>
      <c r="P519" s="270"/>
      <c r="Q519" s="270"/>
      <c r="R519" s="270"/>
      <c r="S519" s="270"/>
      <c r="T519" s="270"/>
      <c r="U519" s="270"/>
      <c r="V519" s="270"/>
      <c r="W519" s="270"/>
    </row>
    <row r="520" spans="1:23" ht="15" x14ac:dyDescent="0.2">
      <c r="A520" s="599" t="s">
        <v>1620</v>
      </c>
      <c r="B520" s="307" t="s">
        <v>1621</v>
      </c>
      <c r="C520" s="307" t="s">
        <v>1621</v>
      </c>
      <c r="D520" s="308">
        <v>228</v>
      </c>
      <c r="E520" s="307" t="s">
        <v>1622</v>
      </c>
      <c r="F520" s="309">
        <v>73105</v>
      </c>
      <c r="G520" s="600" t="s">
        <v>1566</v>
      </c>
      <c r="J520" s="602">
        <v>31220</v>
      </c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</row>
    <row r="521" spans="1:23" ht="15" x14ac:dyDescent="0.2">
      <c r="A521" s="599" t="s">
        <v>1620</v>
      </c>
      <c r="B521" s="307" t="s">
        <v>1621</v>
      </c>
      <c r="C521" s="307" t="s">
        <v>1621</v>
      </c>
      <c r="D521" s="308">
        <v>228</v>
      </c>
      <c r="E521" s="307" t="s">
        <v>1622</v>
      </c>
      <c r="F521" s="309">
        <v>73106</v>
      </c>
      <c r="G521" s="600" t="s">
        <v>1566</v>
      </c>
      <c r="J521" s="601">
        <v>691</v>
      </c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</row>
    <row r="522" spans="1:23" ht="15" x14ac:dyDescent="0.2">
      <c r="A522" s="599" t="s">
        <v>1620</v>
      </c>
      <c r="B522" s="307" t="s">
        <v>1621</v>
      </c>
      <c r="C522" s="307" t="s">
        <v>1621</v>
      </c>
      <c r="D522" s="308">
        <v>228</v>
      </c>
      <c r="E522" s="307" t="s">
        <v>1622</v>
      </c>
      <c r="F522" s="309">
        <v>73107</v>
      </c>
      <c r="G522" s="600" t="s">
        <v>1566</v>
      </c>
      <c r="J522" s="602">
        <v>31207</v>
      </c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</row>
    <row r="523" spans="1:23" ht="15" x14ac:dyDescent="0.2">
      <c r="A523" s="599" t="s">
        <v>1620</v>
      </c>
      <c r="B523" s="307" t="s">
        <v>1621</v>
      </c>
      <c r="C523" s="307" t="s">
        <v>1621</v>
      </c>
      <c r="D523" s="308">
        <v>228</v>
      </c>
      <c r="E523" s="307" t="s">
        <v>1622</v>
      </c>
      <c r="F523" s="309">
        <v>73108</v>
      </c>
      <c r="G523" s="600" t="s">
        <v>1566</v>
      </c>
      <c r="J523" s="602">
        <v>31005</v>
      </c>
      <c r="K523" s="270"/>
      <c r="L523" s="270"/>
      <c r="M523" s="270"/>
      <c r="N523" s="270"/>
      <c r="O523" s="270"/>
      <c r="P523" s="270"/>
      <c r="Q523" s="270"/>
      <c r="R523" s="270"/>
      <c r="S523" s="270"/>
      <c r="T523" s="270"/>
      <c r="U523" s="270"/>
      <c r="V523" s="270"/>
      <c r="W523" s="270"/>
    </row>
    <row r="524" spans="1:23" ht="15" x14ac:dyDescent="0.2">
      <c r="A524" s="599" t="s">
        <v>1620</v>
      </c>
      <c r="B524" s="307" t="s">
        <v>1621</v>
      </c>
      <c r="C524" s="307" t="s">
        <v>1621</v>
      </c>
      <c r="D524" s="308">
        <v>228</v>
      </c>
      <c r="E524" s="307" t="s">
        <v>1622</v>
      </c>
      <c r="F524" s="309">
        <v>73109</v>
      </c>
      <c r="G524" s="600" t="s">
        <v>1566</v>
      </c>
      <c r="J524" s="602">
        <v>31008</v>
      </c>
      <c r="K524" s="270"/>
      <c r="L524" s="270"/>
      <c r="M524" s="270"/>
      <c r="N524" s="270"/>
      <c r="O524" s="270"/>
      <c r="P524" s="270"/>
      <c r="Q524" s="270"/>
      <c r="R524" s="270"/>
      <c r="S524" s="270"/>
      <c r="T524" s="270"/>
      <c r="U524" s="270"/>
      <c r="V524" s="270"/>
      <c r="W524" s="270"/>
    </row>
    <row r="525" spans="1:23" ht="15" x14ac:dyDescent="0.2">
      <c r="A525" s="599" t="s">
        <v>1620</v>
      </c>
      <c r="B525" s="307" t="s">
        <v>1621</v>
      </c>
      <c r="C525" s="307" t="s">
        <v>1621</v>
      </c>
      <c r="D525" s="308">
        <v>228</v>
      </c>
      <c r="E525" s="307" t="s">
        <v>1622</v>
      </c>
      <c r="F525" s="309">
        <v>73110</v>
      </c>
      <c r="G525" s="600" t="s">
        <v>1566</v>
      </c>
      <c r="J525" s="602">
        <v>31028</v>
      </c>
      <c r="K525" s="270"/>
      <c r="L525" s="270"/>
      <c r="M525" s="270"/>
      <c r="N525" s="270"/>
      <c r="O525" s="270"/>
      <c r="P525" s="270"/>
      <c r="Q525" s="270"/>
      <c r="R525" s="270"/>
      <c r="S525" s="270"/>
      <c r="T525" s="270"/>
      <c r="U525" s="270"/>
      <c r="V525" s="270"/>
      <c r="W525" s="270"/>
    </row>
    <row r="526" spans="1:23" ht="15" x14ac:dyDescent="0.2">
      <c r="A526" s="599" t="s">
        <v>1620</v>
      </c>
      <c r="B526" s="307" t="s">
        <v>1621</v>
      </c>
      <c r="C526" s="307" t="s">
        <v>1621</v>
      </c>
      <c r="D526" s="308">
        <v>228</v>
      </c>
      <c r="E526" s="307" t="s">
        <v>1622</v>
      </c>
      <c r="F526" s="309">
        <v>73111</v>
      </c>
      <c r="G526" s="600" t="s">
        <v>1566</v>
      </c>
      <c r="J526" s="602">
        <v>31047</v>
      </c>
      <c r="K526" s="270"/>
      <c r="L526" s="270"/>
      <c r="M526" s="270"/>
      <c r="N526" s="270"/>
      <c r="O526" s="270"/>
      <c r="P526" s="270"/>
      <c r="Q526" s="270"/>
      <c r="R526" s="270"/>
      <c r="S526" s="270"/>
      <c r="T526" s="270"/>
      <c r="U526" s="270"/>
      <c r="V526" s="270"/>
      <c r="W526" s="270"/>
    </row>
    <row r="527" spans="1:23" ht="15" x14ac:dyDescent="0.2">
      <c r="A527" s="599" t="s">
        <v>1620</v>
      </c>
      <c r="B527" s="307" t="s">
        <v>1621</v>
      </c>
      <c r="C527" s="307" t="s">
        <v>1621</v>
      </c>
      <c r="D527" s="308">
        <v>228</v>
      </c>
      <c r="E527" s="307" t="s">
        <v>1622</v>
      </c>
      <c r="F527" s="309">
        <v>73112</v>
      </c>
      <c r="G527" s="600" t="s">
        <v>1566</v>
      </c>
      <c r="J527" s="602">
        <v>31088</v>
      </c>
      <c r="K527" s="270"/>
      <c r="L527" s="270"/>
      <c r="M527" s="270"/>
      <c r="N527" s="270"/>
      <c r="O527" s="270"/>
      <c r="P527" s="270"/>
      <c r="Q527" s="270"/>
      <c r="R527" s="270"/>
      <c r="S527" s="270"/>
      <c r="T527" s="270"/>
      <c r="U527" s="270"/>
      <c r="V527" s="270"/>
      <c r="W527" s="270"/>
    </row>
    <row r="528" spans="1:23" ht="15" x14ac:dyDescent="0.2">
      <c r="A528" s="599" t="s">
        <v>1620</v>
      </c>
      <c r="B528" s="307" t="s">
        <v>1621</v>
      </c>
      <c r="C528" s="307" t="s">
        <v>1621</v>
      </c>
      <c r="D528" s="308">
        <v>228</v>
      </c>
      <c r="E528" s="307" t="s">
        <v>1622</v>
      </c>
      <c r="F528" s="309">
        <v>73114</v>
      </c>
      <c r="G528" s="600" t="s">
        <v>1566</v>
      </c>
      <c r="J528" s="602">
        <v>31093</v>
      </c>
      <c r="K528" s="270"/>
      <c r="L528" s="270"/>
      <c r="M528" s="270"/>
      <c r="N528" s="270"/>
      <c r="O528" s="270"/>
      <c r="P528" s="270"/>
      <c r="Q528" s="270"/>
      <c r="R528" s="270"/>
      <c r="S528" s="270"/>
      <c r="T528" s="270"/>
      <c r="U528" s="270"/>
      <c r="V528" s="270"/>
      <c r="W528" s="270"/>
    </row>
    <row r="529" spans="1:23" ht="15" x14ac:dyDescent="0.2">
      <c r="A529" s="599" t="s">
        <v>1620</v>
      </c>
      <c r="B529" s="307" t="s">
        <v>1621</v>
      </c>
      <c r="C529" s="307" t="s">
        <v>1621</v>
      </c>
      <c r="D529" s="308">
        <v>228</v>
      </c>
      <c r="E529" s="307" t="s">
        <v>1622</v>
      </c>
      <c r="F529" s="309">
        <v>73115</v>
      </c>
      <c r="G529" s="600" t="s">
        <v>1566</v>
      </c>
      <c r="J529" s="602">
        <v>31098</v>
      </c>
      <c r="K529" s="270"/>
      <c r="L529" s="270"/>
      <c r="M529" s="270"/>
      <c r="N529" s="270"/>
      <c r="O529" s="270"/>
      <c r="P529" s="270"/>
      <c r="Q529" s="270"/>
      <c r="R529" s="270"/>
      <c r="S529" s="270"/>
      <c r="T529" s="270"/>
      <c r="U529" s="270"/>
      <c r="V529" s="270"/>
      <c r="W529" s="270"/>
    </row>
    <row r="530" spans="1:23" ht="15" x14ac:dyDescent="0.2">
      <c r="A530" s="599" t="s">
        <v>1620</v>
      </c>
      <c r="B530" s="307" t="s">
        <v>1621</v>
      </c>
      <c r="C530" s="307" t="s">
        <v>1621</v>
      </c>
      <c r="D530" s="308">
        <v>228</v>
      </c>
      <c r="E530" s="307" t="s">
        <v>1622</v>
      </c>
      <c r="F530" s="309">
        <v>73116</v>
      </c>
      <c r="G530" s="600" t="s">
        <v>1566</v>
      </c>
      <c r="J530" s="601">
        <v>222</v>
      </c>
      <c r="K530" s="270"/>
      <c r="L530" s="270"/>
      <c r="M530" s="270"/>
      <c r="N530" s="270"/>
      <c r="O530" s="270"/>
      <c r="P530" s="270"/>
      <c r="Q530" s="270"/>
      <c r="R530" s="270"/>
      <c r="S530" s="270"/>
      <c r="T530" s="270"/>
      <c r="U530" s="270"/>
      <c r="V530" s="270"/>
      <c r="W530" s="270"/>
    </row>
    <row r="531" spans="1:23" ht="15" x14ac:dyDescent="0.2">
      <c r="A531" s="599" t="s">
        <v>1620</v>
      </c>
      <c r="B531" s="307" t="s">
        <v>1621</v>
      </c>
      <c r="C531" s="307" t="s">
        <v>1621</v>
      </c>
      <c r="D531" s="308">
        <v>228</v>
      </c>
      <c r="E531" s="307" t="s">
        <v>1622</v>
      </c>
      <c r="F531" s="309">
        <v>73117</v>
      </c>
      <c r="G531" s="600" t="s">
        <v>1566</v>
      </c>
      <c r="J531" s="602">
        <v>70001</v>
      </c>
      <c r="K531" s="270"/>
      <c r="L531" s="270"/>
      <c r="M531" s="270"/>
      <c r="N531" s="270"/>
      <c r="O531" s="270"/>
      <c r="P531" s="270"/>
      <c r="Q531" s="270"/>
      <c r="R531" s="270"/>
      <c r="S531" s="270"/>
      <c r="T531" s="270"/>
      <c r="U531" s="270"/>
      <c r="V531" s="270"/>
      <c r="W531" s="270"/>
    </row>
    <row r="532" spans="1:23" ht="15" x14ac:dyDescent="0.2">
      <c r="A532" s="599" t="s">
        <v>1620</v>
      </c>
      <c r="B532" s="307" t="s">
        <v>1621</v>
      </c>
      <c r="C532" s="307" t="s">
        <v>1621</v>
      </c>
      <c r="D532" s="308">
        <v>228</v>
      </c>
      <c r="E532" s="307" t="s">
        <v>1622</v>
      </c>
      <c r="F532" s="309">
        <v>73118</v>
      </c>
      <c r="G532" s="600" t="s">
        <v>1566</v>
      </c>
      <c r="J532" s="602">
        <v>70002</v>
      </c>
      <c r="K532" s="270"/>
      <c r="L532" s="270"/>
      <c r="M532" s="270"/>
      <c r="N532" s="270"/>
      <c r="O532" s="270"/>
      <c r="P532" s="270"/>
      <c r="Q532" s="270"/>
      <c r="R532" s="270"/>
      <c r="S532" s="270"/>
      <c r="T532" s="270"/>
      <c r="U532" s="270"/>
      <c r="V532" s="270"/>
      <c r="W532" s="270"/>
    </row>
    <row r="533" spans="1:23" ht="15" x14ac:dyDescent="0.2">
      <c r="A533" s="599" t="s">
        <v>1620</v>
      </c>
      <c r="B533" s="307" t="s">
        <v>1621</v>
      </c>
      <c r="C533" s="307" t="s">
        <v>1621</v>
      </c>
      <c r="D533" s="308">
        <v>228</v>
      </c>
      <c r="E533" s="307" t="s">
        <v>1622</v>
      </c>
      <c r="F533" s="309">
        <v>73119</v>
      </c>
      <c r="G533" s="600" t="s">
        <v>1566</v>
      </c>
      <c r="J533" s="602">
        <v>70003</v>
      </c>
      <c r="K533" s="270"/>
      <c r="L533" s="270"/>
      <c r="M533" s="270"/>
      <c r="N533" s="270"/>
      <c r="O533" s="270"/>
      <c r="P533" s="270"/>
      <c r="Q533" s="270"/>
      <c r="R533" s="270"/>
      <c r="S533" s="270"/>
      <c r="T533" s="270"/>
      <c r="U533" s="270"/>
      <c r="V533" s="270"/>
      <c r="W533" s="270"/>
    </row>
    <row r="534" spans="1:23" ht="15" x14ac:dyDescent="0.2">
      <c r="A534" s="599" t="s">
        <v>1620</v>
      </c>
      <c r="B534" s="307" t="s">
        <v>1621</v>
      </c>
      <c r="C534" s="307" t="s">
        <v>1621</v>
      </c>
      <c r="D534" s="308">
        <v>228</v>
      </c>
      <c r="E534" s="307" t="s">
        <v>1622</v>
      </c>
      <c r="F534" s="309">
        <v>73120</v>
      </c>
      <c r="G534" s="600" t="s">
        <v>1566</v>
      </c>
      <c r="J534" s="602">
        <v>70005</v>
      </c>
      <c r="K534" s="270"/>
      <c r="L534" s="270"/>
      <c r="M534" s="270"/>
      <c r="N534" s="270"/>
      <c r="O534" s="270"/>
      <c r="P534" s="270"/>
      <c r="Q534" s="270"/>
      <c r="R534" s="270"/>
      <c r="S534" s="270"/>
      <c r="T534" s="270"/>
      <c r="U534" s="270"/>
      <c r="V534" s="270"/>
      <c r="W534" s="270"/>
    </row>
    <row r="535" spans="1:23" ht="15" x14ac:dyDescent="0.2">
      <c r="A535" s="599" t="s">
        <v>1620</v>
      </c>
      <c r="B535" s="307" t="s">
        <v>1621</v>
      </c>
      <c r="C535" s="307" t="s">
        <v>1621</v>
      </c>
      <c r="D535" s="308">
        <v>228</v>
      </c>
      <c r="E535" s="307" t="s">
        <v>1622</v>
      </c>
      <c r="F535" s="309">
        <v>73121</v>
      </c>
      <c r="G535" s="600" t="s">
        <v>1566</v>
      </c>
      <c r="J535" s="602">
        <v>70006</v>
      </c>
      <c r="K535" s="270"/>
      <c r="L535" s="270"/>
      <c r="M535" s="270"/>
      <c r="N535" s="270"/>
      <c r="O535" s="270"/>
      <c r="P535" s="270"/>
      <c r="Q535" s="270"/>
      <c r="R535" s="270"/>
      <c r="S535" s="270"/>
      <c r="T535" s="270"/>
      <c r="U535" s="270"/>
      <c r="V535" s="270"/>
      <c r="W535" s="270"/>
    </row>
    <row r="536" spans="1:23" ht="15" x14ac:dyDescent="0.2">
      <c r="A536" s="599" t="s">
        <v>1620</v>
      </c>
      <c r="B536" s="307" t="s">
        <v>1621</v>
      </c>
      <c r="C536" s="307" t="s">
        <v>1621</v>
      </c>
      <c r="D536" s="308">
        <v>228</v>
      </c>
      <c r="E536" s="307" t="s">
        <v>1622</v>
      </c>
      <c r="F536" s="309">
        <v>73122</v>
      </c>
      <c r="G536" s="600" t="s">
        <v>1566</v>
      </c>
      <c r="J536" s="602">
        <v>70030</v>
      </c>
      <c r="K536" s="270"/>
      <c r="L536" s="270"/>
      <c r="M536" s="270"/>
      <c r="N536" s="270"/>
      <c r="O536" s="270"/>
      <c r="P536" s="270"/>
      <c r="Q536" s="270"/>
      <c r="R536" s="270"/>
      <c r="S536" s="270"/>
      <c r="T536" s="270"/>
      <c r="U536" s="270"/>
      <c r="V536" s="270"/>
      <c r="W536" s="270"/>
    </row>
    <row r="537" spans="1:23" ht="15" x14ac:dyDescent="0.2">
      <c r="A537" s="599" t="s">
        <v>1620</v>
      </c>
      <c r="B537" s="307" t="s">
        <v>1621</v>
      </c>
      <c r="C537" s="307" t="s">
        <v>1621</v>
      </c>
      <c r="D537" s="308">
        <v>228</v>
      </c>
      <c r="E537" s="307" t="s">
        <v>1622</v>
      </c>
      <c r="F537" s="309">
        <v>73127</v>
      </c>
      <c r="G537" s="600" t="s">
        <v>1566</v>
      </c>
      <c r="J537" s="602">
        <v>70031</v>
      </c>
      <c r="K537" s="270"/>
      <c r="L537" s="270"/>
      <c r="M537" s="270"/>
      <c r="N537" s="270"/>
      <c r="O537" s="270"/>
      <c r="P537" s="270"/>
      <c r="Q537" s="270"/>
      <c r="R537" s="270"/>
      <c r="S537" s="270"/>
      <c r="T537" s="270"/>
      <c r="U537" s="270"/>
      <c r="V537" s="270"/>
      <c r="W537" s="270"/>
    </row>
    <row r="538" spans="1:23" ht="15" x14ac:dyDescent="0.2">
      <c r="A538" s="599" t="s">
        <v>1620</v>
      </c>
      <c r="B538" s="307" t="s">
        <v>1621</v>
      </c>
      <c r="C538" s="307" t="s">
        <v>1621</v>
      </c>
      <c r="D538" s="308">
        <v>228</v>
      </c>
      <c r="E538" s="307" t="s">
        <v>1622</v>
      </c>
      <c r="F538" s="309">
        <v>73128</v>
      </c>
      <c r="G538" s="600" t="s">
        <v>1566</v>
      </c>
      <c r="J538" s="602">
        <v>70032</v>
      </c>
      <c r="K538" s="270"/>
      <c r="L538" s="270"/>
      <c r="M538" s="270"/>
      <c r="N538" s="270"/>
      <c r="O538" s="270"/>
      <c r="P538" s="270"/>
      <c r="Q538" s="270"/>
      <c r="R538" s="270"/>
      <c r="S538" s="270"/>
      <c r="T538" s="270"/>
      <c r="U538" s="270"/>
      <c r="V538" s="270"/>
      <c r="W538" s="270"/>
    </row>
    <row r="539" spans="1:23" ht="15" x14ac:dyDescent="0.2">
      <c r="A539" s="599" t="s">
        <v>1620</v>
      </c>
      <c r="B539" s="307" t="s">
        <v>1621</v>
      </c>
      <c r="C539" s="307" t="s">
        <v>1621</v>
      </c>
      <c r="D539" s="308">
        <v>228</v>
      </c>
      <c r="E539" s="307" t="s">
        <v>1622</v>
      </c>
      <c r="F539" s="309">
        <v>73129</v>
      </c>
      <c r="G539" s="600" t="s">
        <v>1566</v>
      </c>
      <c r="J539" s="602">
        <v>70036</v>
      </c>
      <c r="K539" s="270"/>
      <c r="L539" s="270"/>
      <c r="M539" s="270"/>
      <c r="N539" s="270"/>
      <c r="O539" s="270"/>
      <c r="P539" s="270"/>
      <c r="Q539" s="270"/>
      <c r="R539" s="270"/>
      <c r="S539" s="270"/>
      <c r="T539" s="270"/>
      <c r="U539" s="270"/>
      <c r="V539" s="270"/>
      <c r="W539" s="270"/>
    </row>
    <row r="540" spans="1:23" ht="15" x14ac:dyDescent="0.2">
      <c r="A540" s="599" t="s">
        <v>1620</v>
      </c>
      <c r="B540" s="307" t="s">
        <v>1621</v>
      </c>
      <c r="C540" s="307" t="s">
        <v>1621</v>
      </c>
      <c r="D540" s="308">
        <v>228</v>
      </c>
      <c r="E540" s="307" t="s">
        <v>1622</v>
      </c>
      <c r="F540" s="309">
        <v>73130</v>
      </c>
      <c r="G540" s="600" t="s">
        <v>1566</v>
      </c>
      <c r="J540" s="602">
        <v>70037</v>
      </c>
      <c r="K540" s="270"/>
      <c r="L540" s="270"/>
      <c r="M540" s="270"/>
      <c r="N540" s="270"/>
      <c r="O540" s="270"/>
      <c r="P540" s="270"/>
      <c r="Q540" s="270"/>
      <c r="R540" s="270"/>
      <c r="S540" s="270"/>
      <c r="T540" s="270"/>
      <c r="U540" s="270"/>
      <c r="V540" s="270"/>
      <c r="W540" s="270"/>
    </row>
    <row r="541" spans="1:23" ht="15" x14ac:dyDescent="0.2">
      <c r="A541" s="599" t="s">
        <v>1620</v>
      </c>
      <c r="B541" s="307" t="s">
        <v>1621</v>
      </c>
      <c r="C541" s="307" t="s">
        <v>1621</v>
      </c>
      <c r="D541" s="308">
        <v>228</v>
      </c>
      <c r="E541" s="307" t="s">
        <v>1622</v>
      </c>
      <c r="F541" s="309">
        <v>73131</v>
      </c>
      <c r="G541" s="600" t="s">
        <v>1566</v>
      </c>
      <c r="J541" s="602">
        <v>70039</v>
      </c>
      <c r="K541" s="270"/>
      <c r="L541" s="270"/>
      <c r="M541" s="270"/>
      <c r="N541" s="270"/>
      <c r="O541" s="270"/>
      <c r="P541" s="270"/>
      <c r="Q541" s="270"/>
      <c r="R541" s="270"/>
      <c r="S541" s="270"/>
      <c r="T541" s="270"/>
      <c r="U541" s="270"/>
      <c r="V541" s="270"/>
      <c r="W541" s="270"/>
    </row>
    <row r="542" spans="1:23" ht="15" x14ac:dyDescent="0.2">
      <c r="A542" s="599" t="s">
        <v>1620</v>
      </c>
      <c r="B542" s="307" t="s">
        <v>1621</v>
      </c>
      <c r="C542" s="307" t="s">
        <v>1621</v>
      </c>
      <c r="D542" s="308">
        <v>228</v>
      </c>
      <c r="E542" s="307" t="s">
        <v>1622</v>
      </c>
      <c r="F542" s="309">
        <v>73132</v>
      </c>
      <c r="G542" s="600" t="s">
        <v>1566</v>
      </c>
      <c r="J542" s="602">
        <v>70040</v>
      </c>
      <c r="K542" s="270"/>
      <c r="L542" s="270"/>
      <c r="M542" s="270"/>
      <c r="N542" s="270"/>
      <c r="O542" s="270"/>
      <c r="P542" s="270"/>
      <c r="Q542" s="270"/>
      <c r="R542" s="270"/>
      <c r="S542" s="270"/>
      <c r="T542" s="270"/>
      <c r="U542" s="270"/>
      <c r="V542" s="270"/>
      <c r="W542" s="270"/>
    </row>
    <row r="543" spans="1:23" ht="15" x14ac:dyDescent="0.2">
      <c r="A543" s="599" t="s">
        <v>1620</v>
      </c>
      <c r="B543" s="307" t="s">
        <v>1621</v>
      </c>
      <c r="C543" s="307" t="s">
        <v>1621</v>
      </c>
      <c r="D543" s="308">
        <v>228</v>
      </c>
      <c r="E543" s="307" t="s">
        <v>1622</v>
      </c>
      <c r="F543" s="309">
        <v>73134</v>
      </c>
      <c r="G543" s="600" t="s">
        <v>1566</v>
      </c>
      <c r="J543" s="602">
        <v>70043</v>
      </c>
      <c r="K543" s="270"/>
      <c r="L543" s="270"/>
      <c r="M543" s="270"/>
      <c r="N543" s="270"/>
      <c r="O543" s="270"/>
      <c r="P543" s="270"/>
      <c r="Q543" s="270"/>
      <c r="R543" s="270"/>
      <c r="S543" s="270"/>
      <c r="T543" s="270"/>
      <c r="U543" s="270"/>
      <c r="V543" s="270"/>
      <c r="W543" s="270"/>
    </row>
    <row r="544" spans="1:23" ht="15" x14ac:dyDescent="0.2">
      <c r="A544" s="599" t="s">
        <v>1620</v>
      </c>
      <c r="B544" s="307" t="s">
        <v>1621</v>
      </c>
      <c r="C544" s="307" t="s">
        <v>1621</v>
      </c>
      <c r="D544" s="308">
        <v>228</v>
      </c>
      <c r="E544" s="307" t="s">
        <v>1622</v>
      </c>
      <c r="F544" s="309">
        <v>73135</v>
      </c>
      <c r="G544" s="600" t="s">
        <v>1566</v>
      </c>
      <c r="J544" s="602">
        <v>70047</v>
      </c>
      <c r="K544" s="270"/>
      <c r="L544" s="270"/>
      <c r="M544" s="270"/>
      <c r="N544" s="270"/>
      <c r="O544" s="270"/>
      <c r="P544" s="270"/>
      <c r="Q544" s="270"/>
      <c r="R544" s="270"/>
      <c r="S544" s="270"/>
      <c r="T544" s="270"/>
      <c r="U544" s="270"/>
      <c r="V544" s="270"/>
      <c r="W544" s="270"/>
    </row>
    <row r="545" spans="1:23" ht="15" x14ac:dyDescent="0.2">
      <c r="A545" s="599" t="s">
        <v>1620</v>
      </c>
      <c r="B545" s="307" t="s">
        <v>1621</v>
      </c>
      <c r="C545" s="307" t="s">
        <v>1621</v>
      </c>
      <c r="D545" s="308">
        <v>228</v>
      </c>
      <c r="E545" s="307" t="s">
        <v>1622</v>
      </c>
      <c r="F545" s="309">
        <v>73139</v>
      </c>
      <c r="G545" s="600" t="s">
        <v>1566</v>
      </c>
      <c r="J545" s="602">
        <v>70053</v>
      </c>
      <c r="K545" s="270"/>
      <c r="L545" s="270"/>
      <c r="M545" s="270"/>
      <c r="N545" s="270"/>
      <c r="O545" s="270"/>
      <c r="P545" s="270"/>
      <c r="Q545" s="270"/>
      <c r="R545" s="270"/>
      <c r="S545" s="270"/>
      <c r="T545" s="270"/>
      <c r="U545" s="270"/>
      <c r="V545" s="270"/>
      <c r="W545" s="270"/>
    </row>
    <row r="546" spans="1:23" ht="15" x14ac:dyDescent="0.2">
      <c r="A546" s="599" t="s">
        <v>1620</v>
      </c>
      <c r="B546" s="307" t="s">
        <v>1621</v>
      </c>
      <c r="C546" s="307" t="s">
        <v>1621</v>
      </c>
      <c r="D546" s="308">
        <v>228</v>
      </c>
      <c r="E546" s="307" t="s">
        <v>1622</v>
      </c>
      <c r="F546" s="309">
        <v>73141</v>
      </c>
      <c r="G546" s="600" t="s">
        <v>1566</v>
      </c>
      <c r="J546" s="602">
        <v>70056</v>
      </c>
      <c r="K546" s="270"/>
      <c r="L546" s="270"/>
      <c r="M546" s="270"/>
      <c r="N546" s="270"/>
      <c r="O546" s="270"/>
      <c r="P546" s="270"/>
      <c r="Q546" s="270"/>
      <c r="R546" s="270"/>
      <c r="S546" s="270"/>
      <c r="T546" s="270"/>
      <c r="U546" s="270"/>
      <c r="V546" s="270"/>
      <c r="W546" s="270"/>
    </row>
    <row r="547" spans="1:23" ht="15" x14ac:dyDescent="0.2">
      <c r="A547" s="599" t="s">
        <v>1620</v>
      </c>
      <c r="B547" s="307" t="s">
        <v>1621</v>
      </c>
      <c r="C547" s="307" t="s">
        <v>1621</v>
      </c>
      <c r="D547" s="308">
        <v>228</v>
      </c>
      <c r="E547" s="307" t="s">
        <v>1622</v>
      </c>
      <c r="F547" s="309">
        <v>73142</v>
      </c>
      <c r="G547" s="600" t="s">
        <v>1566</v>
      </c>
      <c r="J547" s="602">
        <v>70057</v>
      </c>
      <c r="K547" s="270"/>
      <c r="L547" s="270"/>
      <c r="M547" s="270"/>
      <c r="N547" s="270"/>
      <c r="O547" s="270"/>
      <c r="P547" s="270"/>
      <c r="Q547" s="270"/>
      <c r="R547" s="270"/>
      <c r="S547" s="270"/>
      <c r="T547" s="270"/>
      <c r="U547" s="270"/>
      <c r="V547" s="270"/>
      <c r="W547" s="270"/>
    </row>
    <row r="548" spans="1:23" ht="15" x14ac:dyDescent="0.2">
      <c r="A548" s="599" t="s">
        <v>1620</v>
      </c>
      <c r="B548" s="307" t="s">
        <v>1621</v>
      </c>
      <c r="C548" s="307" t="s">
        <v>1621</v>
      </c>
      <c r="D548" s="308">
        <v>228</v>
      </c>
      <c r="E548" s="307" t="s">
        <v>1622</v>
      </c>
      <c r="F548" s="309">
        <v>73145</v>
      </c>
      <c r="G548" s="600" t="s">
        <v>1566</v>
      </c>
      <c r="J548" s="602">
        <v>70058</v>
      </c>
      <c r="K548" s="270"/>
      <c r="L548" s="270"/>
      <c r="M548" s="270"/>
      <c r="N548" s="270"/>
      <c r="O548" s="270"/>
      <c r="P548" s="270"/>
      <c r="Q548" s="270"/>
      <c r="R548" s="270"/>
      <c r="S548" s="270"/>
      <c r="T548" s="270"/>
      <c r="U548" s="270"/>
      <c r="V548" s="270"/>
      <c r="W548" s="270"/>
    </row>
    <row r="549" spans="1:23" ht="15" x14ac:dyDescent="0.2">
      <c r="A549" s="599" t="s">
        <v>1620</v>
      </c>
      <c r="B549" s="307" t="s">
        <v>1621</v>
      </c>
      <c r="C549" s="307" t="s">
        <v>1621</v>
      </c>
      <c r="D549" s="308">
        <v>228</v>
      </c>
      <c r="E549" s="307" t="s">
        <v>1622</v>
      </c>
      <c r="F549" s="309">
        <v>73149</v>
      </c>
      <c r="G549" s="600" t="s">
        <v>1566</v>
      </c>
      <c r="J549" s="602">
        <v>70062</v>
      </c>
      <c r="K549" s="270"/>
      <c r="L549" s="270"/>
      <c r="M549" s="270"/>
      <c r="N549" s="270"/>
      <c r="O549" s="270"/>
      <c r="P549" s="270"/>
      <c r="Q549" s="270"/>
      <c r="R549" s="270"/>
      <c r="S549" s="270"/>
      <c r="T549" s="270"/>
      <c r="U549" s="270"/>
      <c r="V549" s="270"/>
      <c r="W549" s="270"/>
    </row>
    <row r="550" spans="1:23" ht="15" x14ac:dyDescent="0.2">
      <c r="A550" s="599" t="s">
        <v>1620</v>
      </c>
      <c r="B550" s="307" t="s">
        <v>1621</v>
      </c>
      <c r="C550" s="307" t="s">
        <v>1621</v>
      </c>
      <c r="D550" s="308">
        <v>228</v>
      </c>
      <c r="E550" s="307" t="s">
        <v>1622</v>
      </c>
      <c r="F550" s="309">
        <v>73150</v>
      </c>
      <c r="G550" s="600" t="s">
        <v>1566</v>
      </c>
      <c r="J550" s="602">
        <v>70065</v>
      </c>
      <c r="K550" s="270"/>
      <c r="L550" s="270"/>
      <c r="M550" s="270"/>
      <c r="N550" s="270"/>
      <c r="O550" s="270"/>
      <c r="P550" s="270"/>
      <c r="Q550" s="270"/>
      <c r="R550" s="270"/>
      <c r="S550" s="270"/>
      <c r="T550" s="270"/>
      <c r="U550" s="270"/>
      <c r="V550" s="270"/>
      <c r="W550" s="270"/>
    </row>
    <row r="551" spans="1:23" ht="15" x14ac:dyDescent="0.2">
      <c r="A551" s="599" t="s">
        <v>1620</v>
      </c>
      <c r="B551" s="307" t="s">
        <v>1621</v>
      </c>
      <c r="C551" s="307" t="s">
        <v>1621</v>
      </c>
      <c r="D551" s="308">
        <v>228</v>
      </c>
      <c r="E551" s="307" t="s">
        <v>1622</v>
      </c>
      <c r="F551" s="309">
        <v>73151</v>
      </c>
      <c r="G551" s="600" t="s">
        <v>1566</v>
      </c>
      <c r="J551" s="602">
        <v>70067</v>
      </c>
      <c r="K551" s="270"/>
      <c r="L551" s="270"/>
      <c r="M551" s="270"/>
      <c r="N551" s="270"/>
      <c r="O551" s="270"/>
      <c r="P551" s="270"/>
      <c r="Q551" s="270"/>
      <c r="R551" s="270"/>
      <c r="S551" s="270"/>
      <c r="T551" s="270"/>
      <c r="U551" s="270"/>
      <c r="V551" s="270"/>
      <c r="W551" s="270"/>
    </row>
    <row r="552" spans="1:23" ht="15" x14ac:dyDescent="0.2">
      <c r="A552" s="599" t="s">
        <v>1620</v>
      </c>
      <c r="B552" s="307" t="s">
        <v>1621</v>
      </c>
      <c r="C552" s="307" t="s">
        <v>1621</v>
      </c>
      <c r="D552" s="308">
        <v>228</v>
      </c>
      <c r="E552" s="307" t="s">
        <v>1622</v>
      </c>
      <c r="F552" s="309">
        <v>73159</v>
      </c>
      <c r="G552" s="600" t="s">
        <v>1566</v>
      </c>
      <c r="J552" s="602">
        <v>70068</v>
      </c>
      <c r="K552" s="270"/>
      <c r="L552" s="270"/>
      <c r="M552" s="270"/>
      <c r="N552" s="270"/>
      <c r="O552" s="270"/>
      <c r="P552" s="270"/>
      <c r="Q552" s="270"/>
      <c r="R552" s="270"/>
      <c r="S552" s="270"/>
      <c r="T552" s="270"/>
      <c r="U552" s="270"/>
      <c r="V552" s="270"/>
      <c r="W552" s="270"/>
    </row>
    <row r="553" spans="1:23" ht="15" x14ac:dyDescent="0.2">
      <c r="A553" s="599" t="s">
        <v>1620</v>
      </c>
      <c r="B553" s="307" t="s">
        <v>1621</v>
      </c>
      <c r="C553" s="307" t="s">
        <v>1621</v>
      </c>
      <c r="D553" s="308">
        <v>228</v>
      </c>
      <c r="E553" s="307" t="s">
        <v>1622</v>
      </c>
      <c r="F553" s="309">
        <v>73160</v>
      </c>
      <c r="G553" s="600" t="s">
        <v>1566</v>
      </c>
      <c r="J553" s="602">
        <v>70070</v>
      </c>
      <c r="K553" s="270"/>
      <c r="L553" s="270"/>
      <c r="M553" s="270"/>
      <c r="N553" s="270"/>
      <c r="O553" s="270"/>
      <c r="P553" s="270"/>
      <c r="Q553" s="270"/>
      <c r="R553" s="270"/>
      <c r="S553" s="270"/>
      <c r="T553" s="270"/>
      <c r="U553" s="270"/>
      <c r="V553" s="270"/>
      <c r="W553" s="270"/>
    </row>
    <row r="554" spans="1:23" ht="15" x14ac:dyDescent="0.2">
      <c r="A554" s="599" t="s">
        <v>1620</v>
      </c>
      <c r="B554" s="307" t="s">
        <v>1621</v>
      </c>
      <c r="C554" s="307" t="s">
        <v>1621</v>
      </c>
      <c r="D554" s="308">
        <v>228</v>
      </c>
      <c r="E554" s="307" t="s">
        <v>1622</v>
      </c>
      <c r="F554" s="309">
        <v>73162</v>
      </c>
      <c r="G554" s="600" t="s">
        <v>1566</v>
      </c>
      <c r="J554" s="602">
        <v>70072</v>
      </c>
      <c r="K554" s="270"/>
      <c r="L554" s="270"/>
      <c r="M554" s="270"/>
      <c r="N554" s="270"/>
      <c r="O554" s="270"/>
      <c r="P554" s="270"/>
      <c r="Q554" s="270"/>
      <c r="R554" s="270"/>
      <c r="S554" s="270"/>
      <c r="T554" s="270"/>
      <c r="U554" s="270"/>
      <c r="V554" s="270"/>
      <c r="W554" s="270"/>
    </row>
    <row r="555" spans="1:23" ht="15" x14ac:dyDescent="0.2">
      <c r="A555" s="599" t="s">
        <v>1620</v>
      </c>
      <c r="B555" s="307" t="s">
        <v>1621</v>
      </c>
      <c r="C555" s="307" t="s">
        <v>1621</v>
      </c>
      <c r="D555" s="308">
        <v>228</v>
      </c>
      <c r="E555" s="307" t="s">
        <v>1622</v>
      </c>
      <c r="F555" s="309">
        <v>73165</v>
      </c>
      <c r="G555" s="600" t="s">
        <v>1566</v>
      </c>
      <c r="J555" s="602">
        <v>70075</v>
      </c>
      <c r="K555" s="270"/>
      <c r="L555" s="270"/>
      <c r="M555" s="270"/>
      <c r="N555" s="270"/>
      <c r="O555" s="270"/>
      <c r="P555" s="270"/>
      <c r="Q555" s="270"/>
      <c r="R555" s="270"/>
      <c r="S555" s="270"/>
      <c r="T555" s="270"/>
      <c r="U555" s="270"/>
      <c r="V555" s="270"/>
      <c r="W555" s="270"/>
    </row>
    <row r="556" spans="1:23" ht="15" x14ac:dyDescent="0.2">
      <c r="A556" s="599" t="s">
        <v>1620</v>
      </c>
      <c r="B556" s="307" t="s">
        <v>1621</v>
      </c>
      <c r="C556" s="307" t="s">
        <v>1621</v>
      </c>
      <c r="D556" s="308">
        <v>228</v>
      </c>
      <c r="E556" s="307" t="s">
        <v>1622</v>
      </c>
      <c r="F556" s="309">
        <v>73169</v>
      </c>
      <c r="G556" s="600" t="s">
        <v>1566</v>
      </c>
      <c r="J556" s="602">
        <v>70079</v>
      </c>
      <c r="K556" s="270"/>
      <c r="L556" s="270"/>
      <c r="M556" s="270"/>
      <c r="N556" s="270"/>
      <c r="O556" s="270"/>
      <c r="P556" s="270"/>
      <c r="Q556" s="270"/>
      <c r="R556" s="270"/>
      <c r="S556" s="270"/>
      <c r="T556" s="270"/>
      <c r="U556" s="270"/>
      <c r="V556" s="270"/>
      <c r="W556" s="270"/>
    </row>
    <row r="557" spans="1:23" ht="15" x14ac:dyDescent="0.2">
      <c r="A557" s="599" t="s">
        <v>1620</v>
      </c>
      <c r="B557" s="307" t="s">
        <v>1621</v>
      </c>
      <c r="C557" s="307" t="s">
        <v>1621</v>
      </c>
      <c r="D557" s="308">
        <v>228</v>
      </c>
      <c r="E557" s="307" t="s">
        <v>1622</v>
      </c>
      <c r="F557" s="309">
        <v>73170</v>
      </c>
      <c r="G557" s="600" t="s">
        <v>1566</v>
      </c>
      <c r="J557" s="602">
        <v>70080</v>
      </c>
      <c r="K557" s="270"/>
      <c r="L557" s="270"/>
      <c r="M557" s="270"/>
      <c r="N557" s="270"/>
      <c r="O557" s="270"/>
      <c r="P557" s="270"/>
      <c r="Q557" s="270"/>
      <c r="R557" s="270"/>
      <c r="S557" s="270"/>
      <c r="T557" s="270"/>
      <c r="U557" s="270"/>
      <c r="V557" s="270"/>
      <c r="W557" s="270"/>
    </row>
    <row r="558" spans="1:23" ht="15" x14ac:dyDescent="0.2">
      <c r="A558" s="599" t="s">
        <v>1620</v>
      </c>
      <c r="B558" s="307" t="s">
        <v>1621</v>
      </c>
      <c r="C558" s="307" t="s">
        <v>1621</v>
      </c>
      <c r="D558" s="308">
        <v>228</v>
      </c>
      <c r="E558" s="307" t="s">
        <v>1622</v>
      </c>
      <c r="F558" s="309">
        <v>73173</v>
      </c>
      <c r="G558" s="600" t="s">
        <v>1566</v>
      </c>
      <c r="J558" s="602">
        <v>70085</v>
      </c>
      <c r="K558" s="270"/>
      <c r="L558" s="270"/>
      <c r="M558" s="270"/>
      <c r="N558" s="270"/>
      <c r="O558" s="270"/>
      <c r="P558" s="270"/>
      <c r="Q558" s="270"/>
      <c r="R558" s="270"/>
      <c r="S558" s="270"/>
      <c r="T558" s="270"/>
      <c r="U558" s="270"/>
      <c r="V558" s="270"/>
      <c r="W558" s="270"/>
    </row>
    <row r="559" spans="1:23" ht="15" x14ac:dyDescent="0.2">
      <c r="A559" s="599" t="s">
        <v>1620</v>
      </c>
      <c r="B559" s="307" t="s">
        <v>1621</v>
      </c>
      <c r="C559" s="307" t="s">
        <v>1621</v>
      </c>
      <c r="D559" s="308">
        <v>228</v>
      </c>
      <c r="E559" s="307" t="s">
        <v>1622</v>
      </c>
      <c r="F559" s="309">
        <v>73179</v>
      </c>
      <c r="G559" s="600" t="s">
        <v>1566</v>
      </c>
      <c r="J559" s="602">
        <v>70087</v>
      </c>
      <c r="K559" s="270"/>
      <c r="L559" s="270"/>
      <c r="M559" s="270"/>
      <c r="N559" s="270"/>
      <c r="O559" s="270"/>
      <c r="P559" s="270"/>
      <c r="Q559" s="270"/>
      <c r="R559" s="270"/>
      <c r="S559" s="270"/>
      <c r="T559" s="270"/>
      <c r="U559" s="270"/>
      <c r="V559" s="270"/>
      <c r="W559" s="270"/>
    </row>
    <row r="560" spans="1:23" ht="15" x14ac:dyDescent="0.2">
      <c r="A560" s="599" t="s">
        <v>1563</v>
      </c>
      <c r="B560" s="307" t="s">
        <v>1623</v>
      </c>
      <c r="C560" s="307" t="s">
        <v>1623</v>
      </c>
      <c r="D560" s="308">
        <v>6684</v>
      </c>
      <c r="E560" s="307" t="s">
        <v>1624</v>
      </c>
      <c r="F560" s="309">
        <v>51501</v>
      </c>
      <c r="G560" s="600" t="s">
        <v>1566</v>
      </c>
      <c r="J560" s="602">
        <v>70092</v>
      </c>
      <c r="K560" s="270"/>
      <c r="L560" s="270"/>
      <c r="M560" s="270"/>
      <c r="N560" s="270"/>
      <c r="O560" s="270"/>
      <c r="P560" s="270"/>
      <c r="Q560" s="270"/>
      <c r="R560" s="270"/>
      <c r="S560" s="270"/>
      <c r="T560" s="270"/>
      <c r="U560" s="270"/>
      <c r="V560" s="270"/>
      <c r="W560" s="270"/>
    </row>
    <row r="561" spans="1:23" ht="15" x14ac:dyDescent="0.2">
      <c r="A561" s="599" t="s">
        <v>1563</v>
      </c>
      <c r="B561" s="307" t="s">
        <v>1623</v>
      </c>
      <c r="C561" s="307" t="s">
        <v>1623</v>
      </c>
      <c r="D561" s="308">
        <v>6684</v>
      </c>
      <c r="E561" s="307" t="s">
        <v>1624</v>
      </c>
      <c r="F561" s="309">
        <v>51503</v>
      </c>
      <c r="G561" s="600" t="s">
        <v>1566</v>
      </c>
      <c r="J561" s="602">
        <v>70094</v>
      </c>
      <c r="K561" s="270"/>
      <c r="L561" s="270"/>
      <c r="M561" s="270"/>
      <c r="N561" s="270"/>
      <c r="O561" s="270"/>
      <c r="P561" s="270"/>
      <c r="Q561" s="270"/>
      <c r="R561" s="270"/>
      <c r="S561" s="270"/>
      <c r="T561" s="270"/>
      <c r="U561" s="270"/>
      <c r="V561" s="270"/>
      <c r="W561" s="270"/>
    </row>
    <row r="562" spans="1:23" ht="15" x14ac:dyDescent="0.2">
      <c r="A562" s="599" t="s">
        <v>1563</v>
      </c>
      <c r="B562" s="307" t="s">
        <v>1623</v>
      </c>
      <c r="C562" s="307" t="s">
        <v>1623</v>
      </c>
      <c r="D562" s="308">
        <v>6684</v>
      </c>
      <c r="E562" s="307" t="s">
        <v>1624</v>
      </c>
      <c r="F562" s="309">
        <v>51510</v>
      </c>
      <c r="G562" s="600" t="s">
        <v>1566</v>
      </c>
      <c r="J562" s="602">
        <v>70112</v>
      </c>
      <c r="K562" s="270"/>
      <c r="L562" s="270"/>
      <c r="M562" s="270"/>
      <c r="N562" s="270"/>
      <c r="O562" s="270"/>
      <c r="P562" s="270"/>
      <c r="Q562" s="270"/>
      <c r="R562" s="270"/>
      <c r="S562" s="270"/>
      <c r="T562" s="270"/>
      <c r="U562" s="270"/>
      <c r="V562" s="270"/>
      <c r="W562" s="270"/>
    </row>
    <row r="563" spans="1:23" ht="15" x14ac:dyDescent="0.2">
      <c r="A563" s="599" t="s">
        <v>1563</v>
      </c>
      <c r="B563" s="307" t="s">
        <v>1623</v>
      </c>
      <c r="C563" s="307" t="s">
        <v>1623</v>
      </c>
      <c r="D563" s="308">
        <v>6684</v>
      </c>
      <c r="E563" s="307" t="s">
        <v>1624</v>
      </c>
      <c r="F563" s="309">
        <v>51526</v>
      </c>
      <c r="G563" s="600" t="s">
        <v>1566</v>
      </c>
      <c r="J563" s="602">
        <v>70113</v>
      </c>
      <c r="K563" s="270"/>
      <c r="L563" s="270"/>
      <c r="M563" s="270"/>
      <c r="N563" s="270"/>
      <c r="O563" s="270"/>
      <c r="P563" s="270"/>
      <c r="Q563" s="270"/>
      <c r="R563" s="270"/>
      <c r="S563" s="270"/>
      <c r="T563" s="270"/>
      <c r="U563" s="270"/>
      <c r="V563" s="270"/>
      <c r="W563" s="270"/>
    </row>
    <row r="564" spans="1:23" ht="15" x14ac:dyDescent="0.2">
      <c r="A564" s="599" t="s">
        <v>1563</v>
      </c>
      <c r="B564" s="307" t="s">
        <v>1623</v>
      </c>
      <c r="C564" s="307" t="s">
        <v>1623</v>
      </c>
      <c r="D564" s="308">
        <v>6684</v>
      </c>
      <c r="E564" s="307" t="s">
        <v>1624</v>
      </c>
      <c r="F564" s="309">
        <v>68005</v>
      </c>
      <c r="G564" s="600" t="s">
        <v>1566</v>
      </c>
      <c r="J564" s="602">
        <v>70114</v>
      </c>
      <c r="K564" s="270"/>
      <c r="L564" s="270"/>
      <c r="M564" s="270"/>
      <c r="N564" s="270"/>
      <c r="O564" s="270"/>
      <c r="P564" s="270"/>
      <c r="Q564" s="270"/>
      <c r="R564" s="270"/>
      <c r="S564" s="270"/>
      <c r="T564" s="270"/>
      <c r="U564" s="270"/>
      <c r="V564" s="270"/>
      <c r="W564" s="270"/>
    </row>
    <row r="565" spans="1:23" ht="15" x14ac:dyDescent="0.2">
      <c r="A565" s="599" t="s">
        <v>1563</v>
      </c>
      <c r="B565" s="307" t="s">
        <v>1623</v>
      </c>
      <c r="C565" s="307" t="s">
        <v>1623</v>
      </c>
      <c r="D565" s="308">
        <v>6684</v>
      </c>
      <c r="E565" s="307" t="s">
        <v>1624</v>
      </c>
      <c r="F565" s="309">
        <v>68007</v>
      </c>
      <c r="G565" s="600" t="s">
        <v>1566</v>
      </c>
      <c r="J565" s="602">
        <v>70115</v>
      </c>
      <c r="K565" s="270"/>
      <c r="L565" s="270"/>
      <c r="M565" s="270"/>
      <c r="N565" s="270"/>
      <c r="O565" s="270"/>
      <c r="P565" s="270"/>
      <c r="Q565" s="270"/>
      <c r="R565" s="270"/>
      <c r="S565" s="270"/>
      <c r="T565" s="270"/>
      <c r="U565" s="270"/>
      <c r="V565" s="270"/>
      <c r="W565" s="270"/>
    </row>
    <row r="566" spans="1:23" ht="15" x14ac:dyDescent="0.2">
      <c r="A566" s="599" t="s">
        <v>1563</v>
      </c>
      <c r="B566" s="307" t="s">
        <v>1623</v>
      </c>
      <c r="C566" s="307" t="s">
        <v>1623</v>
      </c>
      <c r="D566" s="308">
        <v>6684</v>
      </c>
      <c r="E566" s="307" t="s">
        <v>1624</v>
      </c>
      <c r="F566" s="309">
        <v>68022</v>
      </c>
      <c r="G566" s="600" t="s">
        <v>1566</v>
      </c>
      <c r="J566" s="602">
        <v>70116</v>
      </c>
      <c r="K566" s="270"/>
      <c r="L566" s="270"/>
      <c r="M566" s="270"/>
      <c r="N566" s="270"/>
      <c r="O566" s="270"/>
      <c r="P566" s="270"/>
      <c r="Q566" s="270"/>
      <c r="R566" s="270"/>
      <c r="S566" s="270"/>
      <c r="T566" s="270"/>
      <c r="U566" s="270"/>
      <c r="V566" s="270"/>
      <c r="W566" s="270"/>
    </row>
    <row r="567" spans="1:23" ht="15" x14ac:dyDescent="0.2">
      <c r="A567" s="599" t="s">
        <v>1563</v>
      </c>
      <c r="B567" s="307" t="s">
        <v>1623</v>
      </c>
      <c r="C567" s="307" t="s">
        <v>1623</v>
      </c>
      <c r="D567" s="308">
        <v>6684</v>
      </c>
      <c r="E567" s="307" t="s">
        <v>1624</v>
      </c>
      <c r="F567" s="309">
        <v>68028</v>
      </c>
      <c r="G567" s="600" t="s">
        <v>1566</v>
      </c>
      <c r="J567" s="602">
        <v>70117</v>
      </c>
      <c r="K567" s="270"/>
      <c r="L567" s="270"/>
      <c r="M567" s="270"/>
      <c r="N567" s="270"/>
      <c r="O567" s="270"/>
      <c r="P567" s="270"/>
      <c r="Q567" s="270"/>
      <c r="R567" s="270"/>
      <c r="S567" s="270"/>
      <c r="T567" s="270"/>
      <c r="U567" s="270"/>
      <c r="V567" s="270"/>
      <c r="W567" s="270"/>
    </row>
    <row r="568" spans="1:23" ht="15" x14ac:dyDescent="0.2">
      <c r="A568" s="599" t="s">
        <v>1563</v>
      </c>
      <c r="B568" s="307" t="s">
        <v>1623</v>
      </c>
      <c r="C568" s="307" t="s">
        <v>1623</v>
      </c>
      <c r="D568" s="308">
        <v>6684</v>
      </c>
      <c r="E568" s="307" t="s">
        <v>1624</v>
      </c>
      <c r="F568" s="309">
        <v>68046</v>
      </c>
      <c r="G568" s="600" t="s">
        <v>1566</v>
      </c>
      <c r="J568" s="602">
        <v>70118</v>
      </c>
      <c r="K568" s="270"/>
      <c r="L568" s="270"/>
      <c r="M568" s="270"/>
      <c r="N568" s="270"/>
      <c r="O568" s="270"/>
      <c r="P568" s="270"/>
      <c r="Q568" s="270"/>
      <c r="R568" s="270"/>
      <c r="S568" s="270"/>
      <c r="T568" s="270"/>
      <c r="U568" s="270"/>
      <c r="V568" s="270"/>
      <c r="W568" s="270"/>
    </row>
    <row r="569" spans="1:23" ht="15" x14ac:dyDescent="0.2">
      <c r="A569" s="599" t="s">
        <v>1563</v>
      </c>
      <c r="B569" s="307" t="s">
        <v>1623</v>
      </c>
      <c r="C569" s="307" t="s">
        <v>1623</v>
      </c>
      <c r="D569" s="308">
        <v>6684</v>
      </c>
      <c r="E569" s="307" t="s">
        <v>1624</v>
      </c>
      <c r="F569" s="309">
        <v>68064</v>
      </c>
      <c r="G569" s="600" t="s">
        <v>1566</v>
      </c>
      <c r="J569" s="602">
        <v>70119</v>
      </c>
      <c r="K569" s="270"/>
      <c r="L569" s="270"/>
      <c r="M569" s="270"/>
      <c r="N569" s="270"/>
      <c r="O569" s="270"/>
      <c r="P569" s="270"/>
      <c r="Q569" s="270"/>
      <c r="R569" s="270"/>
      <c r="S569" s="270"/>
      <c r="T569" s="270"/>
      <c r="U569" s="270"/>
      <c r="V569" s="270"/>
      <c r="W569" s="270"/>
    </row>
    <row r="570" spans="1:23" ht="15" x14ac:dyDescent="0.2">
      <c r="A570" s="599" t="s">
        <v>1563</v>
      </c>
      <c r="B570" s="307" t="s">
        <v>1623</v>
      </c>
      <c r="C570" s="307" t="s">
        <v>1623</v>
      </c>
      <c r="D570" s="308">
        <v>6684</v>
      </c>
      <c r="E570" s="307" t="s">
        <v>1624</v>
      </c>
      <c r="F570" s="309">
        <v>68069</v>
      </c>
      <c r="G570" s="600" t="s">
        <v>1566</v>
      </c>
      <c r="J570" s="602">
        <v>70121</v>
      </c>
      <c r="K570" s="270"/>
      <c r="L570" s="270"/>
      <c r="M570" s="270"/>
      <c r="N570" s="270"/>
      <c r="O570" s="270"/>
      <c r="P570" s="270"/>
      <c r="Q570" s="270"/>
      <c r="R570" s="270"/>
      <c r="S570" s="270"/>
      <c r="T570" s="270"/>
      <c r="U570" s="270"/>
      <c r="V570" s="270"/>
      <c r="W570" s="270"/>
    </row>
    <row r="571" spans="1:23" ht="15" x14ac:dyDescent="0.2">
      <c r="A571" s="599" t="s">
        <v>1563</v>
      </c>
      <c r="B571" s="307" t="s">
        <v>1623</v>
      </c>
      <c r="C571" s="307" t="s">
        <v>1623</v>
      </c>
      <c r="D571" s="308">
        <v>6684</v>
      </c>
      <c r="E571" s="307" t="s">
        <v>1624</v>
      </c>
      <c r="F571" s="309">
        <v>68102</v>
      </c>
      <c r="G571" s="600" t="s">
        <v>1566</v>
      </c>
      <c r="J571" s="602">
        <v>70122</v>
      </c>
      <c r="K571" s="270"/>
      <c r="L571" s="270"/>
      <c r="M571" s="270"/>
      <c r="N571" s="270"/>
      <c r="O571" s="270"/>
      <c r="P571" s="270"/>
      <c r="Q571" s="270"/>
      <c r="R571" s="270"/>
      <c r="S571" s="270"/>
      <c r="T571" s="270"/>
      <c r="U571" s="270"/>
      <c r="V571" s="270"/>
      <c r="W571" s="270"/>
    </row>
    <row r="572" spans="1:23" ht="15" x14ac:dyDescent="0.2">
      <c r="A572" s="599" t="s">
        <v>1563</v>
      </c>
      <c r="B572" s="307" t="s">
        <v>1623</v>
      </c>
      <c r="C572" s="307" t="s">
        <v>1623</v>
      </c>
      <c r="D572" s="308">
        <v>6684</v>
      </c>
      <c r="E572" s="307" t="s">
        <v>1624</v>
      </c>
      <c r="F572" s="309">
        <v>68104</v>
      </c>
      <c r="G572" s="600" t="s">
        <v>1566</v>
      </c>
      <c r="J572" s="602">
        <v>70123</v>
      </c>
      <c r="K572" s="270"/>
      <c r="L572" s="270"/>
      <c r="M572" s="270"/>
      <c r="N572" s="270"/>
      <c r="O572" s="270"/>
      <c r="P572" s="270"/>
      <c r="Q572" s="270"/>
      <c r="R572" s="270"/>
      <c r="S572" s="270"/>
      <c r="T572" s="270"/>
      <c r="U572" s="270"/>
      <c r="V572" s="270"/>
      <c r="W572" s="270"/>
    </row>
    <row r="573" spans="1:23" ht="15" x14ac:dyDescent="0.2">
      <c r="A573" s="599" t="s">
        <v>1563</v>
      </c>
      <c r="B573" s="307" t="s">
        <v>1623</v>
      </c>
      <c r="C573" s="307" t="s">
        <v>1623</v>
      </c>
      <c r="D573" s="308">
        <v>6684</v>
      </c>
      <c r="E573" s="307" t="s">
        <v>1624</v>
      </c>
      <c r="F573" s="309">
        <v>68105</v>
      </c>
      <c r="G573" s="600" t="s">
        <v>1566</v>
      </c>
      <c r="J573" s="602">
        <v>70124</v>
      </c>
      <c r="K573" s="270"/>
      <c r="L573" s="270"/>
      <c r="M573" s="270"/>
      <c r="N573" s="270"/>
      <c r="O573" s="270"/>
      <c r="P573" s="270"/>
      <c r="Q573" s="270"/>
      <c r="R573" s="270"/>
      <c r="S573" s="270"/>
      <c r="T573" s="270"/>
      <c r="U573" s="270"/>
      <c r="V573" s="270"/>
      <c r="W573" s="270"/>
    </row>
    <row r="574" spans="1:23" ht="15" x14ac:dyDescent="0.2">
      <c r="A574" s="599" t="s">
        <v>1563</v>
      </c>
      <c r="B574" s="307" t="s">
        <v>1623</v>
      </c>
      <c r="C574" s="307" t="s">
        <v>1623</v>
      </c>
      <c r="D574" s="308">
        <v>6684</v>
      </c>
      <c r="E574" s="307" t="s">
        <v>1624</v>
      </c>
      <c r="F574" s="309">
        <v>68106</v>
      </c>
      <c r="G574" s="600" t="s">
        <v>1566</v>
      </c>
      <c r="J574" s="602">
        <v>70125</v>
      </c>
      <c r="K574" s="270"/>
      <c r="L574" s="270"/>
      <c r="M574" s="270"/>
      <c r="N574" s="270"/>
      <c r="O574" s="270"/>
      <c r="P574" s="270"/>
      <c r="Q574" s="270"/>
      <c r="R574" s="270"/>
      <c r="S574" s="270"/>
      <c r="T574" s="270"/>
      <c r="U574" s="270"/>
      <c r="V574" s="270"/>
      <c r="W574" s="270"/>
    </row>
    <row r="575" spans="1:23" ht="15" x14ac:dyDescent="0.2">
      <c r="A575" s="599" t="s">
        <v>1563</v>
      </c>
      <c r="B575" s="307" t="s">
        <v>1623</v>
      </c>
      <c r="C575" s="307" t="s">
        <v>1623</v>
      </c>
      <c r="D575" s="308">
        <v>6684</v>
      </c>
      <c r="E575" s="307" t="s">
        <v>1624</v>
      </c>
      <c r="F575" s="309">
        <v>68107</v>
      </c>
      <c r="G575" s="600" t="s">
        <v>1566</v>
      </c>
      <c r="J575" s="602">
        <v>70126</v>
      </c>
      <c r="K575" s="270"/>
      <c r="L575" s="270"/>
      <c r="M575" s="270"/>
      <c r="N575" s="270"/>
      <c r="O575" s="270"/>
      <c r="P575" s="270"/>
      <c r="Q575" s="270"/>
      <c r="R575" s="270"/>
      <c r="S575" s="270"/>
      <c r="T575" s="270"/>
      <c r="U575" s="270"/>
      <c r="V575" s="270"/>
      <c r="W575" s="270"/>
    </row>
    <row r="576" spans="1:23" ht="15" x14ac:dyDescent="0.2">
      <c r="A576" s="599" t="s">
        <v>1563</v>
      </c>
      <c r="B576" s="307" t="s">
        <v>1623</v>
      </c>
      <c r="C576" s="307" t="s">
        <v>1623</v>
      </c>
      <c r="D576" s="308">
        <v>6684</v>
      </c>
      <c r="E576" s="307" t="s">
        <v>1624</v>
      </c>
      <c r="F576" s="309">
        <v>68108</v>
      </c>
      <c r="G576" s="600" t="s">
        <v>1566</v>
      </c>
      <c r="J576" s="602">
        <v>70127</v>
      </c>
      <c r="K576" s="270"/>
      <c r="L576" s="270"/>
      <c r="M576" s="270"/>
      <c r="N576" s="270"/>
      <c r="O576" s="270"/>
      <c r="P576" s="270"/>
      <c r="Q576" s="270"/>
      <c r="R576" s="270"/>
      <c r="S576" s="270"/>
      <c r="T576" s="270"/>
      <c r="U576" s="270"/>
      <c r="V576" s="270"/>
      <c r="W576" s="270"/>
    </row>
    <row r="577" spans="1:23" ht="15" x14ac:dyDescent="0.2">
      <c r="A577" s="599" t="s">
        <v>1563</v>
      </c>
      <c r="B577" s="307" t="s">
        <v>1623</v>
      </c>
      <c r="C577" s="307" t="s">
        <v>1623</v>
      </c>
      <c r="D577" s="308">
        <v>6684</v>
      </c>
      <c r="E577" s="307" t="s">
        <v>1624</v>
      </c>
      <c r="F577" s="309">
        <v>68110</v>
      </c>
      <c r="G577" s="600" t="s">
        <v>1566</v>
      </c>
      <c r="J577" s="602">
        <v>70128</v>
      </c>
      <c r="K577" s="270"/>
      <c r="L577" s="270"/>
      <c r="M577" s="270"/>
      <c r="N577" s="270"/>
      <c r="O577" s="270"/>
      <c r="P577" s="270"/>
      <c r="Q577" s="270"/>
      <c r="R577" s="270"/>
      <c r="S577" s="270"/>
      <c r="T577" s="270"/>
      <c r="U577" s="270"/>
      <c r="V577" s="270"/>
      <c r="W577" s="270"/>
    </row>
    <row r="578" spans="1:23" ht="15" x14ac:dyDescent="0.2">
      <c r="A578" s="599" t="s">
        <v>1563</v>
      </c>
      <c r="B578" s="307" t="s">
        <v>1623</v>
      </c>
      <c r="C578" s="307" t="s">
        <v>1623</v>
      </c>
      <c r="D578" s="308">
        <v>6684</v>
      </c>
      <c r="E578" s="307" t="s">
        <v>1624</v>
      </c>
      <c r="F578" s="309">
        <v>68111</v>
      </c>
      <c r="G578" s="600" t="s">
        <v>1566</v>
      </c>
      <c r="J578" s="602">
        <v>70129</v>
      </c>
      <c r="K578" s="270"/>
      <c r="L578" s="270"/>
      <c r="M578" s="270"/>
      <c r="N578" s="270"/>
      <c r="O578" s="270"/>
      <c r="P578" s="270"/>
      <c r="Q578" s="270"/>
      <c r="R578" s="270"/>
      <c r="S578" s="270"/>
      <c r="T578" s="270"/>
      <c r="U578" s="270"/>
      <c r="V578" s="270"/>
      <c r="W578" s="270"/>
    </row>
    <row r="579" spans="1:23" ht="15" x14ac:dyDescent="0.2">
      <c r="A579" s="599" t="s">
        <v>1563</v>
      </c>
      <c r="B579" s="307" t="s">
        <v>1623</v>
      </c>
      <c r="C579" s="307" t="s">
        <v>1623</v>
      </c>
      <c r="D579" s="308">
        <v>6684</v>
      </c>
      <c r="E579" s="307" t="s">
        <v>1624</v>
      </c>
      <c r="F579" s="309">
        <v>68112</v>
      </c>
      <c r="G579" s="600" t="s">
        <v>1566</v>
      </c>
      <c r="J579" s="602">
        <v>70130</v>
      </c>
      <c r="K579" s="270"/>
      <c r="L579" s="270"/>
      <c r="M579" s="270"/>
      <c r="N579" s="270"/>
      <c r="O579" s="270"/>
      <c r="P579" s="270"/>
      <c r="Q579" s="270"/>
      <c r="R579" s="270"/>
      <c r="S579" s="270"/>
      <c r="T579" s="270"/>
      <c r="U579" s="270"/>
      <c r="V579" s="270"/>
      <c r="W579" s="270"/>
    </row>
    <row r="580" spans="1:23" ht="15" x14ac:dyDescent="0.2">
      <c r="A580" s="599" t="s">
        <v>1563</v>
      </c>
      <c r="B580" s="307" t="s">
        <v>1623</v>
      </c>
      <c r="C580" s="307" t="s">
        <v>1623</v>
      </c>
      <c r="D580" s="308">
        <v>6684</v>
      </c>
      <c r="E580" s="307" t="s">
        <v>1624</v>
      </c>
      <c r="F580" s="309">
        <v>68113</v>
      </c>
      <c r="G580" s="600" t="s">
        <v>1566</v>
      </c>
      <c r="J580" s="602">
        <v>70131</v>
      </c>
      <c r="K580" s="270"/>
      <c r="L580" s="270"/>
      <c r="M580" s="270"/>
      <c r="N580" s="270"/>
      <c r="O580" s="270"/>
      <c r="P580" s="270"/>
      <c r="Q580" s="270"/>
      <c r="R580" s="270"/>
      <c r="S580" s="270"/>
      <c r="T580" s="270"/>
      <c r="U580" s="270"/>
      <c r="V580" s="270"/>
      <c r="W580" s="270"/>
    </row>
    <row r="581" spans="1:23" ht="15" x14ac:dyDescent="0.2">
      <c r="A581" s="599" t="s">
        <v>1563</v>
      </c>
      <c r="B581" s="307" t="s">
        <v>1623</v>
      </c>
      <c r="C581" s="307" t="s">
        <v>1623</v>
      </c>
      <c r="D581" s="308">
        <v>6684</v>
      </c>
      <c r="E581" s="307" t="s">
        <v>1624</v>
      </c>
      <c r="F581" s="309">
        <v>68114</v>
      </c>
      <c r="G581" s="600" t="s">
        <v>1566</v>
      </c>
      <c r="J581" s="601">
        <v>228</v>
      </c>
      <c r="K581" s="270"/>
      <c r="L581" s="270"/>
      <c r="M581" s="270"/>
      <c r="N581" s="270"/>
      <c r="O581" s="270"/>
      <c r="P581" s="270"/>
      <c r="Q581" s="270"/>
      <c r="R581" s="270"/>
      <c r="S581" s="270"/>
      <c r="T581" s="270"/>
      <c r="U581" s="270"/>
      <c r="V581" s="270"/>
      <c r="W581" s="270"/>
    </row>
    <row r="582" spans="1:23" ht="15" x14ac:dyDescent="0.2">
      <c r="A582" s="599" t="s">
        <v>1563</v>
      </c>
      <c r="B582" s="307" t="s">
        <v>1623</v>
      </c>
      <c r="C582" s="307" t="s">
        <v>1623</v>
      </c>
      <c r="D582" s="308">
        <v>6684</v>
      </c>
      <c r="E582" s="307" t="s">
        <v>1624</v>
      </c>
      <c r="F582" s="309">
        <v>68116</v>
      </c>
      <c r="G582" s="600" t="s">
        <v>1566</v>
      </c>
      <c r="J582" s="602">
        <v>73003</v>
      </c>
      <c r="K582" s="270"/>
      <c r="L582" s="270"/>
      <c r="M582" s="270"/>
      <c r="N582" s="270"/>
      <c r="O582" s="270"/>
      <c r="P582" s="270"/>
      <c r="Q582" s="270"/>
      <c r="R582" s="270"/>
      <c r="S582" s="270"/>
      <c r="T582" s="270"/>
      <c r="U582" s="270"/>
      <c r="V582" s="270"/>
      <c r="W582" s="270"/>
    </row>
    <row r="583" spans="1:23" ht="15" x14ac:dyDescent="0.2">
      <c r="A583" s="599" t="s">
        <v>1563</v>
      </c>
      <c r="B583" s="307" t="s">
        <v>1623</v>
      </c>
      <c r="C583" s="307" t="s">
        <v>1623</v>
      </c>
      <c r="D583" s="308">
        <v>6684</v>
      </c>
      <c r="E583" s="307" t="s">
        <v>1624</v>
      </c>
      <c r="F583" s="309">
        <v>68117</v>
      </c>
      <c r="G583" s="600" t="s">
        <v>1566</v>
      </c>
      <c r="J583" s="602">
        <v>73008</v>
      </c>
      <c r="K583" s="270"/>
      <c r="L583" s="270"/>
      <c r="M583" s="270"/>
      <c r="N583" s="270"/>
      <c r="O583" s="270"/>
      <c r="P583" s="270"/>
      <c r="Q583" s="270"/>
      <c r="R583" s="270"/>
      <c r="S583" s="270"/>
      <c r="T583" s="270"/>
      <c r="U583" s="270"/>
      <c r="V583" s="270"/>
      <c r="W583" s="270"/>
    </row>
    <row r="584" spans="1:23" ht="15" x14ac:dyDescent="0.2">
      <c r="A584" s="599" t="s">
        <v>1563</v>
      </c>
      <c r="B584" s="307" t="s">
        <v>1623</v>
      </c>
      <c r="C584" s="307" t="s">
        <v>1623</v>
      </c>
      <c r="D584" s="308">
        <v>6684</v>
      </c>
      <c r="E584" s="307" t="s">
        <v>1624</v>
      </c>
      <c r="F584" s="309">
        <v>68118</v>
      </c>
      <c r="G584" s="600" t="s">
        <v>1566</v>
      </c>
      <c r="J584" s="602">
        <v>73012</v>
      </c>
      <c r="K584" s="270"/>
      <c r="L584" s="270"/>
      <c r="M584" s="270"/>
      <c r="N584" s="270"/>
      <c r="O584" s="270"/>
      <c r="P584" s="270"/>
      <c r="Q584" s="270"/>
      <c r="R584" s="270"/>
      <c r="S584" s="270"/>
      <c r="T584" s="270"/>
      <c r="U584" s="270"/>
      <c r="V584" s="270"/>
      <c r="W584" s="270"/>
    </row>
    <row r="585" spans="1:23" ht="15" x14ac:dyDescent="0.2">
      <c r="A585" s="599" t="s">
        <v>1563</v>
      </c>
      <c r="B585" s="307" t="s">
        <v>1623</v>
      </c>
      <c r="C585" s="307" t="s">
        <v>1623</v>
      </c>
      <c r="D585" s="308">
        <v>6684</v>
      </c>
      <c r="E585" s="307" t="s">
        <v>1624</v>
      </c>
      <c r="F585" s="309">
        <v>68122</v>
      </c>
      <c r="G585" s="600" t="s">
        <v>1566</v>
      </c>
      <c r="J585" s="602">
        <v>73013</v>
      </c>
      <c r="K585" s="270"/>
      <c r="L585" s="270"/>
      <c r="M585" s="270"/>
      <c r="N585" s="270"/>
      <c r="O585" s="270"/>
      <c r="P585" s="270"/>
      <c r="Q585" s="270"/>
      <c r="R585" s="270"/>
      <c r="S585" s="270"/>
      <c r="T585" s="270"/>
      <c r="U585" s="270"/>
      <c r="V585" s="270"/>
      <c r="W585" s="270"/>
    </row>
    <row r="586" spans="1:23" ht="15" x14ac:dyDescent="0.2">
      <c r="A586" s="599" t="s">
        <v>1563</v>
      </c>
      <c r="B586" s="307" t="s">
        <v>1623</v>
      </c>
      <c r="C586" s="307" t="s">
        <v>1623</v>
      </c>
      <c r="D586" s="308">
        <v>6684</v>
      </c>
      <c r="E586" s="307" t="s">
        <v>1624</v>
      </c>
      <c r="F586" s="309">
        <v>68123</v>
      </c>
      <c r="G586" s="600" t="s">
        <v>1566</v>
      </c>
      <c r="J586" s="602">
        <v>73020</v>
      </c>
      <c r="K586" s="270"/>
      <c r="L586" s="270"/>
      <c r="M586" s="270"/>
      <c r="N586" s="270"/>
      <c r="O586" s="270"/>
      <c r="P586" s="270"/>
      <c r="Q586" s="270"/>
      <c r="R586" s="270"/>
      <c r="S586" s="270"/>
      <c r="T586" s="270"/>
      <c r="U586" s="270"/>
      <c r="V586" s="270"/>
      <c r="W586" s="270"/>
    </row>
    <row r="587" spans="1:23" ht="15" x14ac:dyDescent="0.2">
      <c r="A587" s="599" t="s">
        <v>1563</v>
      </c>
      <c r="B587" s="307" t="s">
        <v>1623</v>
      </c>
      <c r="C587" s="307" t="s">
        <v>1623</v>
      </c>
      <c r="D587" s="308">
        <v>6684</v>
      </c>
      <c r="E587" s="307" t="s">
        <v>1624</v>
      </c>
      <c r="F587" s="309">
        <v>68124</v>
      </c>
      <c r="G587" s="600" t="s">
        <v>1566</v>
      </c>
      <c r="J587" s="602">
        <v>73025</v>
      </c>
      <c r="K587" s="270"/>
      <c r="L587" s="270"/>
      <c r="M587" s="270"/>
      <c r="N587" s="270"/>
      <c r="O587" s="270"/>
      <c r="P587" s="270"/>
      <c r="Q587" s="270"/>
      <c r="R587" s="270"/>
      <c r="S587" s="270"/>
      <c r="T587" s="270"/>
      <c r="U587" s="270"/>
      <c r="V587" s="270"/>
      <c r="W587" s="270"/>
    </row>
    <row r="588" spans="1:23" ht="15" x14ac:dyDescent="0.2">
      <c r="A588" s="599" t="s">
        <v>1563</v>
      </c>
      <c r="B588" s="307" t="s">
        <v>1623</v>
      </c>
      <c r="C588" s="307" t="s">
        <v>1623</v>
      </c>
      <c r="D588" s="308">
        <v>6684</v>
      </c>
      <c r="E588" s="307" t="s">
        <v>1624</v>
      </c>
      <c r="F588" s="309">
        <v>68127</v>
      </c>
      <c r="G588" s="600" t="s">
        <v>1566</v>
      </c>
      <c r="J588" s="602">
        <v>73026</v>
      </c>
      <c r="K588" s="270"/>
      <c r="L588" s="270"/>
      <c r="M588" s="270"/>
      <c r="N588" s="270"/>
      <c r="O588" s="270"/>
      <c r="P588" s="270"/>
      <c r="Q588" s="270"/>
      <c r="R588" s="270"/>
      <c r="S588" s="270"/>
      <c r="T588" s="270"/>
      <c r="U588" s="270"/>
      <c r="V588" s="270"/>
      <c r="W588" s="270"/>
    </row>
    <row r="589" spans="1:23" ht="15" x14ac:dyDescent="0.2">
      <c r="A589" s="599" t="s">
        <v>1563</v>
      </c>
      <c r="B589" s="307" t="s">
        <v>1623</v>
      </c>
      <c r="C589" s="307" t="s">
        <v>1623</v>
      </c>
      <c r="D589" s="308">
        <v>6684</v>
      </c>
      <c r="E589" s="307" t="s">
        <v>1624</v>
      </c>
      <c r="F589" s="309">
        <v>68128</v>
      </c>
      <c r="G589" s="600" t="s">
        <v>1566</v>
      </c>
      <c r="J589" s="602">
        <v>73034</v>
      </c>
      <c r="K589" s="270"/>
      <c r="L589" s="270"/>
      <c r="M589" s="270"/>
      <c r="N589" s="270"/>
      <c r="O589" s="270"/>
      <c r="P589" s="270"/>
      <c r="Q589" s="270"/>
      <c r="R589" s="270"/>
      <c r="S589" s="270"/>
      <c r="T589" s="270"/>
      <c r="U589" s="270"/>
      <c r="V589" s="270"/>
      <c r="W589" s="270"/>
    </row>
    <row r="590" spans="1:23" ht="15" x14ac:dyDescent="0.2">
      <c r="A590" s="599" t="s">
        <v>1563</v>
      </c>
      <c r="B590" s="307" t="s">
        <v>1623</v>
      </c>
      <c r="C590" s="307" t="s">
        <v>1623</v>
      </c>
      <c r="D590" s="308">
        <v>6684</v>
      </c>
      <c r="E590" s="307" t="s">
        <v>1624</v>
      </c>
      <c r="F590" s="309">
        <v>68130</v>
      </c>
      <c r="G590" s="600" t="s">
        <v>1566</v>
      </c>
      <c r="J590" s="602">
        <v>73036</v>
      </c>
      <c r="K590" s="270"/>
      <c r="L590" s="270"/>
      <c r="M590" s="270"/>
      <c r="N590" s="270"/>
      <c r="O590" s="270"/>
      <c r="P590" s="270"/>
      <c r="Q590" s="270"/>
      <c r="R590" s="270"/>
      <c r="S590" s="270"/>
      <c r="T590" s="270"/>
      <c r="U590" s="270"/>
      <c r="V590" s="270"/>
      <c r="W590" s="270"/>
    </row>
    <row r="591" spans="1:23" ht="15" x14ac:dyDescent="0.2">
      <c r="A591" s="599" t="s">
        <v>1563</v>
      </c>
      <c r="B591" s="307" t="s">
        <v>1623</v>
      </c>
      <c r="C591" s="307" t="s">
        <v>1623</v>
      </c>
      <c r="D591" s="308">
        <v>6684</v>
      </c>
      <c r="E591" s="307" t="s">
        <v>1624</v>
      </c>
      <c r="F591" s="309">
        <v>68131</v>
      </c>
      <c r="G591" s="600" t="s">
        <v>1566</v>
      </c>
      <c r="J591" s="602">
        <v>73044</v>
      </c>
      <c r="K591" s="270"/>
      <c r="L591" s="270"/>
      <c r="M591" s="270"/>
      <c r="N591" s="270"/>
      <c r="O591" s="270"/>
      <c r="P591" s="270"/>
      <c r="Q591" s="270"/>
      <c r="R591" s="270"/>
      <c r="S591" s="270"/>
      <c r="T591" s="270"/>
      <c r="U591" s="270"/>
      <c r="V591" s="270"/>
      <c r="W591" s="270"/>
    </row>
    <row r="592" spans="1:23" ht="15" x14ac:dyDescent="0.2">
      <c r="A592" s="599" t="s">
        <v>1563</v>
      </c>
      <c r="B592" s="307" t="s">
        <v>1623</v>
      </c>
      <c r="C592" s="307" t="s">
        <v>1623</v>
      </c>
      <c r="D592" s="308">
        <v>6684</v>
      </c>
      <c r="E592" s="307" t="s">
        <v>1624</v>
      </c>
      <c r="F592" s="309">
        <v>68132</v>
      </c>
      <c r="G592" s="600" t="s">
        <v>1566</v>
      </c>
      <c r="J592" s="602">
        <v>73045</v>
      </c>
      <c r="K592" s="270"/>
      <c r="L592" s="270"/>
      <c r="M592" s="270"/>
      <c r="N592" s="270"/>
      <c r="O592" s="270"/>
      <c r="P592" s="270"/>
      <c r="Q592" s="270"/>
      <c r="R592" s="270"/>
      <c r="S592" s="270"/>
      <c r="T592" s="270"/>
      <c r="U592" s="270"/>
      <c r="V592" s="270"/>
      <c r="W592" s="270"/>
    </row>
    <row r="593" spans="1:23" ht="15" x14ac:dyDescent="0.2">
      <c r="A593" s="599" t="s">
        <v>1563</v>
      </c>
      <c r="B593" s="307" t="s">
        <v>1623</v>
      </c>
      <c r="C593" s="307" t="s">
        <v>1623</v>
      </c>
      <c r="D593" s="308">
        <v>6684</v>
      </c>
      <c r="E593" s="307" t="s">
        <v>1624</v>
      </c>
      <c r="F593" s="309">
        <v>68133</v>
      </c>
      <c r="G593" s="600" t="s">
        <v>1566</v>
      </c>
      <c r="J593" s="602">
        <v>73064</v>
      </c>
      <c r="K593" s="270"/>
      <c r="L593" s="270"/>
      <c r="M593" s="270"/>
      <c r="N593" s="270"/>
      <c r="O593" s="270"/>
      <c r="P593" s="270"/>
      <c r="Q593" s="270"/>
      <c r="R593" s="270"/>
      <c r="S593" s="270"/>
      <c r="T593" s="270"/>
      <c r="U593" s="270"/>
      <c r="V593" s="270"/>
      <c r="W593" s="270"/>
    </row>
    <row r="594" spans="1:23" ht="15" x14ac:dyDescent="0.2">
      <c r="A594" s="599" t="s">
        <v>1563</v>
      </c>
      <c r="B594" s="307" t="s">
        <v>1623</v>
      </c>
      <c r="C594" s="307" t="s">
        <v>1623</v>
      </c>
      <c r="D594" s="308">
        <v>6684</v>
      </c>
      <c r="E594" s="307" t="s">
        <v>1624</v>
      </c>
      <c r="F594" s="309">
        <v>68134</v>
      </c>
      <c r="G594" s="600" t="s">
        <v>1566</v>
      </c>
      <c r="J594" s="602">
        <v>73069</v>
      </c>
      <c r="K594" s="270"/>
      <c r="L594" s="270"/>
      <c r="M594" s="270"/>
      <c r="N594" s="270"/>
      <c r="O594" s="270"/>
      <c r="P594" s="270"/>
      <c r="Q594" s="270"/>
      <c r="R594" s="270"/>
      <c r="S594" s="270"/>
      <c r="T594" s="270"/>
      <c r="U594" s="270"/>
      <c r="V594" s="270"/>
      <c r="W594" s="270"/>
    </row>
    <row r="595" spans="1:23" ht="15" x14ac:dyDescent="0.2">
      <c r="A595" s="599" t="s">
        <v>1563</v>
      </c>
      <c r="B595" s="307" t="s">
        <v>1623</v>
      </c>
      <c r="C595" s="307" t="s">
        <v>1623</v>
      </c>
      <c r="D595" s="308">
        <v>6684</v>
      </c>
      <c r="E595" s="307" t="s">
        <v>1624</v>
      </c>
      <c r="F595" s="309">
        <v>68135</v>
      </c>
      <c r="G595" s="600" t="s">
        <v>1566</v>
      </c>
      <c r="J595" s="602">
        <v>73071</v>
      </c>
      <c r="K595" s="270"/>
      <c r="L595" s="270"/>
      <c r="M595" s="270"/>
      <c r="N595" s="270"/>
      <c r="O595" s="270"/>
      <c r="P595" s="270"/>
      <c r="Q595" s="270"/>
      <c r="R595" s="270"/>
      <c r="S595" s="270"/>
      <c r="T595" s="270"/>
      <c r="U595" s="270"/>
      <c r="V595" s="270"/>
      <c r="W595" s="270"/>
    </row>
    <row r="596" spans="1:23" ht="15" x14ac:dyDescent="0.2">
      <c r="A596" s="599" t="s">
        <v>1563</v>
      </c>
      <c r="B596" s="307" t="s">
        <v>1623</v>
      </c>
      <c r="C596" s="307" t="s">
        <v>1623</v>
      </c>
      <c r="D596" s="308">
        <v>6684</v>
      </c>
      <c r="E596" s="307" t="s">
        <v>1624</v>
      </c>
      <c r="F596" s="309">
        <v>68136</v>
      </c>
      <c r="G596" s="600" t="s">
        <v>1566</v>
      </c>
      <c r="J596" s="602">
        <v>73072</v>
      </c>
      <c r="K596" s="270"/>
      <c r="L596" s="270"/>
      <c r="M596" s="270"/>
      <c r="N596" s="270"/>
      <c r="O596" s="270"/>
      <c r="P596" s="270"/>
      <c r="Q596" s="270"/>
      <c r="R596" s="270"/>
      <c r="S596" s="270"/>
      <c r="T596" s="270"/>
      <c r="U596" s="270"/>
      <c r="V596" s="270"/>
      <c r="W596" s="270"/>
    </row>
    <row r="597" spans="1:23" ht="15" x14ac:dyDescent="0.2">
      <c r="A597" s="599" t="s">
        <v>1563</v>
      </c>
      <c r="B597" s="307" t="s">
        <v>1623</v>
      </c>
      <c r="C597" s="307" t="s">
        <v>1623</v>
      </c>
      <c r="D597" s="308">
        <v>6684</v>
      </c>
      <c r="E597" s="307" t="s">
        <v>1624</v>
      </c>
      <c r="F597" s="309">
        <v>68137</v>
      </c>
      <c r="G597" s="600" t="s">
        <v>1566</v>
      </c>
      <c r="J597" s="602">
        <v>73084</v>
      </c>
      <c r="K597" s="270"/>
      <c r="L597" s="270"/>
      <c r="M597" s="270"/>
      <c r="N597" s="270"/>
      <c r="O597" s="270"/>
      <c r="P597" s="270"/>
      <c r="Q597" s="270"/>
      <c r="R597" s="270"/>
      <c r="S597" s="270"/>
      <c r="T597" s="270"/>
      <c r="U597" s="270"/>
      <c r="V597" s="270"/>
      <c r="W597" s="270"/>
    </row>
    <row r="598" spans="1:23" ht="15" x14ac:dyDescent="0.2">
      <c r="A598" s="599" t="s">
        <v>1563</v>
      </c>
      <c r="B598" s="307" t="s">
        <v>1623</v>
      </c>
      <c r="C598" s="307" t="s">
        <v>1623</v>
      </c>
      <c r="D598" s="308">
        <v>6684</v>
      </c>
      <c r="E598" s="307" t="s">
        <v>1624</v>
      </c>
      <c r="F598" s="309">
        <v>68138</v>
      </c>
      <c r="G598" s="600" t="s">
        <v>1566</v>
      </c>
      <c r="J598" s="602">
        <v>73099</v>
      </c>
      <c r="K598" s="270"/>
      <c r="L598" s="270"/>
      <c r="M598" s="270"/>
      <c r="N598" s="270"/>
      <c r="O598" s="270"/>
      <c r="P598" s="270"/>
      <c r="Q598" s="270"/>
      <c r="R598" s="270"/>
      <c r="S598" s="270"/>
      <c r="T598" s="270"/>
      <c r="U598" s="270"/>
      <c r="V598" s="270"/>
      <c r="W598" s="270"/>
    </row>
    <row r="599" spans="1:23" ht="15" x14ac:dyDescent="0.2">
      <c r="A599" s="599" t="s">
        <v>1563</v>
      </c>
      <c r="B599" s="307" t="s">
        <v>1623</v>
      </c>
      <c r="C599" s="307" t="s">
        <v>1623</v>
      </c>
      <c r="D599" s="308">
        <v>6684</v>
      </c>
      <c r="E599" s="307" t="s">
        <v>1624</v>
      </c>
      <c r="F599" s="309">
        <v>68142</v>
      </c>
      <c r="G599" s="600" t="s">
        <v>1566</v>
      </c>
      <c r="J599" s="602">
        <v>73102</v>
      </c>
      <c r="K599" s="270"/>
      <c r="L599" s="270"/>
      <c r="M599" s="270"/>
      <c r="N599" s="270"/>
      <c r="O599" s="270"/>
      <c r="P599" s="270"/>
      <c r="Q599" s="270"/>
      <c r="R599" s="270"/>
      <c r="S599" s="270"/>
      <c r="T599" s="270"/>
      <c r="U599" s="270"/>
      <c r="V599" s="270"/>
      <c r="W599" s="270"/>
    </row>
    <row r="600" spans="1:23" ht="15" x14ac:dyDescent="0.2">
      <c r="A600" s="599" t="s">
        <v>1563</v>
      </c>
      <c r="B600" s="307" t="s">
        <v>1623</v>
      </c>
      <c r="C600" s="307" t="s">
        <v>1623</v>
      </c>
      <c r="D600" s="308">
        <v>6684</v>
      </c>
      <c r="E600" s="307" t="s">
        <v>1624</v>
      </c>
      <c r="F600" s="309">
        <v>68144</v>
      </c>
      <c r="G600" s="600" t="s">
        <v>1566</v>
      </c>
      <c r="J600" s="602">
        <v>73103</v>
      </c>
      <c r="K600" s="270"/>
      <c r="L600" s="270"/>
      <c r="M600" s="270"/>
      <c r="N600" s="270"/>
      <c r="O600" s="270"/>
      <c r="P600" s="270"/>
      <c r="Q600" s="270"/>
      <c r="R600" s="270"/>
      <c r="S600" s="270"/>
      <c r="T600" s="270"/>
      <c r="U600" s="270"/>
      <c r="V600" s="270"/>
      <c r="W600" s="270"/>
    </row>
    <row r="601" spans="1:23" ht="15" x14ac:dyDescent="0.2">
      <c r="A601" s="599" t="s">
        <v>1563</v>
      </c>
      <c r="B601" s="307" t="s">
        <v>1623</v>
      </c>
      <c r="C601" s="307" t="s">
        <v>1623</v>
      </c>
      <c r="D601" s="308">
        <v>6684</v>
      </c>
      <c r="E601" s="307" t="s">
        <v>1624</v>
      </c>
      <c r="F601" s="309">
        <v>68147</v>
      </c>
      <c r="G601" s="600" t="s">
        <v>1566</v>
      </c>
      <c r="J601" s="602">
        <v>73104</v>
      </c>
      <c r="K601" s="270"/>
      <c r="L601" s="270"/>
      <c r="M601" s="270"/>
      <c r="N601" s="270"/>
      <c r="O601" s="270"/>
      <c r="P601" s="270"/>
      <c r="Q601" s="270"/>
      <c r="R601" s="270"/>
      <c r="S601" s="270"/>
      <c r="T601" s="270"/>
      <c r="U601" s="270"/>
      <c r="V601" s="270"/>
      <c r="W601" s="270"/>
    </row>
    <row r="602" spans="1:23" ht="15" x14ac:dyDescent="0.2">
      <c r="A602" s="599" t="s">
        <v>1563</v>
      </c>
      <c r="B602" s="307" t="s">
        <v>1623</v>
      </c>
      <c r="C602" s="307" t="s">
        <v>1623</v>
      </c>
      <c r="D602" s="308">
        <v>6684</v>
      </c>
      <c r="E602" s="307" t="s">
        <v>1624</v>
      </c>
      <c r="F602" s="309">
        <v>68152</v>
      </c>
      <c r="G602" s="600" t="s">
        <v>1566</v>
      </c>
      <c r="J602" s="602">
        <v>73105</v>
      </c>
      <c r="K602" s="270"/>
      <c r="L602" s="270"/>
      <c r="M602" s="270"/>
      <c r="N602" s="270"/>
      <c r="O602" s="270"/>
      <c r="P602" s="270"/>
      <c r="Q602" s="270"/>
      <c r="R602" s="270"/>
      <c r="S602" s="270"/>
      <c r="T602" s="270"/>
      <c r="U602" s="270"/>
      <c r="V602" s="270"/>
      <c r="W602" s="270"/>
    </row>
    <row r="603" spans="1:23" ht="15" x14ac:dyDescent="0.2">
      <c r="A603" s="599" t="s">
        <v>1563</v>
      </c>
      <c r="B603" s="307" t="s">
        <v>1623</v>
      </c>
      <c r="C603" s="307" t="s">
        <v>1623</v>
      </c>
      <c r="D603" s="308">
        <v>6684</v>
      </c>
      <c r="E603" s="307" t="s">
        <v>1624</v>
      </c>
      <c r="F603" s="309">
        <v>68154</v>
      </c>
      <c r="G603" s="600" t="s">
        <v>1566</v>
      </c>
      <c r="J603" s="602">
        <v>73106</v>
      </c>
      <c r="K603" s="270"/>
      <c r="L603" s="270"/>
      <c r="M603" s="270"/>
      <c r="N603" s="270"/>
      <c r="O603" s="270"/>
      <c r="P603" s="270"/>
      <c r="Q603" s="270"/>
      <c r="R603" s="270"/>
      <c r="S603" s="270"/>
      <c r="T603" s="270"/>
      <c r="U603" s="270"/>
      <c r="V603" s="270"/>
      <c r="W603" s="270"/>
    </row>
    <row r="604" spans="1:23" ht="15" x14ac:dyDescent="0.2">
      <c r="A604" s="599" t="s">
        <v>1563</v>
      </c>
      <c r="B604" s="307" t="s">
        <v>1623</v>
      </c>
      <c r="C604" s="307" t="s">
        <v>1623</v>
      </c>
      <c r="D604" s="308">
        <v>6684</v>
      </c>
      <c r="E604" s="307" t="s">
        <v>1624</v>
      </c>
      <c r="F604" s="309">
        <v>68157</v>
      </c>
      <c r="G604" s="600" t="s">
        <v>1566</v>
      </c>
      <c r="J604" s="602">
        <v>73107</v>
      </c>
      <c r="K604" s="270"/>
      <c r="L604" s="270"/>
      <c r="M604" s="270"/>
      <c r="N604" s="270"/>
      <c r="O604" s="270"/>
      <c r="P604" s="270"/>
      <c r="Q604" s="270"/>
      <c r="R604" s="270"/>
      <c r="S604" s="270"/>
      <c r="T604" s="270"/>
      <c r="U604" s="270"/>
      <c r="V604" s="270"/>
      <c r="W604" s="270"/>
    </row>
    <row r="605" spans="1:23" ht="15" x14ac:dyDescent="0.2">
      <c r="A605" s="599" t="s">
        <v>1563</v>
      </c>
      <c r="B605" s="307" t="s">
        <v>1623</v>
      </c>
      <c r="C605" s="307" t="s">
        <v>1623</v>
      </c>
      <c r="D605" s="308">
        <v>6684</v>
      </c>
      <c r="E605" s="307" t="s">
        <v>1624</v>
      </c>
      <c r="F605" s="309">
        <v>68164</v>
      </c>
      <c r="G605" s="600" t="s">
        <v>1566</v>
      </c>
      <c r="J605" s="602">
        <v>73108</v>
      </c>
      <c r="K605" s="270"/>
      <c r="L605" s="270"/>
      <c r="M605" s="270"/>
      <c r="N605" s="270"/>
      <c r="O605" s="270"/>
      <c r="P605" s="270"/>
      <c r="Q605" s="270"/>
      <c r="R605" s="270"/>
      <c r="S605" s="270"/>
      <c r="T605" s="270"/>
      <c r="U605" s="270"/>
      <c r="V605" s="270"/>
      <c r="W605" s="270"/>
    </row>
    <row r="606" spans="1:23" ht="15" x14ac:dyDescent="0.2">
      <c r="A606" s="599" t="s">
        <v>1563</v>
      </c>
      <c r="B606" s="307" t="s">
        <v>1623</v>
      </c>
      <c r="C606" s="307" t="s">
        <v>1623</v>
      </c>
      <c r="D606" s="308">
        <v>6684</v>
      </c>
      <c r="E606" s="307" t="s">
        <v>1624</v>
      </c>
      <c r="F606" s="309">
        <v>68182</v>
      </c>
      <c r="G606" s="600" t="s">
        <v>1566</v>
      </c>
      <c r="J606" s="602">
        <v>73109</v>
      </c>
      <c r="K606" s="270"/>
      <c r="L606" s="270"/>
      <c r="M606" s="270"/>
      <c r="N606" s="270"/>
      <c r="O606" s="270"/>
      <c r="P606" s="270"/>
      <c r="Q606" s="270"/>
      <c r="R606" s="270"/>
      <c r="S606" s="270"/>
      <c r="T606" s="270"/>
      <c r="U606" s="270"/>
      <c r="V606" s="270"/>
      <c r="W606" s="270"/>
    </row>
    <row r="607" spans="1:23" ht="15" x14ac:dyDescent="0.2">
      <c r="A607" s="599" t="s">
        <v>1625</v>
      </c>
      <c r="B607" s="307" t="s">
        <v>1626</v>
      </c>
      <c r="C607" s="307" t="s">
        <v>1626</v>
      </c>
      <c r="D607" s="308">
        <v>1639</v>
      </c>
      <c r="E607" s="307" t="s">
        <v>1627</v>
      </c>
      <c r="F607" s="309">
        <v>85304</v>
      </c>
      <c r="G607" s="600" t="s">
        <v>1566</v>
      </c>
      <c r="J607" s="602">
        <v>73110</v>
      </c>
      <c r="K607" s="270"/>
      <c r="L607" s="270"/>
      <c r="M607" s="270"/>
      <c r="N607" s="270"/>
      <c r="O607" s="270"/>
      <c r="P607" s="270"/>
      <c r="Q607" s="270"/>
      <c r="R607" s="270"/>
      <c r="S607" s="270"/>
      <c r="T607" s="270"/>
      <c r="U607" s="270"/>
      <c r="V607" s="270"/>
      <c r="W607" s="270"/>
    </row>
    <row r="608" spans="1:23" ht="15" x14ac:dyDescent="0.2">
      <c r="A608" s="599" t="s">
        <v>1625</v>
      </c>
      <c r="B608" s="307" t="s">
        <v>1626</v>
      </c>
      <c r="C608" s="307" t="s">
        <v>1626</v>
      </c>
      <c r="D608" s="308">
        <v>1639</v>
      </c>
      <c r="E608" s="307" t="s">
        <v>1627</v>
      </c>
      <c r="F608" s="309">
        <v>85306</v>
      </c>
      <c r="G608" s="600" t="s">
        <v>1566</v>
      </c>
      <c r="J608" s="602">
        <v>73111</v>
      </c>
      <c r="K608" s="270"/>
      <c r="L608" s="270"/>
      <c r="M608" s="270"/>
      <c r="N608" s="270"/>
      <c r="O608" s="270"/>
      <c r="P608" s="270"/>
      <c r="Q608" s="270"/>
      <c r="R608" s="270"/>
      <c r="S608" s="270"/>
      <c r="T608" s="270"/>
      <c r="U608" s="270"/>
      <c r="V608" s="270"/>
      <c r="W608" s="270"/>
    </row>
    <row r="609" spans="1:23" ht="15" x14ac:dyDescent="0.2">
      <c r="A609" s="599" t="s">
        <v>1625</v>
      </c>
      <c r="B609" s="307" t="s">
        <v>1626</v>
      </c>
      <c r="C609" s="307" t="s">
        <v>1626</v>
      </c>
      <c r="D609" s="308">
        <v>1639</v>
      </c>
      <c r="E609" s="307" t="s">
        <v>1627</v>
      </c>
      <c r="F609" s="309">
        <v>85308</v>
      </c>
      <c r="G609" s="600" t="s">
        <v>1566</v>
      </c>
      <c r="J609" s="602">
        <v>73112</v>
      </c>
      <c r="K609" s="270"/>
      <c r="L609" s="270"/>
      <c r="M609" s="270"/>
      <c r="N609" s="270"/>
      <c r="O609" s="270"/>
      <c r="P609" s="270"/>
      <c r="Q609" s="270"/>
      <c r="R609" s="270"/>
      <c r="S609" s="270"/>
      <c r="T609" s="270"/>
      <c r="U609" s="270"/>
      <c r="V609" s="270"/>
      <c r="W609" s="270"/>
    </row>
    <row r="610" spans="1:23" ht="15" x14ac:dyDescent="0.2">
      <c r="A610" s="599" t="s">
        <v>1625</v>
      </c>
      <c r="B610" s="307" t="s">
        <v>1626</v>
      </c>
      <c r="C610" s="307" t="s">
        <v>1626</v>
      </c>
      <c r="D610" s="308">
        <v>6692</v>
      </c>
      <c r="E610" s="307" t="s">
        <v>1628</v>
      </c>
      <c r="F610" s="309">
        <v>85310</v>
      </c>
      <c r="G610" s="600" t="s">
        <v>1566</v>
      </c>
      <c r="J610" s="602">
        <v>73114</v>
      </c>
      <c r="K610" s="270"/>
      <c r="L610" s="270"/>
      <c r="M610" s="270"/>
      <c r="N610" s="270"/>
      <c r="O610" s="270"/>
      <c r="P610" s="270"/>
      <c r="Q610" s="270"/>
      <c r="R610" s="270"/>
      <c r="S610" s="270"/>
      <c r="T610" s="270"/>
      <c r="U610" s="270"/>
      <c r="V610" s="270"/>
      <c r="W610" s="270"/>
    </row>
    <row r="611" spans="1:23" ht="15" x14ac:dyDescent="0.2">
      <c r="A611" s="599" t="s">
        <v>1625</v>
      </c>
      <c r="B611" s="307" t="s">
        <v>1626</v>
      </c>
      <c r="C611" s="307" t="s">
        <v>1626</v>
      </c>
      <c r="D611" s="308">
        <v>268</v>
      </c>
      <c r="E611" s="307" t="s">
        <v>1629</v>
      </c>
      <c r="F611" s="309">
        <v>85003</v>
      </c>
      <c r="G611" s="600" t="s">
        <v>1566</v>
      </c>
      <c r="J611" s="602">
        <v>73115</v>
      </c>
      <c r="K611" s="270"/>
      <c r="L611" s="270"/>
      <c r="M611" s="270"/>
      <c r="N611" s="270"/>
      <c r="O611" s="270"/>
      <c r="P611" s="270"/>
      <c r="Q611" s="270"/>
      <c r="R611" s="270"/>
      <c r="S611" s="270"/>
      <c r="T611" s="270"/>
      <c r="U611" s="270"/>
      <c r="V611" s="270"/>
      <c r="W611" s="270"/>
    </row>
    <row r="612" spans="1:23" ht="15" x14ac:dyDescent="0.2">
      <c r="A612" s="599" t="s">
        <v>1625</v>
      </c>
      <c r="B612" s="307" t="s">
        <v>1626</v>
      </c>
      <c r="C612" s="307" t="s">
        <v>1626</v>
      </c>
      <c r="D612" s="308">
        <v>268</v>
      </c>
      <c r="E612" s="307" t="s">
        <v>1629</v>
      </c>
      <c r="F612" s="309">
        <v>85004</v>
      </c>
      <c r="G612" s="600" t="s">
        <v>1566</v>
      </c>
      <c r="J612" s="602">
        <v>73116</v>
      </c>
      <c r="K612" s="270"/>
      <c r="L612" s="270"/>
      <c r="M612" s="270"/>
      <c r="N612" s="270"/>
      <c r="O612" s="270"/>
      <c r="P612" s="270"/>
      <c r="Q612" s="270"/>
      <c r="R612" s="270"/>
      <c r="S612" s="270"/>
      <c r="T612" s="270"/>
      <c r="U612" s="270"/>
      <c r="V612" s="270"/>
      <c r="W612" s="270"/>
    </row>
    <row r="613" spans="1:23" ht="15" x14ac:dyDescent="0.2">
      <c r="A613" s="599" t="s">
        <v>1625</v>
      </c>
      <c r="B613" s="307" t="s">
        <v>1626</v>
      </c>
      <c r="C613" s="307" t="s">
        <v>1626</v>
      </c>
      <c r="D613" s="308">
        <v>268</v>
      </c>
      <c r="E613" s="307" t="s">
        <v>1629</v>
      </c>
      <c r="F613" s="309">
        <v>85006</v>
      </c>
      <c r="G613" s="600" t="s">
        <v>1566</v>
      </c>
      <c r="J613" s="602">
        <v>73117</v>
      </c>
      <c r="K613" s="270"/>
      <c r="L613" s="270"/>
      <c r="M613" s="270"/>
      <c r="N613" s="270"/>
      <c r="O613" s="270"/>
      <c r="P613" s="270"/>
      <c r="Q613" s="270"/>
      <c r="R613" s="270"/>
      <c r="S613" s="270"/>
      <c r="T613" s="270"/>
      <c r="U613" s="270"/>
      <c r="V613" s="270"/>
      <c r="W613" s="270"/>
    </row>
    <row r="614" spans="1:23" ht="15" x14ac:dyDescent="0.2">
      <c r="A614" s="599" t="s">
        <v>1625</v>
      </c>
      <c r="B614" s="307" t="s">
        <v>1626</v>
      </c>
      <c r="C614" s="307" t="s">
        <v>1626</v>
      </c>
      <c r="D614" s="308">
        <v>268</v>
      </c>
      <c r="E614" s="307" t="s">
        <v>1629</v>
      </c>
      <c r="F614" s="309">
        <v>85007</v>
      </c>
      <c r="G614" s="600" t="s">
        <v>1566</v>
      </c>
      <c r="J614" s="602">
        <v>73118</v>
      </c>
      <c r="K614" s="270"/>
      <c r="L614" s="270"/>
      <c r="M614" s="270"/>
      <c r="N614" s="270"/>
      <c r="O614" s="270"/>
      <c r="P614" s="270"/>
      <c r="Q614" s="270"/>
      <c r="R614" s="270"/>
      <c r="S614" s="270"/>
      <c r="T614" s="270"/>
      <c r="U614" s="270"/>
      <c r="V614" s="270"/>
      <c r="W614" s="270"/>
    </row>
    <row r="615" spans="1:23" ht="15" x14ac:dyDescent="0.2">
      <c r="A615" s="599" t="s">
        <v>1625</v>
      </c>
      <c r="B615" s="307" t="s">
        <v>1626</v>
      </c>
      <c r="C615" s="307" t="s">
        <v>1626</v>
      </c>
      <c r="D615" s="308">
        <v>268</v>
      </c>
      <c r="E615" s="307" t="s">
        <v>1629</v>
      </c>
      <c r="F615" s="309">
        <v>85008</v>
      </c>
      <c r="G615" s="600" t="s">
        <v>1566</v>
      </c>
      <c r="J615" s="602">
        <v>73119</v>
      </c>
      <c r="K615" s="270"/>
      <c r="L615" s="270"/>
      <c r="M615" s="270"/>
      <c r="N615" s="270"/>
      <c r="O615" s="270"/>
      <c r="P615" s="270"/>
      <c r="Q615" s="270"/>
      <c r="R615" s="270"/>
      <c r="S615" s="270"/>
      <c r="T615" s="270"/>
      <c r="U615" s="270"/>
      <c r="V615" s="270"/>
      <c r="W615" s="270"/>
    </row>
    <row r="616" spans="1:23" ht="15" x14ac:dyDescent="0.2">
      <c r="A616" s="599" t="s">
        <v>1625</v>
      </c>
      <c r="B616" s="307" t="s">
        <v>1626</v>
      </c>
      <c r="C616" s="307" t="s">
        <v>1626</v>
      </c>
      <c r="D616" s="308">
        <v>268</v>
      </c>
      <c r="E616" s="307" t="s">
        <v>1629</v>
      </c>
      <c r="F616" s="309">
        <v>85009</v>
      </c>
      <c r="G616" s="600" t="s">
        <v>1566</v>
      </c>
      <c r="J616" s="602">
        <v>73120</v>
      </c>
      <c r="K616" s="270"/>
      <c r="L616" s="270"/>
      <c r="M616" s="270"/>
      <c r="N616" s="270"/>
      <c r="O616" s="270"/>
      <c r="P616" s="270"/>
      <c r="Q616" s="270"/>
      <c r="R616" s="270"/>
      <c r="S616" s="270"/>
      <c r="T616" s="270"/>
      <c r="U616" s="270"/>
      <c r="V616" s="270"/>
      <c r="W616" s="270"/>
    </row>
    <row r="617" spans="1:23" ht="15" x14ac:dyDescent="0.2">
      <c r="A617" s="599" t="s">
        <v>1625</v>
      </c>
      <c r="B617" s="307" t="s">
        <v>1626</v>
      </c>
      <c r="C617" s="307" t="s">
        <v>1626</v>
      </c>
      <c r="D617" s="308">
        <v>268</v>
      </c>
      <c r="E617" s="307" t="s">
        <v>1629</v>
      </c>
      <c r="F617" s="309">
        <v>85012</v>
      </c>
      <c r="G617" s="600" t="s">
        <v>1566</v>
      </c>
      <c r="J617" s="602">
        <v>73121</v>
      </c>
      <c r="K617" s="270"/>
      <c r="L617" s="270"/>
      <c r="M617" s="270"/>
      <c r="N617" s="270"/>
      <c r="O617" s="270"/>
      <c r="P617" s="270"/>
      <c r="Q617" s="270"/>
      <c r="R617" s="270"/>
      <c r="S617" s="270"/>
      <c r="T617" s="270"/>
      <c r="U617" s="270"/>
      <c r="V617" s="270"/>
      <c r="W617" s="270"/>
    </row>
    <row r="618" spans="1:23" ht="15" x14ac:dyDescent="0.2">
      <c r="A618" s="599" t="s">
        <v>1625</v>
      </c>
      <c r="B618" s="307" t="s">
        <v>1626</v>
      </c>
      <c r="C618" s="307" t="s">
        <v>1626</v>
      </c>
      <c r="D618" s="308">
        <v>268</v>
      </c>
      <c r="E618" s="307" t="s">
        <v>1629</v>
      </c>
      <c r="F618" s="309">
        <v>85013</v>
      </c>
      <c r="G618" s="600" t="s">
        <v>1566</v>
      </c>
      <c r="J618" s="602">
        <v>73122</v>
      </c>
      <c r="K618" s="270"/>
      <c r="L618" s="270"/>
      <c r="M618" s="270"/>
      <c r="N618" s="270"/>
      <c r="O618" s="270"/>
      <c r="P618" s="270"/>
      <c r="Q618" s="270"/>
      <c r="R618" s="270"/>
      <c r="S618" s="270"/>
      <c r="T618" s="270"/>
      <c r="U618" s="270"/>
      <c r="V618" s="270"/>
      <c r="W618" s="270"/>
    </row>
    <row r="619" spans="1:23" ht="15" x14ac:dyDescent="0.2">
      <c r="A619" s="599" t="s">
        <v>1625</v>
      </c>
      <c r="B619" s="307" t="s">
        <v>1626</v>
      </c>
      <c r="C619" s="307" t="s">
        <v>1626</v>
      </c>
      <c r="D619" s="308">
        <v>268</v>
      </c>
      <c r="E619" s="307" t="s">
        <v>1629</v>
      </c>
      <c r="F619" s="309">
        <v>85014</v>
      </c>
      <c r="G619" s="600" t="s">
        <v>1566</v>
      </c>
      <c r="J619" s="602">
        <v>73127</v>
      </c>
      <c r="K619" s="270"/>
      <c r="L619" s="270"/>
      <c r="M619" s="270"/>
      <c r="N619" s="270"/>
      <c r="O619" s="270"/>
      <c r="P619" s="270"/>
      <c r="Q619" s="270"/>
      <c r="R619" s="270"/>
      <c r="S619" s="270"/>
      <c r="T619" s="270"/>
      <c r="U619" s="270"/>
      <c r="V619" s="270"/>
      <c r="W619" s="270"/>
    </row>
    <row r="620" spans="1:23" ht="15" x14ac:dyDescent="0.2">
      <c r="A620" s="599" t="s">
        <v>1625</v>
      </c>
      <c r="B620" s="307" t="s">
        <v>1626</v>
      </c>
      <c r="C620" s="307" t="s">
        <v>1626</v>
      </c>
      <c r="D620" s="308">
        <v>268</v>
      </c>
      <c r="E620" s="307" t="s">
        <v>1629</v>
      </c>
      <c r="F620" s="309">
        <v>85015</v>
      </c>
      <c r="G620" s="600" t="s">
        <v>1566</v>
      </c>
      <c r="J620" s="602">
        <v>73128</v>
      </c>
      <c r="K620" s="270"/>
      <c r="L620" s="270"/>
      <c r="M620" s="270"/>
      <c r="N620" s="270"/>
      <c r="O620" s="270"/>
      <c r="P620" s="270"/>
      <c r="Q620" s="270"/>
      <c r="R620" s="270"/>
      <c r="S620" s="270"/>
      <c r="T620" s="270"/>
      <c r="U620" s="270"/>
      <c r="V620" s="270"/>
      <c r="W620" s="270"/>
    </row>
    <row r="621" spans="1:23" ht="15" x14ac:dyDescent="0.2">
      <c r="A621" s="599" t="s">
        <v>1625</v>
      </c>
      <c r="B621" s="307" t="s">
        <v>1626</v>
      </c>
      <c r="C621" s="307" t="s">
        <v>1626</v>
      </c>
      <c r="D621" s="308">
        <v>268</v>
      </c>
      <c r="E621" s="307" t="s">
        <v>1629</v>
      </c>
      <c r="F621" s="309">
        <v>85016</v>
      </c>
      <c r="G621" s="600" t="s">
        <v>1566</v>
      </c>
      <c r="J621" s="602">
        <v>73129</v>
      </c>
      <c r="K621" s="270"/>
      <c r="L621" s="270"/>
      <c r="M621" s="270"/>
      <c r="N621" s="270"/>
      <c r="O621" s="270"/>
      <c r="P621" s="270"/>
      <c r="Q621" s="270"/>
      <c r="R621" s="270"/>
      <c r="S621" s="270"/>
      <c r="T621" s="270"/>
      <c r="U621" s="270"/>
      <c r="V621" s="270"/>
      <c r="W621" s="270"/>
    </row>
    <row r="622" spans="1:23" ht="15" x14ac:dyDescent="0.2">
      <c r="A622" s="599" t="s">
        <v>1625</v>
      </c>
      <c r="B622" s="307" t="s">
        <v>1626</v>
      </c>
      <c r="C622" s="307" t="s">
        <v>1626</v>
      </c>
      <c r="D622" s="308">
        <v>268</v>
      </c>
      <c r="E622" s="307" t="s">
        <v>1629</v>
      </c>
      <c r="F622" s="309">
        <v>85017</v>
      </c>
      <c r="G622" s="600" t="s">
        <v>1566</v>
      </c>
      <c r="J622" s="602">
        <v>73130</v>
      </c>
      <c r="K622" s="270"/>
      <c r="L622" s="270"/>
      <c r="M622" s="270"/>
      <c r="N622" s="270"/>
      <c r="O622" s="270"/>
      <c r="P622" s="270"/>
      <c r="Q622" s="270"/>
      <c r="R622" s="270"/>
      <c r="S622" s="270"/>
      <c r="T622" s="270"/>
      <c r="U622" s="270"/>
      <c r="V622" s="270"/>
      <c r="W622" s="270"/>
    </row>
    <row r="623" spans="1:23" ht="15" x14ac:dyDescent="0.2">
      <c r="A623" s="599" t="s">
        <v>1625</v>
      </c>
      <c r="B623" s="307" t="s">
        <v>1626</v>
      </c>
      <c r="C623" s="307" t="s">
        <v>1626</v>
      </c>
      <c r="D623" s="308">
        <v>268</v>
      </c>
      <c r="E623" s="307" t="s">
        <v>1629</v>
      </c>
      <c r="F623" s="309">
        <v>85018</v>
      </c>
      <c r="G623" s="600" t="s">
        <v>1566</v>
      </c>
      <c r="J623" s="602">
        <v>73131</v>
      </c>
      <c r="K623" s="270"/>
      <c r="L623" s="270"/>
      <c r="M623" s="270"/>
      <c r="N623" s="270"/>
      <c r="O623" s="270"/>
      <c r="P623" s="270"/>
      <c r="Q623" s="270"/>
      <c r="R623" s="270"/>
      <c r="S623" s="270"/>
      <c r="T623" s="270"/>
      <c r="U623" s="270"/>
      <c r="V623" s="270"/>
      <c r="W623" s="270"/>
    </row>
    <row r="624" spans="1:23" ht="15" x14ac:dyDescent="0.2">
      <c r="A624" s="599" t="s">
        <v>1625</v>
      </c>
      <c r="B624" s="307" t="s">
        <v>1626</v>
      </c>
      <c r="C624" s="307" t="s">
        <v>1626</v>
      </c>
      <c r="D624" s="308">
        <v>268</v>
      </c>
      <c r="E624" s="307" t="s">
        <v>1629</v>
      </c>
      <c r="F624" s="309">
        <v>85019</v>
      </c>
      <c r="G624" s="600" t="s">
        <v>1566</v>
      </c>
      <c r="J624" s="602">
        <v>73132</v>
      </c>
      <c r="K624" s="270"/>
      <c r="L624" s="270"/>
      <c r="M624" s="270"/>
      <c r="N624" s="270"/>
      <c r="O624" s="270"/>
      <c r="P624" s="270"/>
      <c r="Q624" s="270"/>
      <c r="R624" s="270"/>
      <c r="S624" s="270"/>
      <c r="T624" s="270"/>
      <c r="U624" s="270"/>
      <c r="V624" s="270"/>
      <c r="W624" s="270"/>
    </row>
    <row r="625" spans="1:23" ht="15" x14ac:dyDescent="0.2">
      <c r="A625" s="599" t="s">
        <v>1625</v>
      </c>
      <c r="B625" s="307" t="s">
        <v>1626</v>
      </c>
      <c r="C625" s="307" t="s">
        <v>1626</v>
      </c>
      <c r="D625" s="308">
        <v>268</v>
      </c>
      <c r="E625" s="307" t="s">
        <v>1629</v>
      </c>
      <c r="F625" s="309">
        <v>85031</v>
      </c>
      <c r="G625" s="600" t="s">
        <v>1566</v>
      </c>
      <c r="J625" s="602">
        <v>73134</v>
      </c>
      <c r="K625" s="270"/>
      <c r="L625" s="270"/>
      <c r="M625" s="270"/>
      <c r="N625" s="270"/>
      <c r="O625" s="270"/>
      <c r="P625" s="270"/>
      <c r="Q625" s="270"/>
      <c r="R625" s="270"/>
      <c r="S625" s="270"/>
      <c r="T625" s="270"/>
      <c r="U625" s="270"/>
      <c r="V625" s="270"/>
      <c r="W625" s="270"/>
    </row>
    <row r="626" spans="1:23" ht="15" x14ac:dyDescent="0.2">
      <c r="A626" s="599" t="s">
        <v>1625</v>
      </c>
      <c r="B626" s="307" t="s">
        <v>1626</v>
      </c>
      <c r="C626" s="307" t="s">
        <v>1626</v>
      </c>
      <c r="D626" s="308">
        <v>268</v>
      </c>
      <c r="E626" s="307" t="s">
        <v>1629</v>
      </c>
      <c r="F626" s="309">
        <v>85033</v>
      </c>
      <c r="G626" s="600" t="s">
        <v>1566</v>
      </c>
      <c r="J626" s="602">
        <v>73135</v>
      </c>
      <c r="K626" s="270"/>
      <c r="L626" s="270"/>
      <c r="M626" s="270"/>
      <c r="N626" s="270"/>
      <c r="O626" s="270"/>
      <c r="P626" s="270"/>
      <c r="Q626" s="270"/>
      <c r="R626" s="270"/>
      <c r="S626" s="270"/>
      <c r="T626" s="270"/>
      <c r="U626" s="270"/>
      <c r="V626" s="270"/>
      <c r="W626" s="270"/>
    </row>
    <row r="627" spans="1:23" ht="15" x14ac:dyDescent="0.2">
      <c r="A627" s="599" t="s">
        <v>1625</v>
      </c>
      <c r="B627" s="307" t="s">
        <v>1626</v>
      </c>
      <c r="C627" s="307" t="s">
        <v>1626</v>
      </c>
      <c r="D627" s="308">
        <v>268</v>
      </c>
      <c r="E627" s="307" t="s">
        <v>1629</v>
      </c>
      <c r="F627" s="309">
        <v>85034</v>
      </c>
      <c r="G627" s="600" t="s">
        <v>1566</v>
      </c>
      <c r="J627" s="602">
        <v>73139</v>
      </c>
      <c r="K627" s="270"/>
      <c r="L627" s="270"/>
      <c r="M627" s="270"/>
      <c r="N627" s="270"/>
      <c r="O627" s="270"/>
      <c r="P627" s="270"/>
      <c r="Q627" s="270"/>
      <c r="R627" s="270"/>
      <c r="S627" s="270"/>
      <c r="T627" s="270"/>
      <c r="U627" s="270"/>
      <c r="V627" s="270"/>
      <c r="W627" s="270"/>
    </row>
    <row r="628" spans="1:23" ht="15" x14ac:dyDescent="0.2">
      <c r="A628" s="599" t="s">
        <v>1625</v>
      </c>
      <c r="B628" s="307" t="s">
        <v>1626</v>
      </c>
      <c r="C628" s="307" t="s">
        <v>1626</v>
      </c>
      <c r="D628" s="308">
        <v>268</v>
      </c>
      <c r="E628" s="307" t="s">
        <v>1629</v>
      </c>
      <c r="F628" s="309">
        <v>85035</v>
      </c>
      <c r="G628" s="600" t="s">
        <v>1566</v>
      </c>
      <c r="J628" s="602">
        <v>73141</v>
      </c>
      <c r="K628" s="270"/>
      <c r="L628" s="270"/>
      <c r="M628" s="270"/>
      <c r="N628" s="270"/>
      <c r="O628" s="270"/>
      <c r="P628" s="270"/>
      <c r="Q628" s="270"/>
      <c r="R628" s="270"/>
      <c r="S628" s="270"/>
      <c r="T628" s="270"/>
      <c r="U628" s="270"/>
      <c r="V628" s="270"/>
      <c r="W628" s="270"/>
    </row>
    <row r="629" spans="1:23" ht="15" x14ac:dyDescent="0.2">
      <c r="A629" s="599" t="s">
        <v>1625</v>
      </c>
      <c r="B629" s="307" t="s">
        <v>1626</v>
      </c>
      <c r="C629" s="307" t="s">
        <v>1626</v>
      </c>
      <c r="D629" s="308">
        <v>268</v>
      </c>
      <c r="E629" s="307" t="s">
        <v>1629</v>
      </c>
      <c r="F629" s="309">
        <v>85037</v>
      </c>
      <c r="G629" s="600" t="s">
        <v>1566</v>
      </c>
      <c r="J629" s="602">
        <v>73142</v>
      </c>
      <c r="K629" s="270"/>
      <c r="L629" s="270"/>
      <c r="M629" s="270"/>
      <c r="N629" s="270"/>
      <c r="O629" s="270"/>
      <c r="P629" s="270"/>
      <c r="Q629" s="270"/>
      <c r="R629" s="270"/>
      <c r="S629" s="270"/>
      <c r="T629" s="270"/>
      <c r="U629" s="270"/>
      <c r="V629" s="270"/>
      <c r="W629" s="270"/>
    </row>
    <row r="630" spans="1:23" ht="15" x14ac:dyDescent="0.2">
      <c r="A630" s="599" t="s">
        <v>1625</v>
      </c>
      <c r="B630" s="307" t="s">
        <v>1626</v>
      </c>
      <c r="C630" s="307" t="s">
        <v>1626</v>
      </c>
      <c r="D630" s="308">
        <v>268</v>
      </c>
      <c r="E630" s="307" t="s">
        <v>1629</v>
      </c>
      <c r="F630" s="309">
        <v>85040</v>
      </c>
      <c r="G630" s="600" t="s">
        <v>1566</v>
      </c>
      <c r="J630" s="602">
        <v>73145</v>
      </c>
      <c r="K630" s="270"/>
      <c r="L630" s="270"/>
      <c r="M630" s="270"/>
      <c r="N630" s="270"/>
      <c r="O630" s="270"/>
      <c r="P630" s="270"/>
      <c r="Q630" s="270"/>
      <c r="R630" s="270"/>
      <c r="S630" s="270"/>
      <c r="T630" s="270"/>
      <c r="U630" s="270"/>
      <c r="V630" s="270"/>
      <c r="W630" s="270"/>
    </row>
    <row r="631" spans="1:23" ht="15" x14ac:dyDescent="0.2">
      <c r="A631" s="599" t="s">
        <v>1625</v>
      </c>
      <c r="B631" s="307" t="s">
        <v>1626</v>
      </c>
      <c r="C631" s="307" t="s">
        <v>1626</v>
      </c>
      <c r="D631" s="308">
        <v>268</v>
      </c>
      <c r="E631" s="307" t="s">
        <v>1629</v>
      </c>
      <c r="F631" s="309">
        <v>85041</v>
      </c>
      <c r="G631" s="600" t="s">
        <v>1566</v>
      </c>
      <c r="J631" s="602">
        <v>73149</v>
      </c>
      <c r="K631" s="270"/>
      <c r="L631" s="270"/>
      <c r="M631" s="270"/>
      <c r="N631" s="270"/>
      <c r="O631" s="270"/>
      <c r="P631" s="270"/>
      <c r="Q631" s="270"/>
      <c r="R631" s="270"/>
      <c r="S631" s="270"/>
      <c r="T631" s="270"/>
      <c r="U631" s="270"/>
      <c r="V631" s="270"/>
      <c r="W631" s="270"/>
    </row>
    <row r="632" spans="1:23" ht="15" x14ac:dyDescent="0.2">
      <c r="A632" s="599" t="s">
        <v>1625</v>
      </c>
      <c r="B632" s="307" t="s">
        <v>1626</v>
      </c>
      <c r="C632" s="307" t="s">
        <v>1626</v>
      </c>
      <c r="D632" s="308">
        <v>268</v>
      </c>
      <c r="E632" s="307" t="s">
        <v>1629</v>
      </c>
      <c r="F632" s="309">
        <v>85042</v>
      </c>
      <c r="G632" s="600" t="s">
        <v>1566</v>
      </c>
      <c r="J632" s="602">
        <v>73150</v>
      </c>
      <c r="K632" s="270"/>
      <c r="L632" s="270"/>
      <c r="M632" s="270"/>
      <c r="N632" s="270"/>
      <c r="O632" s="270"/>
      <c r="P632" s="270"/>
      <c r="Q632" s="270"/>
      <c r="R632" s="270"/>
      <c r="S632" s="270"/>
      <c r="T632" s="270"/>
      <c r="U632" s="270"/>
      <c r="V632" s="270"/>
      <c r="W632" s="270"/>
    </row>
    <row r="633" spans="1:23" ht="15" x14ac:dyDescent="0.2">
      <c r="A633" s="599" t="s">
        <v>1625</v>
      </c>
      <c r="B633" s="307" t="s">
        <v>1626</v>
      </c>
      <c r="C633" s="307" t="s">
        <v>1626</v>
      </c>
      <c r="D633" s="308">
        <v>268</v>
      </c>
      <c r="E633" s="307" t="s">
        <v>1629</v>
      </c>
      <c r="F633" s="309">
        <v>85043</v>
      </c>
      <c r="G633" s="600" t="s">
        <v>1566</v>
      </c>
      <c r="J633" s="602">
        <v>73151</v>
      </c>
      <c r="K633" s="270"/>
      <c r="L633" s="270"/>
      <c r="M633" s="270"/>
      <c r="N633" s="270"/>
      <c r="O633" s="270"/>
      <c r="P633" s="270"/>
      <c r="Q633" s="270"/>
      <c r="R633" s="270"/>
      <c r="S633" s="270"/>
      <c r="T633" s="270"/>
      <c r="U633" s="270"/>
      <c r="V633" s="270"/>
      <c r="W633" s="270"/>
    </row>
    <row r="634" spans="1:23" ht="15" x14ac:dyDescent="0.2">
      <c r="A634" s="599" t="s">
        <v>1625</v>
      </c>
      <c r="B634" s="307" t="s">
        <v>1626</v>
      </c>
      <c r="C634" s="307" t="s">
        <v>1626</v>
      </c>
      <c r="D634" s="308">
        <v>268</v>
      </c>
      <c r="E634" s="307" t="s">
        <v>1629</v>
      </c>
      <c r="F634" s="309">
        <v>85322</v>
      </c>
      <c r="G634" s="600" t="s">
        <v>1566</v>
      </c>
      <c r="J634" s="602">
        <v>73159</v>
      </c>
      <c r="K634" s="270"/>
      <c r="L634" s="270"/>
      <c r="M634" s="270"/>
      <c r="N634" s="270"/>
      <c r="O634" s="270"/>
      <c r="P634" s="270"/>
      <c r="Q634" s="270"/>
      <c r="R634" s="270"/>
      <c r="S634" s="270"/>
      <c r="T634" s="270"/>
      <c r="U634" s="270"/>
      <c r="V634" s="270"/>
      <c r="W634" s="270"/>
    </row>
    <row r="635" spans="1:23" ht="15" x14ac:dyDescent="0.2">
      <c r="A635" s="599" t="s">
        <v>1625</v>
      </c>
      <c r="B635" s="307" t="s">
        <v>1626</v>
      </c>
      <c r="C635" s="307" t="s">
        <v>1626</v>
      </c>
      <c r="D635" s="308">
        <v>268</v>
      </c>
      <c r="E635" s="307" t="s">
        <v>1629</v>
      </c>
      <c r="F635" s="309">
        <v>85323</v>
      </c>
      <c r="G635" s="600" t="s">
        <v>1566</v>
      </c>
      <c r="J635" s="602">
        <v>73160</v>
      </c>
      <c r="K635" s="270"/>
      <c r="L635" s="270"/>
      <c r="M635" s="270"/>
      <c r="N635" s="270"/>
      <c r="O635" s="270"/>
      <c r="P635" s="270"/>
      <c r="Q635" s="270"/>
      <c r="R635" s="270"/>
      <c r="S635" s="270"/>
      <c r="T635" s="270"/>
      <c r="U635" s="270"/>
      <c r="V635" s="270"/>
      <c r="W635" s="270"/>
    </row>
    <row r="636" spans="1:23" ht="15" x14ac:dyDescent="0.2">
      <c r="A636" s="599" t="s">
        <v>1625</v>
      </c>
      <c r="B636" s="307" t="s">
        <v>1626</v>
      </c>
      <c r="C636" s="307" t="s">
        <v>1626</v>
      </c>
      <c r="D636" s="308">
        <v>268</v>
      </c>
      <c r="E636" s="307" t="s">
        <v>1629</v>
      </c>
      <c r="F636" s="309">
        <v>85326</v>
      </c>
      <c r="G636" s="600" t="s">
        <v>1566</v>
      </c>
      <c r="J636" s="602">
        <v>73162</v>
      </c>
      <c r="K636" s="270"/>
      <c r="L636" s="270"/>
      <c r="M636" s="270"/>
      <c r="N636" s="270"/>
      <c r="O636" s="270"/>
      <c r="P636" s="270"/>
      <c r="Q636" s="270"/>
      <c r="R636" s="270"/>
      <c r="S636" s="270"/>
      <c r="T636" s="270"/>
      <c r="U636" s="270"/>
      <c r="V636" s="270"/>
      <c r="W636" s="270"/>
    </row>
    <row r="637" spans="1:23" ht="15" x14ac:dyDescent="0.2">
      <c r="A637" s="599" t="s">
        <v>1625</v>
      </c>
      <c r="B637" s="307" t="s">
        <v>1626</v>
      </c>
      <c r="C637" s="307" t="s">
        <v>1626</v>
      </c>
      <c r="D637" s="308">
        <v>268</v>
      </c>
      <c r="E637" s="307" t="s">
        <v>1629</v>
      </c>
      <c r="F637" s="309">
        <v>85338</v>
      </c>
      <c r="G637" s="600" t="s">
        <v>1566</v>
      </c>
      <c r="J637" s="602">
        <v>73165</v>
      </c>
      <c r="K637" s="270"/>
      <c r="L637" s="270"/>
      <c r="M637" s="270"/>
      <c r="N637" s="270"/>
      <c r="O637" s="270"/>
      <c r="P637" s="270"/>
      <c r="Q637" s="270"/>
      <c r="R637" s="270"/>
      <c r="S637" s="270"/>
      <c r="T637" s="270"/>
      <c r="U637" s="270"/>
      <c r="V637" s="270"/>
      <c r="W637" s="270"/>
    </row>
    <row r="638" spans="1:23" ht="15" x14ac:dyDescent="0.2">
      <c r="A638" s="599" t="s">
        <v>1625</v>
      </c>
      <c r="B638" s="307" t="s">
        <v>1626</v>
      </c>
      <c r="C638" s="307" t="s">
        <v>1626</v>
      </c>
      <c r="D638" s="308">
        <v>268</v>
      </c>
      <c r="E638" s="307" t="s">
        <v>1629</v>
      </c>
      <c r="F638" s="309">
        <v>85339</v>
      </c>
      <c r="G638" s="600" t="s">
        <v>1566</v>
      </c>
      <c r="J638" s="602">
        <v>73169</v>
      </c>
      <c r="K638" s="270"/>
      <c r="L638" s="270"/>
      <c r="M638" s="270"/>
      <c r="N638" s="270"/>
      <c r="O638" s="270"/>
      <c r="P638" s="270"/>
      <c r="Q638" s="270"/>
      <c r="R638" s="270"/>
      <c r="S638" s="270"/>
      <c r="T638" s="270"/>
      <c r="U638" s="270"/>
      <c r="V638" s="270"/>
      <c r="W638" s="270"/>
    </row>
    <row r="639" spans="1:23" ht="15" x14ac:dyDescent="0.2">
      <c r="A639" s="599" t="s">
        <v>1625</v>
      </c>
      <c r="B639" s="307" t="s">
        <v>1626</v>
      </c>
      <c r="C639" s="307" t="s">
        <v>1626</v>
      </c>
      <c r="D639" s="308">
        <v>268</v>
      </c>
      <c r="E639" s="307" t="s">
        <v>1629</v>
      </c>
      <c r="F639" s="309">
        <v>85340</v>
      </c>
      <c r="G639" s="600" t="s">
        <v>1566</v>
      </c>
      <c r="J639" s="602">
        <v>73170</v>
      </c>
      <c r="K639" s="270"/>
      <c r="L639" s="270"/>
      <c r="M639" s="270"/>
      <c r="N639" s="270"/>
      <c r="O639" s="270"/>
      <c r="P639" s="270"/>
      <c r="Q639" s="270"/>
      <c r="R639" s="270"/>
      <c r="S639" s="270"/>
      <c r="T639" s="270"/>
      <c r="U639" s="270"/>
      <c r="V639" s="270"/>
      <c r="W639" s="270"/>
    </row>
    <row r="640" spans="1:23" ht="15" x14ac:dyDescent="0.2">
      <c r="A640" s="599" t="s">
        <v>1625</v>
      </c>
      <c r="B640" s="307" t="s">
        <v>1626</v>
      </c>
      <c r="C640" s="307" t="s">
        <v>1626</v>
      </c>
      <c r="D640" s="308">
        <v>268</v>
      </c>
      <c r="E640" s="307" t="s">
        <v>1629</v>
      </c>
      <c r="F640" s="309">
        <v>85343</v>
      </c>
      <c r="G640" s="600" t="s">
        <v>1566</v>
      </c>
      <c r="J640" s="602">
        <v>73173</v>
      </c>
      <c r="K640" s="270"/>
      <c r="L640" s="270"/>
      <c r="M640" s="270"/>
      <c r="N640" s="270"/>
      <c r="O640" s="270"/>
      <c r="P640" s="270"/>
      <c r="Q640" s="270"/>
      <c r="R640" s="270"/>
      <c r="S640" s="270"/>
      <c r="T640" s="270"/>
      <c r="U640" s="270"/>
      <c r="V640" s="270"/>
      <c r="W640" s="270"/>
    </row>
    <row r="641" spans="1:23" ht="15" x14ac:dyDescent="0.2">
      <c r="A641" s="599" t="s">
        <v>1625</v>
      </c>
      <c r="B641" s="307" t="s">
        <v>1626</v>
      </c>
      <c r="C641" s="307" t="s">
        <v>1626</v>
      </c>
      <c r="D641" s="308">
        <v>268</v>
      </c>
      <c r="E641" s="307" t="s">
        <v>1629</v>
      </c>
      <c r="F641" s="309">
        <v>85353</v>
      </c>
      <c r="G641" s="600" t="s">
        <v>1566</v>
      </c>
      <c r="J641" s="602">
        <v>73179</v>
      </c>
      <c r="K641" s="270"/>
      <c r="L641" s="270"/>
      <c r="M641" s="270"/>
      <c r="N641" s="270"/>
      <c r="O641" s="270"/>
      <c r="P641" s="270"/>
      <c r="Q641" s="270"/>
      <c r="R641" s="270"/>
      <c r="S641" s="270"/>
      <c r="T641" s="270"/>
      <c r="U641" s="270"/>
      <c r="V641" s="270"/>
      <c r="W641" s="270"/>
    </row>
    <row r="642" spans="1:23" ht="15" x14ac:dyDescent="0.2">
      <c r="A642" s="599" t="s">
        <v>1625</v>
      </c>
      <c r="B642" s="307" t="s">
        <v>1626</v>
      </c>
      <c r="C642" s="307" t="s">
        <v>1626</v>
      </c>
      <c r="D642" s="308">
        <v>268</v>
      </c>
      <c r="E642" s="307" t="s">
        <v>1629</v>
      </c>
      <c r="F642" s="309">
        <v>85354</v>
      </c>
      <c r="G642" s="600" t="s">
        <v>1566</v>
      </c>
      <c r="J642" s="601">
        <v>6684</v>
      </c>
      <c r="K642" s="270"/>
      <c r="L642" s="270"/>
      <c r="M642" s="270"/>
      <c r="N642" s="270"/>
      <c r="O642" s="270"/>
      <c r="P642" s="270"/>
      <c r="Q642" s="270"/>
      <c r="R642" s="270"/>
      <c r="S642" s="270"/>
      <c r="T642" s="270"/>
      <c r="U642" s="270"/>
      <c r="V642" s="270"/>
      <c r="W642" s="270"/>
    </row>
    <row r="643" spans="1:23" ht="15" x14ac:dyDescent="0.2">
      <c r="A643" s="599" t="s">
        <v>1625</v>
      </c>
      <c r="B643" s="307" t="s">
        <v>1626</v>
      </c>
      <c r="C643" s="307" t="s">
        <v>1626</v>
      </c>
      <c r="D643" s="308">
        <v>268</v>
      </c>
      <c r="E643" s="307" t="s">
        <v>1629</v>
      </c>
      <c r="F643" s="309">
        <v>85392</v>
      </c>
      <c r="G643" s="600" t="s">
        <v>1566</v>
      </c>
      <c r="J643" s="602">
        <v>51501</v>
      </c>
      <c r="K643" s="270"/>
      <c r="L643" s="270"/>
      <c r="M643" s="270"/>
      <c r="N643" s="270"/>
      <c r="O643" s="270"/>
      <c r="P643" s="270"/>
      <c r="Q643" s="270"/>
      <c r="R643" s="270"/>
      <c r="S643" s="270"/>
      <c r="T643" s="270"/>
      <c r="U643" s="270"/>
      <c r="V643" s="270"/>
      <c r="W643" s="270"/>
    </row>
    <row r="644" spans="1:23" ht="15" x14ac:dyDescent="0.2">
      <c r="A644" s="599" t="s">
        <v>1625</v>
      </c>
      <c r="B644" s="307" t="s">
        <v>1626</v>
      </c>
      <c r="C644" s="307" t="s">
        <v>1626</v>
      </c>
      <c r="D644" s="308">
        <v>268</v>
      </c>
      <c r="E644" s="307" t="s">
        <v>1629</v>
      </c>
      <c r="F644" s="309">
        <v>85395</v>
      </c>
      <c r="G644" s="600" t="s">
        <v>1566</v>
      </c>
      <c r="J644" s="602">
        <v>51503</v>
      </c>
      <c r="K644" s="270"/>
      <c r="L644" s="270"/>
      <c r="M644" s="270"/>
      <c r="N644" s="270"/>
      <c r="O644" s="270"/>
      <c r="P644" s="270"/>
      <c r="Q644" s="270"/>
      <c r="R644" s="270"/>
      <c r="S644" s="270"/>
      <c r="T644" s="270"/>
      <c r="U644" s="270"/>
      <c r="V644" s="270"/>
      <c r="W644" s="270"/>
    </row>
    <row r="645" spans="1:23" ht="15" x14ac:dyDescent="0.2">
      <c r="A645" s="599" t="s">
        <v>1625</v>
      </c>
      <c r="B645" s="307" t="s">
        <v>1626</v>
      </c>
      <c r="C645" s="307" t="s">
        <v>1626</v>
      </c>
      <c r="D645" s="308">
        <v>268</v>
      </c>
      <c r="E645" s="307" t="s">
        <v>1629</v>
      </c>
      <c r="F645" s="309">
        <v>85396</v>
      </c>
      <c r="G645" s="600" t="s">
        <v>1566</v>
      </c>
      <c r="J645" s="602">
        <v>51510</v>
      </c>
      <c r="K645" s="270"/>
      <c r="L645" s="270"/>
      <c r="M645" s="270"/>
      <c r="N645" s="270"/>
      <c r="O645" s="270"/>
      <c r="P645" s="270"/>
      <c r="Q645" s="270"/>
      <c r="R645" s="270"/>
      <c r="S645" s="270"/>
      <c r="T645" s="270"/>
      <c r="U645" s="270"/>
      <c r="V645" s="270"/>
      <c r="W645" s="270"/>
    </row>
    <row r="646" spans="1:23" ht="15" x14ac:dyDescent="0.2">
      <c r="A646" s="599" t="s">
        <v>1625</v>
      </c>
      <c r="B646" s="307" t="s">
        <v>1626</v>
      </c>
      <c r="C646" s="307" t="s">
        <v>1626</v>
      </c>
      <c r="D646" s="308">
        <v>1315</v>
      </c>
      <c r="E646" s="307" t="s">
        <v>1630</v>
      </c>
      <c r="F646" s="309">
        <v>85250</v>
      </c>
      <c r="G646" s="600" t="s">
        <v>1566</v>
      </c>
      <c r="J646" s="602">
        <v>51526</v>
      </c>
      <c r="K646" s="270"/>
      <c r="L646" s="270"/>
      <c r="M646" s="270"/>
      <c r="N646" s="270"/>
      <c r="O646" s="270"/>
      <c r="P646" s="270"/>
      <c r="Q646" s="270"/>
      <c r="R646" s="270"/>
      <c r="S646" s="270"/>
      <c r="T646" s="270"/>
      <c r="U646" s="270"/>
      <c r="V646" s="270"/>
      <c r="W646" s="270"/>
    </row>
    <row r="647" spans="1:23" ht="15" x14ac:dyDescent="0.2">
      <c r="A647" s="599" t="s">
        <v>1625</v>
      </c>
      <c r="B647" s="307" t="s">
        <v>1626</v>
      </c>
      <c r="C647" s="307" t="s">
        <v>1626</v>
      </c>
      <c r="D647" s="308">
        <v>1315</v>
      </c>
      <c r="E647" s="307" t="s">
        <v>1630</v>
      </c>
      <c r="F647" s="309">
        <v>85251</v>
      </c>
      <c r="G647" s="600" t="s">
        <v>1566</v>
      </c>
      <c r="J647" s="602">
        <v>68005</v>
      </c>
      <c r="K647" s="270"/>
      <c r="L647" s="270"/>
      <c r="M647" s="270"/>
      <c r="N647" s="270"/>
      <c r="O647" s="270"/>
      <c r="P647" s="270"/>
      <c r="Q647" s="270"/>
      <c r="R647" s="270"/>
      <c r="S647" s="270"/>
      <c r="T647" s="270"/>
      <c r="U647" s="270"/>
      <c r="V647" s="270"/>
      <c r="W647" s="270"/>
    </row>
    <row r="648" spans="1:23" ht="15" x14ac:dyDescent="0.2">
      <c r="A648" s="599" t="s">
        <v>1625</v>
      </c>
      <c r="B648" s="307" t="s">
        <v>1626</v>
      </c>
      <c r="C648" s="307" t="s">
        <v>1626</v>
      </c>
      <c r="D648" s="308">
        <v>1315</v>
      </c>
      <c r="E648" s="307" t="s">
        <v>1630</v>
      </c>
      <c r="F648" s="309">
        <v>85253</v>
      </c>
      <c r="G648" s="600" t="s">
        <v>1566</v>
      </c>
      <c r="J648" s="602">
        <v>68007</v>
      </c>
      <c r="K648" s="270"/>
      <c r="L648" s="270"/>
      <c r="M648" s="270"/>
      <c r="N648" s="270"/>
      <c r="O648" s="270"/>
      <c r="P648" s="270"/>
      <c r="Q648" s="270"/>
      <c r="R648" s="270"/>
      <c r="S648" s="270"/>
      <c r="T648" s="270"/>
      <c r="U648" s="270"/>
      <c r="V648" s="270"/>
      <c r="W648" s="270"/>
    </row>
    <row r="649" spans="1:23" ht="15" x14ac:dyDescent="0.2">
      <c r="A649" s="599" t="s">
        <v>1625</v>
      </c>
      <c r="B649" s="307" t="s">
        <v>1626</v>
      </c>
      <c r="C649" s="307" t="s">
        <v>1626</v>
      </c>
      <c r="D649" s="308">
        <v>1315</v>
      </c>
      <c r="E649" s="307" t="s">
        <v>1630</v>
      </c>
      <c r="F649" s="309">
        <v>85255</v>
      </c>
      <c r="G649" s="600" t="s">
        <v>1566</v>
      </c>
      <c r="J649" s="602">
        <v>68022</v>
      </c>
      <c r="K649" s="270"/>
      <c r="L649" s="270"/>
      <c r="M649" s="270"/>
      <c r="N649" s="270"/>
      <c r="O649" s="270"/>
      <c r="P649" s="270"/>
      <c r="Q649" s="270"/>
      <c r="R649" s="270"/>
      <c r="S649" s="270"/>
      <c r="T649" s="270"/>
      <c r="U649" s="270"/>
      <c r="V649" s="270"/>
      <c r="W649" s="270"/>
    </row>
    <row r="650" spans="1:23" ht="15" x14ac:dyDescent="0.2">
      <c r="A650" s="599" t="s">
        <v>1625</v>
      </c>
      <c r="B650" s="307" t="s">
        <v>1626</v>
      </c>
      <c r="C650" s="307" t="s">
        <v>1626</v>
      </c>
      <c r="D650" s="308">
        <v>1315</v>
      </c>
      <c r="E650" s="307" t="s">
        <v>1630</v>
      </c>
      <c r="F650" s="309">
        <v>85256</v>
      </c>
      <c r="G650" s="600" t="s">
        <v>1566</v>
      </c>
      <c r="J650" s="602">
        <v>68028</v>
      </c>
      <c r="K650" s="270"/>
      <c r="L650" s="270"/>
      <c r="M650" s="270"/>
      <c r="N650" s="270"/>
      <c r="O650" s="270"/>
      <c r="P650" s="270"/>
      <c r="Q650" s="270"/>
      <c r="R650" s="270"/>
      <c r="S650" s="270"/>
      <c r="T650" s="270"/>
      <c r="U650" s="270"/>
      <c r="V650" s="270"/>
      <c r="W650" s="270"/>
    </row>
    <row r="651" spans="1:23" ht="15" x14ac:dyDescent="0.2">
      <c r="A651" s="599" t="s">
        <v>1625</v>
      </c>
      <c r="B651" s="307" t="s">
        <v>1626</v>
      </c>
      <c r="C651" s="307" t="s">
        <v>1626</v>
      </c>
      <c r="D651" s="308">
        <v>1315</v>
      </c>
      <c r="E651" s="307" t="s">
        <v>1630</v>
      </c>
      <c r="F651" s="309">
        <v>85257</v>
      </c>
      <c r="G651" s="600" t="s">
        <v>1566</v>
      </c>
      <c r="J651" s="602">
        <v>68046</v>
      </c>
      <c r="K651" s="270"/>
      <c r="L651" s="270"/>
      <c r="M651" s="270"/>
      <c r="N651" s="270"/>
      <c r="O651" s="270"/>
      <c r="P651" s="270"/>
      <c r="Q651" s="270"/>
      <c r="R651" s="270"/>
      <c r="S651" s="270"/>
      <c r="T651" s="270"/>
      <c r="U651" s="270"/>
      <c r="V651" s="270"/>
      <c r="W651" s="270"/>
    </row>
    <row r="652" spans="1:23" ht="15" x14ac:dyDescent="0.2">
      <c r="A652" s="599" t="s">
        <v>1625</v>
      </c>
      <c r="B652" s="307" t="s">
        <v>1626</v>
      </c>
      <c r="C652" s="307" t="s">
        <v>1626</v>
      </c>
      <c r="D652" s="308">
        <v>1315</v>
      </c>
      <c r="E652" s="307" t="s">
        <v>1630</v>
      </c>
      <c r="F652" s="309">
        <v>85258</v>
      </c>
      <c r="G652" s="600" t="s">
        <v>1566</v>
      </c>
      <c r="J652" s="602">
        <v>68064</v>
      </c>
      <c r="K652" s="270"/>
      <c r="L652" s="270"/>
      <c r="M652" s="270"/>
      <c r="N652" s="270"/>
      <c r="O652" s="270"/>
      <c r="P652" s="270"/>
      <c r="Q652" s="270"/>
      <c r="R652" s="270"/>
      <c r="S652" s="270"/>
      <c r="T652" s="270"/>
      <c r="U652" s="270"/>
      <c r="V652" s="270"/>
      <c r="W652" s="270"/>
    </row>
    <row r="653" spans="1:23" ht="15" x14ac:dyDescent="0.2">
      <c r="A653" s="599" t="s">
        <v>1625</v>
      </c>
      <c r="B653" s="307" t="s">
        <v>1626</v>
      </c>
      <c r="C653" s="307" t="s">
        <v>1626</v>
      </c>
      <c r="D653" s="308">
        <v>1315</v>
      </c>
      <c r="E653" s="307" t="s">
        <v>1630</v>
      </c>
      <c r="F653" s="309">
        <v>85259</v>
      </c>
      <c r="G653" s="600" t="s">
        <v>1566</v>
      </c>
      <c r="J653" s="602">
        <v>68069</v>
      </c>
      <c r="K653" s="270"/>
      <c r="L653" s="270"/>
      <c r="M653" s="270"/>
      <c r="N653" s="270"/>
      <c r="O653" s="270"/>
      <c r="P653" s="270"/>
      <c r="Q653" s="270"/>
      <c r="R653" s="270"/>
      <c r="S653" s="270"/>
      <c r="T653" s="270"/>
      <c r="U653" s="270"/>
      <c r="V653" s="270"/>
      <c r="W653" s="270"/>
    </row>
    <row r="654" spans="1:23" ht="15" x14ac:dyDescent="0.2">
      <c r="A654" s="599" t="s">
        <v>1625</v>
      </c>
      <c r="B654" s="307" t="s">
        <v>1626</v>
      </c>
      <c r="C654" s="307" t="s">
        <v>1626</v>
      </c>
      <c r="D654" s="308">
        <v>1315</v>
      </c>
      <c r="E654" s="307" t="s">
        <v>1630</v>
      </c>
      <c r="F654" s="309">
        <v>85260</v>
      </c>
      <c r="G654" s="600" t="s">
        <v>1566</v>
      </c>
      <c r="J654" s="602">
        <v>68102</v>
      </c>
      <c r="K654" s="270"/>
      <c r="L654" s="270"/>
      <c r="M654" s="270"/>
      <c r="N654" s="270"/>
      <c r="O654" s="270"/>
      <c r="P654" s="270"/>
      <c r="Q654" s="270"/>
      <c r="R654" s="270"/>
      <c r="S654" s="270"/>
      <c r="T654" s="270"/>
      <c r="U654" s="270"/>
      <c r="V654" s="270"/>
      <c r="W654" s="270"/>
    </row>
    <row r="655" spans="1:23" ht="15" x14ac:dyDescent="0.2">
      <c r="A655" s="599" t="s">
        <v>1625</v>
      </c>
      <c r="B655" s="307" t="s">
        <v>1626</v>
      </c>
      <c r="C655" s="307" t="s">
        <v>1626</v>
      </c>
      <c r="D655" s="308">
        <v>1315</v>
      </c>
      <c r="E655" s="307" t="s">
        <v>1630</v>
      </c>
      <c r="F655" s="309">
        <v>85262</v>
      </c>
      <c r="G655" s="600" t="s">
        <v>1566</v>
      </c>
      <c r="J655" s="602">
        <v>68104</v>
      </c>
      <c r="K655" s="270"/>
      <c r="L655" s="270"/>
      <c r="M655" s="270"/>
      <c r="N655" s="270"/>
      <c r="O655" s="270"/>
      <c r="P655" s="270"/>
      <c r="Q655" s="270"/>
      <c r="R655" s="270"/>
      <c r="S655" s="270"/>
      <c r="T655" s="270"/>
      <c r="U655" s="270"/>
      <c r="V655" s="270"/>
      <c r="W655" s="270"/>
    </row>
    <row r="656" spans="1:23" ht="15" x14ac:dyDescent="0.2">
      <c r="A656" s="599" t="s">
        <v>1625</v>
      </c>
      <c r="B656" s="307" t="s">
        <v>1626</v>
      </c>
      <c r="C656" s="307" t="s">
        <v>1626</v>
      </c>
      <c r="D656" s="308">
        <v>1315</v>
      </c>
      <c r="E656" s="307" t="s">
        <v>1630</v>
      </c>
      <c r="F656" s="309">
        <v>85263</v>
      </c>
      <c r="G656" s="600" t="s">
        <v>1566</v>
      </c>
      <c r="J656" s="602">
        <v>68105</v>
      </c>
      <c r="K656" s="270"/>
      <c r="L656" s="270"/>
      <c r="M656" s="270"/>
      <c r="N656" s="270"/>
      <c r="O656" s="270"/>
      <c r="P656" s="270"/>
      <c r="Q656" s="270"/>
      <c r="R656" s="270"/>
      <c r="S656" s="270"/>
      <c r="T656" s="270"/>
      <c r="U656" s="270"/>
      <c r="V656" s="270"/>
      <c r="W656" s="270"/>
    </row>
    <row r="657" spans="1:23" ht="15" x14ac:dyDescent="0.2">
      <c r="A657" s="599" t="s">
        <v>1625</v>
      </c>
      <c r="B657" s="307" t="s">
        <v>1626</v>
      </c>
      <c r="C657" s="307" t="s">
        <v>1626</v>
      </c>
      <c r="D657" s="308">
        <v>1315</v>
      </c>
      <c r="E657" s="307" t="s">
        <v>1630</v>
      </c>
      <c r="F657" s="309">
        <v>85266</v>
      </c>
      <c r="G657" s="600" t="s">
        <v>1566</v>
      </c>
      <c r="J657" s="602">
        <v>68106</v>
      </c>
      <c r="K657" s="270"/>
      <c r="L657" s="270"/>
      <c r="M657" s="270"/>
      <c r="N657" s="270"/>
      <c r="O657" s="270"/>
      <c r="P657" s="270"/>
      <c r="Q657" s="270"/>
      <c r="R657" s="270"/>
      <c r="S657" s="270"/>
      <c r="T657" s="270"/>
      <c r="U657" s="270"/>
      <c r="V657" s="270"/>
      <c r="W657" s="270"/>
    </row>
    <row r="658" spans="1:23" ht="15" x14ac:dyDescent="0.2">
      <c r="A658" s="599" t="s">
        <v>1625</v>
      </c>
      <c r="B658" s="307" t="s">
        <v>1626</v>
      </c>
      <c r="C658" s="307" t="s">
        <v>1626</v>
      </c>
      <c r="D658" s="308">
        <v>1315</v>
      </c>
      <c r="E658" s="307" t="s">
        <v>1630</v>
      </c>
      <c r="F658" s="309">
        <v>85268</v>
      </c>
      <c r="G658" s="600" t="s">
        <v>1566</v>
      </c>
      <c r="J658" s="602">
        <v>68107</v>
      </c>
      <c r="K658" s="270"/>
      <c r="L658" s="270"/>
      <c r="M658" s="270"/>
      <c r="N658" s="270"/>
      <c r="O658" s="270"/>
      <c r="P658" s="270"/>
      <c r="Q658" s="270"/>
      <c r="R658" s="270"/>
      <c r="S658" s="270"/>
      <c r="T658" s="270"/>
      <c r="U658" s="270"/>
      <c r="V658" s="270"/>
      <c r="W658" s="270"/>
    </row>
    <row r="659" spans="1:23" ht="15" x14ac:dyDescent="0.2">
      <c r="A659" s="599" t="s">
        <v>1625</v>
      </c>
      <c r="B659" s="307" t="s">
        <v>1626</v>
      </c>
      <c r="C659" s="307" t="s">
        <v>1626</v>
      </c>
      <c r="D659" s="308">
        <v>1639</v>
      </c>
      <c r="E659" s="307" t="s">
        <v>1627</v>
      </c>
      <c r="F659" s="309">
        <v>85301</v>
      </c>
      <c r="G659" s="600" t="s">
        <v>1566</v>
      </c>
      <c r="J659" s="602">
        <v>68108</v>
      </c>
      <c r="K659" s="270"/>
      <c r="L659" s="270"/>
      <c r="M659" s="270"/>
      <c r="N659" s="270"/>
      <c r="O659" s="270"/>
      <c r="P659" s="270"/>
      <c r="Q659" s="270"/>
      <c r="R659" s="270"/>
      <c r="S659" s="270"/>
      <c r="T659" s="270"/>
      <c r="U659" s="270"/>
      <c r="V659" s="270"/>
      <c r="W659" s="270"/>
    </row>
    <row r="660" spans="1:23" ht="15" x14ac:dyDescent="0.2">
      <c r="A660" s="599" t="s">
        <v>1625</v>
      </c>
      <c r="B660" s="307" t="s">
        <v>1626</v>
      </c>
      <c r="C660" s="307" t="s">
        <v>1626</v>
      </c>
      <c r="D660" s="308">
        <v>1639</v>
      </c>
      <c r="E660" s="307" t="s">
        <v>1627</v>
      </c>
      <c r="F660" s="309">
        <v>85302</v>
      </c>
      <c r="G660" s="600" t="s">
        <v>1566</v>
      </c>
      <c r="J660" s="602">
        <v>68110</v>
      </c>
      <c r="K660" s="270"/>
      <c r="L660" s="270"/>
      <c r="M660" s="270"/>
      <c r="N660" s="270"/>
      <c r="O660" s="270"/>
      <c r="P660" s="270"/>
      <c r="Q660" s="270"/>
      <c r="R660" s="270"/>
      <c r="S660" s="270"/>
      <c r="T660" s="270"/>
      <c r="U660" s="270"/>
      <c r="V660" s="270"/>
      <c r="W660" s="270"/>
    </row>
    <row r="661" spans="1:23" ht="15" x14ac:dyDescent="0.2">
      <c r="A661" s="599" t="s">
        <v>1625</v>
      </c>
      <c r="B661" s="307" t="s">
        <v>1626</v>
      </c>
      <c r="C661" s="307" t="s">
        <v>1626</v>
      </c>
      <c r="D661" s="308">
        <v>1639</v>
      </c>
      <c r="E661" s="307" t="s">
        <v>1627</v>
      </c>
      <c r="F661" s="309">
        <v>85303</v>
      </c>
      <c r="G661" s="600" t="s">
        <v>1566</v>
      </c>
      <c r="J661" s="602">
        <v>68111</v>
      </c>
      <c r="K661" s="270"/>
      <c r="L661" s="270"/>
      <c r="M661" s="270"/>
      <c r="N661" s="270"/>
      <c r="O661" s="270"/>
      <c r="P661" s="270"/>
      <c r="Q661" s="270"/>
      <c r="R661" s="270"/>
      <c r="S661" s="270"/>
      <c r="T661" s="270"/>
      <c r="U661" s="270"/>
      <c r="V661" s="270"/>
      <c r="W661" s="270"/>
    </row>
    <row r="662" spans="1:23" ht="15" x14ac:dyDescent="0.2">
      <c r="A662" s="599" t="s">
        <v>1625</v>
      </c>
      <c r="B662" s="307" t="s">
        <v>1626</v>
      </c>
      <c r="C662" s="307" t="s">
        <v>1626</v>
      </c>
      <c r="D662" s="308">
        <v>1639</v>
      </c>
      <c r="E662" s="307" t="s">
        <v>1627</v>
      </c>
      <c r="F662" s="309">
        <v>85305</v>
      </c>
      <c r="G662" s="600" t="s">
        <v>1566</v>
      </c>
      <c r="J662" s="602">
        <v>68112</v>
      </c>
      <c r="K662" s="270"/>
      <c r="L662" s="270"/>
      <c r="M662" s="270"/>
      <c r="N662" s="270"/>
      <c r="O662" s="270"/>
      <c r="P662" s="270"/>
      <c r="Q662" s="270"/>
      <c r="R662" s="270"/>
      <c r="S662" s="270"/>
      <c r="T662" s="270"/>
      <c r="U662" s="270"/>
      <c r="V662" s="270"/>
      <c r="W662" s="270"/>
    </row>
    <row r="663" spans="1:23" ht="15" x14ac:dyDescent="0.2">
      <c r="A663" s="599" t="s">
        <v>1625</v>
      </c>
      <c r="B663" s="307" t="s">
        <v>1626</v>
      </c>
      <c r="C663" s="307" t="s">
        <v>1626</v>
      </c>
      <c r="D663" s="308">
        <v>1639</v>
      </c>
      <c r="E663" s="307" t="s">
        <v>1627</v>
      </c>
      <c r="F663" s="309">
        <v>85307</v>
      </c>
      <c r="G663" s="600" t="s">
        <v>1566</v>
      </c>
      <c r="J663" s="602">
        <v>68113</v>
      </c>
      <c r="K663" s="270"/>
      <c r="L663" s="270"/>
      <c r="M663" s="270"/>
      <c r="N663" s="270"/>
      <c r="O663" s="270"/>
      <c r="P663" s="270"/>
      <c r="Q663" s="270"/>
      <c r="R663" s="270"/>
      <c r="S663" s="270"/>
      <c r="T663" s="270"/>
      <c r="U663" s="270"/>
      <c r="V663" s="270"/>
      <c r="W663" s="270"/>
    </row>
    <row r="664" spans="1:23" ht="15" x14ac:dyDescent="0.2">
      <c r="A664" s="599" t="s">
        <v>1625</v>
      </c>
      <c r="B664" s="307" t="s">
        <v>1626</v>
      </c>
      <c r="C664" s="307" t="s">
        <v>1626</v>
      </c>
      <c r="D664" s="308">
        <v>1639</v>
      </c>
      <c r="E664" s="307" t="s">
        <v>1627</v>
      </c>
      <c r="F664" s="309">
        <v>85309</v>
      </c>
      <c r="G664" s="600" t="s">
        <v>1566</v>
      </c>
      <c r="J664" s="602">
        <v>68114</v>
      </c>
      <c r="K664" s="270"/>
      <c r="L664" s="270"/>
      <c r="M664" s="270"/>
      <c r="N664" s="270"/>
      <c r="O664" s="270"/>
      <c r="P664" s="270"/>
      <c r="Q664" s="270"/>
      <c r="R664" s="270"/>
      <c r="S664" s="270"/>
      <c r="T664" s="270"/>
      <c r="U664" s="270"/>
      <c r="V664" s="270"/>
      <c r="W664" s="270"/>
    </row>
    <row r="665" spans="1:23" ht="15" x14ac:dyDescent="0.2">
      <c r="A665" s="599" t="s">
        <v>1625</v>
      </c>
      <c r="B665" s="307" t="s">
        <v>1626</v>
      </c>
      <c r="C665" s="307" t="s">
        <v>1626</v>
      </c>
      <c r="D665" s="308">
        <v>1639</v>
      </c>
      <c r="E665" s="307" t="s">
        <v>1627</v>
      </c>
      <c r="F665" s="309">
        <v>85335</v>
      </c>
      <c r="G665" s="600" t="s">
        <v>1566</v>
      </c>
      <c r="J665" s="602">
        <v>68116</v>
      </c>
      <c r="K665" s="270"/>
      <c r="L665" s="270"/>
      <c r="M665" s="270"/>
      <c r="N665" s="270"/>
      <c r="O665" s="270"/>
      <c r="P665" s="270"/>
      <c r="Q665" s="270"/>
      <c r="R665" s="270"/>
      <c r="S665" s="270"/>
      <c r="T665" s="270"/>
      <c r="U665" s="270"/>
      <c r="V665" s="270"/>
      <c r="W665" s="270"/>
    </row>
    <row r="666" spans="1:23" ht="15" x14ac:dyDescent="0.2">
      <c r="A666" s="599" t="s">
        <v>1625</v>
      </c>
      <c r="B666" s="307" t="s">
        <v>1626</v>
      </c>
      <c r="C666" s="307" t="s">
        <v>1626</v>
      </c>
      <c r="D666" s="308">
        <v>1639</v>
      </c>
      <c r="E666" s="307" t="s">
        <v>1627</v>
      </c>
      <c r="F666" s="309">
        <v>85345</v>
      </c>
      <c r="G666" s="600" t="s">
        <v>1566</v>
      </c>
      <c r="J666" s="602">
        <v>68117</v>
      </c>
      <c r="K666" s="270"/>
      <c r="L666" s="270"/>
      <c r="M666" s="270"/>
      <c r="N666" s="270"/>
      <c r="O666" s="270"/>
      <c r="P666" s="270"/>
      <c r="Q666" s="270"/>
      <c r="R666" s="270"/>
      <c r="S666" s="270"/>
      <c r="T666" s="270"/>
      <c r="U666" s="270"/>
      <c r="V666" s="270"/>
      <c r="W666" s="270"/>
    </row>
    <row r="667" spans="1:23" ht="15" x14ac:dyDescent="0.2">
      <c r="A667" s="599" t="s">
        <v>1625</v>
      </c>
      <c r="B667" s="307" t="s">
        <v>1626</v>
      </c>
      <c r="C667" s="307" t="s">
        <v>1626</v>
      </c>
      <c r="D667" s="308">
        <v>1639</v>
      </c>
      <c r="E667" s="307" t="s">
        <v>1627</v>
      </c>
      <c r="F667" s="309">
        <v>85351</v>
      </c>
      <c r="G667" s="600" t="s">
        <v>1566</v>
      </c>
      <c r="J667" s="602">
        <v>68118</v>
      </c>
      <c r="K667" s="270"/>
      <c r="L667" s="270"/>
      <c r="M667" s="270"/>
      <c r="N667" s="270"/>
      <c r="O667" s="270"/>
      <c r="P667" s="270"/>
      <c r="Q667" s="270"/>
      <c r="R667" s="270"/>
      <c r="S667" s="270"/>
      <c r="T667" s="270"/>
      <c r="U667" s="270"/>
      <c r="V667" s="270"/>
      <c r="W667" s="270"/>
    </row>
    <row r="668" spans="1:23" ht="15" x14ac:dyDescent="0.2">
      <c r="A668" s="599" t="s">
        <v>1625</v>
      </c>
      <c r="B668" s="307" t="s">
        <v>1626</v>
      </c>
      <c r="C668" s="307" t="s">
        <v>1626</v>
      </c>
      <c r="D668" s="308">
        <v>1639</v>
      </c>
      <c r="E668" s="307" t="s">
        <v>1627</v>
      </c>
      <c r="F668" s="309">
        <v>85355</v>
      </c>
      <c r="G668" s="600" t="s">
        <v>1566</v>
      </c>
      <c r="J668" s="602">
        <v>68122</v>
      </c>
      <c r="K668" s="270"/>
      <c r="L668" s="270"/>
      <c r="M668" s="270"/>
      <c r="N668" s="270"/>
      <c r="O668" s="270"/>
      <c r="P668" s="270"/>
      <c r="Q668" s="270"/>
      <c r="R668" s="270"/>
      <c r="S668" s="270"/>
      <c r="T668" s="270"/>
      <c r="U668" s="270"/>
      <c r="V668" s="270"/>
      <c r="W668" s="270"/>
    </row>
    <row r="669" spans="1:23" ht="15" x14ac:dyDescent="0.2">
      <c r="A669" s="599" t="s">
        <v>1625</v>
      </c>
      <c r="B669" s="307" t="s">
        <v>1626</v>
      </c>
      <c r="C669" s="307" t="s">
        <v>1626</v>
      </c>
      <c r="D669" s="308">
        <v>1639</v>
      </c>
      <c r="E669" s="307" t="s">
        <v>1627</v>
      </c>
      <c r="F669" s="309">
        <v>85363</v>
      </c>
      <c r="G669" s="600" t="s">
        <v>1566</v>
      </c>
      <c r="J669" s="602">
        <v>68123</v>
      </c>
      <c r="K669" s="270"/>
      <c r="L669" s="270"/>
      <c r="M669" s="270"/>
      <c r="N669" s="270"/>
      <c r="O669" s="270"/>
      <c r="P669" s="270"/>
      <c r="Q669" s="270"/>
      <c r="R669" s="270"/>
      <c r="S669" s="270"/>
      <c r="T669" s="270"/>
      <c r="U669" s="270"/>
      <c r="V669" s="270"/>
      <c r="W669" s="270"/>
    </row>
    <row r="670" spans="1:23" ht="15" x14ac:dyDescent="0.2">
      <c r="A670" s="599" t="s">
        <v>1625</v>
      </c>
      <c r="B670" s="307" t="s">
        <v>1626</v>
      </c>
      <c r="C670" s="307" t="s">
        <v>1626</v>
      </c>
      <c r="D670" s="308">
        <v>1639</v>
      </c>
      <c r="E670" s="307" t="s">
        <v>1627</v>
      </c>
      <c r="F670" s="309">
        <v>85373</v>
      </c>
      <c r="G670" s="600" t="s">
        <v>1566</v>
      </c>
      <c r="J670" s="602">
        <v>68124</v>
      </c>
      <c r="K670" s="270"/>
      <c r="L670" s="270"/>
      <c r="M670" s="270"/>
      <c r="N670" s="270"/>
      <c r="O670" s="270"/>
      <c r="P670" s="270"/>
      <c r="Q670" s="270"/>
      <c r="R670" s="270"/>
      <c r="S670" s="270"/>
      <c r="T670" s="270"/>
      <c r="U670" s="270"/>
      <c r="V670" s="270"/>
      <c r="W670" s="270"/>
    </row>
    <row r="671" spans="1:23" ht="15" x14ac:dyDescent="0.2">
      <c r="A671" s="599" t="s">
        <v>1625</v>
      </c>
      <c r="B671" s="307" t="s">
        <v>1626</v>
      </c>
      <c r="C671" s="307" t="s">
        <v>1626</v>
      </c>
      <c r="D671" s="308">
        <v>1639</v>
      </c>
      <c r="E671" s="307" t="s">
        <v>1627</v>
      </c>
      <c r="F671" s="309">
        <v>85374</v>
      </c>
      <c r="G671" s="600" t="s">
        <v>1566</v>
      </c>
      <c r="J671" s="602">
        <v>68127</v>
      </c>
      <c r="K671" s="270"/>
      <c r="L671" s="270"/>
      <c r="M671" s="270"/>
      <c r="N671" s="270"/>
      <c r="O671" s="270"/>
      <c r="P671" s="270"/>
      <c r="Q671" s="270"/>
      <c r="R671" s="270"/>
      <c r="S671" s="270"/>
      <c r="T671" s="270"/>
      <c r="U671" s="270"/>
      <c r="V671" s="270"/>
      <c r="W671" s="270"/>
    </row>
    <row r="672" spans="1:23" ht="15" x14ac:dyDescent="0.2">
      <c r="A672" s="599" t="s">
        <v>1625</v>
      </c>
      <c r="B672" s="307" t="s">
        <v>1626</v>
      </c>
      <c r="C672" s="307" t="s">
        <v>1626</v>
      </c>
      <c r="D672" s="308">
        <v>1639</v>
      </c>
      <c r="E672" s="307" t="s">
        <v>1627</v>
      </c>
      <c r="F672" s="309">
        <v>85375</v>
      </c>
      <c r="G672" s="600" t="s">
        <v>1566</v>
      </c>
      <c r="J672" s="602">
        <v>68128</v>
      </c>
      <c r="K672" s="270"/>
      <c r="L672" s="270"/>
      <c r="M672" s="270"/>
      <c r="N672" s="270"/>
      <c r="O672" s="270"/>
      <c r="P672" s="270"/>
      <c r="Q672" s="270"/>
      <c r="R672" s="270"/>
      <c r="S672" s="270"/>
      <c r="T672" s="270"/>
      <c r="U672" s="270"/>
      <c r="V672" s="270"/>
      <c r="W672" s="270"/>
    </row>
    <row r="673" spans="1:23" ht="15" x14ac:dyDescent="0.2">
      <c r="A673" s="599" t="s">
        <v>1625</v>
      </c>
      <c r="B673" s="307" t="s">
        <v>1626</v>
      </c>
      <c r="C673" s="307" t="s">
        <v>1626</v>
      </c>
      <c r="D673" s="308">
        <v>1639</v>
      </c>
      <c r="E673" s="307" t="s">
        <v>1627</v>
      </c>
      <c r="F673" s="309">
        <v>85379</v>
      </c>
      <c r="G673" s="600" t="s">
        <v>1566</v>
      </c>
      <c r="J673" s="602">
        <v>68130</v>
      </c>
      <c r="K673" s="270"/>
      <c r="L673" s="270"/>
      <c r="M673" s="270"/>
      <c r="N673" s="270"/>
      <c r="O673" s="270"/>
      <c r="P673" s="270"/>
      <c r="Q673" s="270"/>
      <c r="R673" s="270"/>
      <c r="S673" s="270"/>
      <c r="T673" s="270"/>
      <c r="U673" s="270"/>
      <c r="V673" s="270"/>
      <c r="W673" s="270"/>
    </row>
    <row r="674" spans="1:23" ht="15" x14ac:dyDescent="0.2">
      <c r="A674" s="599" t="s">
        <v>1625</v>
      </c>
      <c r="B674" s="307" t="s">
        <v>1626</v>
      </c>
      <c r="C674" s="307" t="s">
        <v>1626</v>
      </c>
      <c r="D674" s="308">
        <v>1639</v>
      </c>
      <c r="E674" s="307" t="s">
        <v>1627</v>
      </c>
      <c r="F674" s="309">
        <v>85381</v>
      </c>
      <c r="G674" s="600" t="s">
        <v>1566</v>
      </c>
      <c r="J674" s="602">
        <v>68131</v>
      </c>
      <c r="K674" s="270"/>
      <c r="L674" s="270"/>
      <c r="M674" s="270"/>
      <c r="N674" s="270"/>
      <c r="O674" s="270"/>
      <c r="P674" s="270"/>
      <c r="Q674" s="270"/>
      <c r="R674" s="270"/>
      <c r="S674" s="270"/>
      <c r="T674" s="270"/>
      <c r="U674" s="270"/>
      <c r="V674" s="270"/>
      <c r="W674" s="270"/>
    </row>
    <row r="675" spans="1:23" ht="15" x14ac:dyDescent="0.2">
      <c r="A675" s="599" t="s">
        <v>1625</v>
      </c>
      <c r="B675" s="307" t="s">
        <v>1626</v>
      </c>
      <c r="C675" s="307" t="s">
        <v>1626</v>
      </c>
      <c r="D675" s="308">
        <v>1639</v>
      </c>
      <c r="E675" s="307" t="s">
        <v>1627</v>
      </c>
      <c r="F675" s="309">
        <v>85382</v>
      </c>
      <c r="G675" s="600" t="s">
        <v>1566</v>
      </c>
      <c r="J675" s="602">
        <v>68132</v>
      </c>
      <c r="K675" s="270"/>
      <c r="L675" s="270"/>
      <c r="M675" s="270"/>
      <c r="N675" s="270"/>
      <c r="O675" s="270"/>
      <c r="P675" s="270"/>
      <c r="Q675" s="270"/>
      <c r="R675" s="270"/>
      <c r="S675" s="270"/>
      <c r="T675" s="270"/>
      <c r="U675" s="270"/>
      <c r="V675" s="270"/>
      <c r="W675" s="270"/>
    </row>
    <row r="676" spans="1:23" ht="15" x14ac:dyDescent="0.2">
      <c r="A676" s="599" t="s">
        <v>1625</v>
      </c>
      <c r="B676" s="307" t="s">
        <v>1626</v>
      </c>
      <c r="C676" s="307" t="s">
        <v>1626</v>
      </c>
      <c r="D676" s="308">
        <v>1639</v>
      </c>
      <c r="E676" s="307" t="s">
        <v>1627</v>
      </c>
      <c r="F676" s="309">
        <v>85383</v>
      </c>
      <c r="G676" s="600" t="s">
        <v>1566</v>
      </c>
      <c r="J676" s="602">
        <v>68133</v>
      </c>
      <c r="K676" s="270"/>
      <c r="L676" s="270"/>
      <c r="M676" s="270"/>
      <c r="N676" s="270"/>
      <c r="O676" s="270"/>
      <c r="P676" s="270"/>
      <c r="Q676" s="270"/>
      <c r="R676" s="270"/>
      <c r="S676" s="270"/>
      <c r="T676" s="270"/>
      <c r="U676" s="270"/>
      <c r="V676" s="270"/>
      <c r="W676" s="270"/>
    </row>
    <row r="677" spans="1:23" ht="15" x14ac:dyDescent="0.2">
      <c r="A677" s="599" t="s">
        <v>1625</v>
      </c>
      <c r="B677" s="307" t="s">
        <v>1626</v>
      </c>
      <c r="C677" s="307" t="s">
        <v>1626</v>
      </c>
      <c r="D677" s="308">
        <v>1639</v>
      </c>
      <c r="E677" s="307" t="s">
        <v>1627</v>
      </c>
      <c r="F677" s="309">
        <v>85387</v>
      </c>
      <c r="G677" s="600" t="s">
        <v>1566</v>
      </c>
      <c r="J677" s="602">
        <v>68134</v>
      </c>
      <c r="K677" s="270"/>
      <c r="L677" s="270"/>
      <c r="M677" s="270"/>
      <c r="N677" s="270"/>
      <c r="O677" s="270"/>
      <c r="P677" s="270"/>
      <c r="Q677" s="270"/>
      <c r="R677" s="270"/>
      <c r="S677" s="270"/>
      <c r="T677" s="270"/>
      <c r="U677" s="270"/>
      <c r="V677" s="270"/>
      <c r="W677" s="270"/>
    </row>
    <row r="678" spans="1:23" ht="15" x14ac:dyDescent="0.2">
      <c r="A678" s="599" t="s">
        <v>1625</v>
      </c>
      <c r="B678" s="307" t="s">
        <v>1626</v>
      </c>
      <c r="C678" s="307" t="s">
        <v>1626</v>
      </c>
      <c r="D678" s="308">
        <v>1639</v>
      </c>
      <c r="E678" s="307" t="s">
        <v>1627</v>
      </c>
      <c r="F678" s="309">
        <v>85388</v>
      </c>
      <c r="G678" s="600" t="s">
        <v>1566</v>
      </c>
      <c r="J678" s="602">
        <v>68135</v>
      </c>
      <c r="K678" s="270"/>
      <c r="L678" s="270"/>
      <c r="M678" s="270"/>
      <c r="N678" s="270"/>
      <c r="O678" s="270"/>
      <c r="P678" s="270"/>
      <c r="Q678" s="270"/>
      <c r="R678" s="270"/>
      <c r="S678" s="270"/>
      <c r="T678" s="270"/>
      <c r="U678" s="270"/>
      <c r="V678" s="270"/>
      <c r="W678" s="270"/>
    </row>
    <row r="679" spans="1:23" ht="15" x14ac:dyDescent="0.2">
      <c r="A679" s="599" t="s">
        <v>1625</v>
      </c>
      <c r="B679" s="307" t="s">
        <v>1626</v>
      </c>
      <c r="C679" s="307" t="s">
        <v>1626</v>
      </c>
      <c r="D679" s="308">
        <v>2641</v>
      </c>
      <c r="E679" s="307" t="s">
        <v>1631</v>
      </c>
      <c r="F679" s="309">
        <v>85120</v>
      </c>
      <c r="G679" s="600" t="s">
        <v>1566</v>
      </c>
      <c r="J679" s="602">
        <v>68136</v>
      </c>
      <c r="K679" s="270"/>
      <c r="L679" s="270"/>
      <c r="M679" s="270"/>
      <c r="N679" s="270"/>
      <c r="O679" s="270"/>
      <c r="P679" s="270"/>
      <c r="Q679" s="270"/>
      <c r="R679" s="270"/>
      <c r="S679" s="270"/>
      <c r="T679" s="270"/>
      <c r="U679" s="270"/>
      <c r="V679" s="270"/>
      <c r="W679" s="270"/>
    </row>
    <row r="680" spans="1:23" ht="15" x14ac:dyDescent="0.2">
      <c r="A680" s="599" t="s">
        <v>1625</v>
      </c>
      <c r="B680" s="307" t="s">
        <v>1626</v>
      </c>
      <c r="C680" s="307" t="s">
        <v>1626</v>
      </c>
      <c r="D680" s="308">
        <v>2641</v>
      </c>
      <c r="E680" s="307" t="s">
        <v>1631</v>
      </c>
      <c r="F680" s="309">
        <v>85128</v>
      </c>
      <c r="G680" s="600" t="s">
        <v>1566</v>
      </c>
      <c r="J680" s="602">
        <v>68137</v>
      </c>
      <c r="K680" s="270"/>
      <c r="L680" s="270"/>
      <c r="M680" s="270"/>
      <c r="N680" s="270"/>
      <c r="O680" s="270"/>
      <c r="P680" s="270"/>
      <c r="Q680" s="270"/>
      <c r="R680" s="270"/>
      <c r="S680" s="270"/>
      <c r="T680" s="270"/>
      <c r="U680" s="270"/>
      <c r="V680" s="270"/>
      <c r="W680" s="270"/>
    </row>
    <row r="681" spans="1:23" ht="15" x14ac:dyDescent="0.2">
      <c r="A681" s="599" t="s">
        <v>1625</v>
      </c>
      <c r="B681" s="307" t="s">
        <v>1626</v>
      </c>
      <c r="C681" s="307" t="s">
        <v>1626</v>
      </c>
      <c r="D681" s="308">
        <v>2641</v>
      </c>
      <c r="E681" s="307" t="s">
        <v>1631</v>
      </c>
      <c r="F681" s="309">
        <v>85132</v>
      </c>
      <c r="G681" s="600" t="s">
        <v>1566</v>
      </c>
      <c r="J681" s="602">
        <v>68138</v>
      </c>
      <c r="K681" s="270"/>
      <c r="L681" s="270"/>
      <c r="M681" s="270"/>
      <c r="N681" s="270"/>
      <c r="O681" s="270"/>
      <c r="P681" s="270"/>
      <c r="Q681" s="270"/>
      <c r="R681" s="270"/>
      <c r="S681" s="270"/>
      <c r="T681" s="270"/>
      <c r="U681" s="270"/>
      <c r="V681" s="270"/>
      <c r="W681" s="270"/>
    </row>
    <row r="682" spans="1:23" ht="15" x14ac:dyDescent="0.2">
      <c r="A682" s="599" t="s">
        <v>1625</v>
      </c>
      <c r="B682" s="307" t="s">
        <v>1626</v>
      </c>
      <c r="C682" s="307" t="s">
        <v>1626</v>
      </c>
      <c r="D682" s="308">
        <v>2641</v>
      </c>
      <c r="E682" s="307" t="s">
        <v>1631</v>
      </c>
      <c r="F682" s="309">
        <v>85140</v>
      </c>
      <c r="G682" s="600" t="s">
        <v>1566</v>
      </c>
      <c r="J682" s="602">
        <v>68142</v>
      </c>
      <c r="K682" s="270"/>
      <c r="L682" s="270"/>
      <c r="M682" s="270"/>
      <c r="N682" s="270"/>
      <c r="O682" s="270"/>
      <c r="P682" s="270"/>
      <c r="Q682" s="270"/>
      <c r="R682" s="270"/>
      <c r="S682" s="270"/>
      <c r="T682" s="270"/>
      <c r="U682" s="270"/>
      <c r="V682" s="270"/>
      <c r="W682" s="270"/>
    </row>
    <row r="683" spans="1:23" ht="15" x14ac:dyDescent="0.2">
      <c r="A683" s="599" t="s">
        <v>1625</v>
      </c>
      <c r="B683" s="307" t="s">
        <v>1626</v>
      </c>
      <c r="C683" s="307" t="s">
        <v>1626</v>
      </c>
      <c r="D683" s="308">
        <v>2641</v>
      </c>
      <c r="E683" s="307" t="s">
        <v>1631</v>
      </c>
      <c r="F683" s="309">
        <v>85142</v>
      </c>
      <c r="G683" s="600" t="s">
        <v>1566</v>
      </c>
      <c r="J683" s="602">
        <v>68144</v>
      </c>
      <c r="K683" s="270"/>
      <c r="L683" s="270"/>
      <c r="M683" s="270"/>
      <c r="N683" s="270"/>
      <c r="O683" s="270"/>
      <c r="P683" s="270"/>
      <c r="Q683" s="270"/>
      <c r="R683" s="270"/>
      <c r="S683" s="270"/>
      <c r="T683" s="270"/>
      <c r="U683" s="270"/>
      <c r="V683" s="270"/>
      <c r="W683" s="270"/>
    </row>
    <row r="684" spans="1:23" ht="15" x14ac:dyDescent="0.2">
      <c r="A684" s="599" t="s">
        <v>1625</v>
      </c>
      <c r="B684" s="307" t="s">
        <v>1626</v>
      </c>
      <c r="C684" s="307" t="s">
        <v>1626</v>
      </c>
      <c r="D684" s="308">
        <v>2641</v>
      </c>
      <c r="E684" s="307" t="s">
        <v>1631</v>
      </c>
      <c r="F684" s="309">
        <v>85143</v>
      </c>
      <c r="G684" s="600" t="s">
        <v>1566</v>
      </c>
      <c r="J684" s="602">
        <v>68147</v>
      </c>
      <c r="K684" s="270"/>
      <c r="L684" s="270"/>
      <c r="M684" s="270"/>
      <c r="N684" s="270"/>
      <c r="O684" s="270"/>
      <c r="P684" s="270"/>
      <c r="Q684" s="270"/>
      <c r="R684" s="270"/>
      <c r="S684" s="270"/>
      <c r="T684" s="270"/>
      <c r="U684" s="270"/>
      <c r="V684" s="270"/>
      <c r="W684" s="270"/>
    </row>
    <row r="685" spans="1:23" ht="15" x14ac:dyDescent="0.2">
      <c r="A685" s="599" t="s">
        <v>1625</v>
      </c>
      <c r="B685" s="307" t="s">
        <v>1626</v>
      </c>
      <c r="C685" s="307" t="s">
        <v>1626</v>
      </c>
      <c r="D685" s="308">
        <v>2641</v>
      </c>
      <c r="E685" s="307" t="s">
        <v>1631</v>
      </c>
      <c r="F685" s="309">
        <v>85201</v>
      </c>
      <c r="G685" s="600" t="s">
        <v>1566</v>
      </c>
      <c r="J685" s="602">
        <v>68152</v>
      </c>
      <c r="K685" s="270"/>
      <c r="L685" s="270"/>
      <c r="M685" s="270"/>
      <c r="N685" s="270"/>
      <c r="O685" s="270"/>
      <c r="P685" s="270"/>
      <c r="Q685" s="270"/>
      <c r="R685" s="270"/>
      <c r="S685" s="270"/>
      <c r="T685" s="270"/>
      <c r="U685" s="270"/>
      <c r="V685" s="270"/>
      <c r="W685" s="270"/>
    </row>
    <row r="686" spans="1:23" ht="15" x14ac:dyDescent="0.2">
      <c r="A686" s="599" t="s">
        <v>1625</v>
      </c>
      <c r="B686" s="307" t="s">
        <v>1626</v>
      </c>
      <c r="C686" s="307" t="s">
        <v>1626</v>
      </c>
      <c r="D686" s="308">
        <v>2641</v>
      </c>
      <c r="E686" s="307" t="s">
        <v>1631</v>
      </c>
      <c r="F686" s="309">
        <v>85202</v>
      </c>
      <c r="G686" s="600" t="s">
        <v>1566</v>
      </c>
      <c r="J686" s="602">
        <v>68154</v>
      </c>
      <c r="K686" s="270"/>
      <c r="L686" s="270"/>
      <c r="M686" s="270"/>
      <c r="N686" s="270"/>
      <c r="O686" s="270"/>
      <c r="P686" s="270"/>
      <c r="Q686" s="270"/>
      <c r="R686" s="270"/>
      <c r="S686" s="270"/>
      <c r="T686" s="270"/>
      <c r="U686" s="270"/>
      <c r="V686" s="270"/>
      <c r="W686" s="270"/>
    </row>
    <row r="687" spans="1:23" ht="15" x14ac:dyDescent="0.2">
      <c r="A687" s="599" t="s">
        <v>1625</v>
      </c>
      <c r="B687" s="307" t="s">
        <v>1626</v>
      </c>
      <c r="C687" s="307" t="s">
        <v>1626</v>
      </c>
      <c r="D687" s="308">
        <v>2641</v>
      </c>
      <c r="E687" s="307" t="s">
        <v>1631</v>
      </c>
      <c r="F687" s="309">
        <v>85203</v>
      </c>
      <c r="G687" s="600" t="s">
        <v>1566</v>
      </c>
      <c r="J687" s="602">
        <v>68157</v>
      </c>
      <c r="K687" s="270"/>
      <c r="L687" s="270"/>
      <c r="M687" s="270"/>
      <c r="N687" s="270"/>
      <c r="O687" s="270"/>
      <c r="P687" s="270"/>
      <c r="Q687" s="270"/>
      <c r="R687" s="270"/>
      <c r="S687" s="270"/>
      <c r="T687" s="270"/>
      <c r="U687" s="270"/>
      <c r="V687" s="270"/>
      <c r="W687" s="270"/>
    </row>
    <row r="688" spans="1:23" ht="15" x14ac:dyDescent="0.2">
      <c r="A688" s="599" t="s">
        <v>1625</v>
      </c>
      <c r="B688" s="307" t="s">
        <v>1626</v>
      </c>
      <c r="C688" s="307" t="s">
        <v>1626</v>
      </c>
      <c r="D688" s="308">
        <v>2641</v>
      </c>
      <c r="E688" s="307" t="s">
        <v>1631</v>
      </c>
      <c r="F688" s="309">
        <v>85204</v>
      </c>
      <c r="G688" s="600" t="s">
        <v>1566</v>
      </c>
      <c r="J688" s="602">
        <v>68164</v>
      </c>
      <c r="K688" s="270"/>
      <c r="L688" s="270"/>
      <c r="M688" s="270"/>
      <c r="N688" s="270"/>
      <c r="O688" s="270"/>
      <c r="P688" s="270"/>
      <c r="Q688" s="270"/>
      <c r="R688" s="270"/>
      <c r="S688" s="270"/>
      <c r="T688" s="270"/>
      <c r="U688" s="270"/>
      <c r="V688" s="270"/>
      <c r="W688" s="270"/>
    </row>
    <row r="689" spans="1:23" ht="15" x14ac:dyDescent="0.2">
      <c r="A689" s="599" t="s">
        <v>1625</v>
      </c>
      <c r="B689" s="307" t="s">
        <v>1626</v>
      </c>
      <c r="C689" s="307" t="s">
        <v>1626</v>
      </c>
      <c r="D689" s="308">
        <v>2641</v>
      </c>
      <c r="E689" s="307" t="s">
        <v>1631</v>
      </c>
      <c r="F689" s="309">
        <v>85205</v>
      </c>
      <c r="G689" s="600" t="s">
        <v>1566</v>
      </c>
      <c r="J689" s="602">
        <v>68182</v>
      </c>
      <c r="K689" s="270"/>
      <c r="L689" s="270"/>
      <c r="M689" s="270"/>
      <c r="N689" s="270"/>
      <c r="O689" s="270"/>
      <c r="P689" s="270"/>
      <c r="Q689" s="270"/>
      <c r="R689" s="270"/>
      <c r="S689" s="270"/>
      <c r="T689" s="270"/>
      <c r="U689" s="270"/>
      <c r="V689" s="270"/>
      <c r="W689" s="270"/>
    </row>
    <row r="690" spans="1:23" ht="15" x14ac:dyDescent="0.2">
      <c r="A690" s="599" t="s">
        <v>1625</v>
      </c>
      <c r="B690" s="307" t="s">
        <v>1626</v>
      </c>
      <c r="C690" s="307" t="s">
        <v>1626</v>
      </c>
      <c r="D690" s="308">
        <v>2641</v>
      </c>
      <c r="E690" s="307" t="s">
        <v>1631</v>
      </c>
      <c r="F690" s="309">
        <v>85206</v>
      </c>
      <c r="G690" s="600" t="s">
        <v>1566</v>
      </c>
      <c r="J690" s="601">
        <v>1639</v>
      </c>
      <c r="K690" s="270"/>
      <c r="L690" s="270"/>
      <c r="M690" s="270"/>
      <c r="N690" s="270"/>
      <c r="O690" s="270"/>
      <c r="P690" s="270"/>
      <c r="Q690" s="270"/>
      <c r="R690" s="270"/>
      <c r="S690" s="270"/>
      <c r="T690" s="270"/>
      <c r="U690" s="270"/>
      <c r="V690" s="270"/>
      <c r="W690" s="270"/>
    </row>
    <row r="691" spans="1:23" ht="15" x14ac:dyDescent="0.2">
      <c r="A691" s="599" t="s">
        <v>1625</v>
      </c>
      <c r="B691" s="307" t="s">
        <v>1626</v>
      </c>
      <c r="C691" s="307" t="s">
        <v>1626</v>
      </c>
      <c r="D691" s="308">
        <v>2641</v>
      </c>
      <c r="E691" s="307" t="s">
        <v>1631</v>
      </c>
      <c r="F691" s="309">
        <v>85207</v>
      </c>
      <c r="G691" s="600" t="s">
        <v>1566</v>
      </c>
      <c r="J691" s="602">
        <v>85304</v>
      </c>
      <c r="K691" s="270"/>
      <c r="L691" s="270"/>
      <c r="M691" s="270"/>
      <c r="N691" s="270"/>
      <c r="O691" s="270"/>
      <c r="P691" s="270"/>
      <c r="Q691" s="270"/>
      <c r="R691" s="270"/>
      <c r="S691" s="270"/>
      <c r="T691" s="270"/>
      <c r="U691" s="270"/>
      <c r="V691" s="270"/>
      <c r="W691" s="270"/>
    </row>
    <row r="692" spans="1:23" ht="15" x14ac:dyDescent="0.2">
      <c r="A692" s="599" t="s">
        <v>1625</v>
      </c>
      <c r="B692" s="307" t="s">
        <v>1626</v>
      </c>
      <c r="C692" s="307" t="s">
        <v>1626</v>
      </c>
      <c r="D692" s="308">
        <v>2641</v>
      </c>
      <c r="E692" s="307" t="s">
        <v>1631</v>
      </c>
      <c r="F692" s="309">
        <v>85208</v>
      </c>
      <c r="G692" s="600" t="s">
        <v>1566</v>
      </c>
      <c r="J692" s="602">
        <v>85306</v>
      </c>
      <c r="K692" s="270"/>
      <c r="L692" s="270"/>
      <c r="M692" s="270"/>
      <c r="N692" s="270"/>
      <c r="O692" s="270"/>
      <c r="P692" s="270"/>
      <c r="Q692" s="270"/>
      <c r="R692" s="270"/>
      <c r="S692" s="270"/>
      <c r="T692" s="270"/>
      <c r="U692" s="270"/>
      <c r="V692" s="270"/>
      <c r="W692" s="270"/>
    </row>
    <row r="693" spans="1:23" ht="15" x14ac:dyDescent="0.2">
      <c r="A693" s="599" t="s">
        <v>1625</v>
      </c>
      <c r="B693" s="307" t="s">
        <v>1626</v>
      </c>
      <c r="C693" s="307" t="s">
        <v>1626</v>
      </c>
      <c r="D693" s="308">
        <v>2641</v>
      </c>
      <c r="E693" s="307" t="s">
        <v>1631</v>
      </c>
      <c r="F693" s="309">
        <v>85209</v>
      </c>
      <c r="G693" s="600" t="s">
        <v>1566</v>
      </c>
      <c r="J693" s="602">
        <v>85308</v>
      </c>
      <c r="K693" s="270"/>
      <c r="L693" s="270"/>
      <c r="M693" s="270"/>
      <c r="N693" s="270"/>
      <c r="O693" s="270"/>
      <c r="P693" s="270"/>
      <c r="Q693" s="270"/>
      <c r="R693" s="270"/>
      <c r="S693" s="270"/>
      <c r="T693" s="270"/>
      <c r="U693" s="270"/>
      <c r="V693" s="270"/>
      <c r="W693" s="270"/>
    </row>
    <row r="694" spans="1:23" ht="15" x14ac:dyDescent="0.2">
      <c r="A694" s="599" t="s">
        <v>1625</v>
      </c>
      <c r="B694" s="307" t="s">
        <v>1626</v>
      </c>
      <c r="C694" s="307" t="s">
        <v>1626</v>
      </c>
      <c r="D694" s="308">
        <v>2641</v>
      </c>
      <c r="E694" s="307" t="s">
        <v>1631</v>
      </c>
      <c r="F694" s="309">
        <v>85210</v>
      </c>
      <c r="G694" s="600" t="s">
        <v>1566</v>
      </c>
      <c r="J694" s="602">
        <v>85301</v>
      </c>
      <c r="K694" s="270"/>
      <c r="L694" s="270"/>
      <c r="M694" s="270"/>
      <c r="N694" s="270"/>
      <c r="O694" s="270"/>
      <c r="P694" s="270"/>
      <c r="Q694" s="270"/>
      <c r="R694" s="270"/>
      <c r="S694" s="270"/>
      <c r="T694" s="270"/>
      <c r="U694" s="270"/>
      <c r="V694" s="270"/>
      <c r="W694" s="270"/>
    </row>
    <row r="695" spans="1:23" ht="15" x14ac:dyDescent="0.2">
      <c r="A695" s="599" t="s">
        <v>1625</v>
      </c>
      <c r="B695" s="307" t="s">
        <v>1626</v>
      </c>
      <c r="C695" s="307" t="s">
        <v>1626</v>
      </c>
      <c r="D695" s="308">
        <v>2641</v>
      </c>
      <c r="E695" s="307" t="s">
        <v>1631</v>
      </c>
      <c r="F695" s="309">
        <v>85212</v>
      </c>
      <c r="G695" s="600" t="s">
        <v>1566</v>
      </c>
      <c r="J695" s="602">
        <v>85302</v>
      </c>
      <c r="K695" s="270"/>
      <c r="L695" s="270"/>
      <c r="M695" s="270"/>
      <c r="N695" s="270"/>
      <c r="O695" s="270"/>
      <c r="P695" s="270"/>
      <c r="Q695" s="270"/>
      <c r="R695" s="270"/>
      <c r="S695" s="270"/>
      <c r="T695" s="270"/>
      <c r="U695" s="270"/>
      <c r="V695" s="270"/>
      <c r="W695" s="270"/>
    </row>
    <row r="696" spans="1:23" ht="15" x14ac:dyDescent="0.2">
      <c r="A696" s="599" t="s">
        <v>1625</v>
      </c>
      <c r="B696" s="307" t="s">
        <v>1626</v>
      </c>
      <c r="C696" s="307" t="s">
        <v>1626</v>
      </c>
      <c r="D696" s="308">
        <v>2641</v>
      </c>
      <c r="E696" s="307" t="s">
        <v>1631</v>
      </c>
      <c r="F696" s="309">
        <v>85213</v>
      </c>
      <c r="G696" s="600" t="s">
        <v>1566</v>
      </c>
      <c r="J696" s="602">
        <v>85303</v>
      </c>
      <c r="K696" s="270"/>
      <c r="L696" s="270"/>
      <c r="M696" s="270"/>
      <c r="N696" s="270"/>
      <c r="O696" s="270"/>
      <c r="P696" s="270"/>
      <c r="Q696" s="270"/>
      <c r="R696" s="270"/>
      <c r="S696" s="270"/>
      <c r="T696" s="270"/>
      <c r="U696" s="270"/>
      <c r="V696" s="270"/>
      <c r="W696" s="270"/>
    </row>
    <row r="697" spans="1:23" ht="15" x14ac:dyDescent="0.2">
      <c r="A697" s="599" t="s">
        <v>1625</v>
      </c>
      <c r="B697" s="307" t="s">
        <v>1626</v>
      </c>
      <c r="C697" s="307" t="s">
        <v>1626</v>
      </c>
      <c r="D697" s="308">
        <v>2641</v>
      </c>
      <c r="E697" s="307" t="s">
        <v>1631</v>
      </c>
      <c r="F697" s="309">
        <v>85215</v>
      </c>
      <c r="G697" s="600" t="s">
        <v>1566</v>
      </c>
      <c r="J697" s="602">
        <v>85305</v>
      </c>
      <c r="K697" s="270"/>
      <c r="L697" s="270"/>
      <c r="M697" s="270"/>
      <c r="N697" s="270"/>
      <c r="O697" s="270"/>
      <c r="P697" s="270"/>
      <c r="Q697" s="270"/>
      <c r="R697" s="270"/>
      <c r="S697" s="270"/>
      <c r="T697" s="270"/>
      <c r="U697" s="270"/>
      <c r="V697" s="270"/>
      <c r="W697" s="270"/>
    </row>
    <row r="698" spans="1:23" ht="15" x14ac:dyDescent="0.2">
      <c r="A698" s="599" t="s">
        <v>1625</v>
      </c>
      <c r="B698" s="307" t="s">
        <v>1626</v>
      </c>
      <c r="C698" s="307" t="s">
        <v>1626</v>
      </c>
      <c r="D698" s="308">
        <v>2641</v>
      </c>
      <c r="E698" s="307" t="s">
        <v>1631</v>
      </c>
      <c r="F698" s="309">
        <v>85233</v>
      </c>
      <c r="G698" s="600" t="s">
        <v>1566</v>
      </c>
      <c r="J698" s="602">
        <v>85307</v>
      </c>
      <c r="K698" s="270"/>
      <c r="L698" s="270"/>
      <c r="M698" s="270"/>
      <c r="N698" s="270"/>
      <c r="O698" s="270"/>
      <c r="P698" s="270"/>
      <c r="Q698" s="270"/>
      <c r="R698" s="270"/>
      <c r="S698" s="270"/>
      <c r="T698" s="270"/>
      <c r="U698" s="270"/>
      <c r="V698" s="270"/>
      <c r="W698" s="270"/>
    </row>
    <row r="699" spans="1:23" ht="15" x14ac:dyDescent="0.2">
      <c r="A699" s="599" t="s">
        <v>1625</v>
      </c>
      <c r="B699" s="307" t="s">
        <v>1626</v>
      </c>
      <c r="C699" s="307" t="s">
        <v>1626</v>
      </c>
      <c r="D699" s="308">
        <v>2641</v>
      </c>
      <c r="E699" s="307" t="s">
        <v>1631</v>
      </c>
      <c r="F699" s="309">
        <v>85234</v>
      </c>
      <c r="G699" s="600" t="s">
        <v>1566</v>
      </c>
      <c r="J699" s="602">
        <v>85309</v>
      </c>
      <c r="K699" s="270"/>
      <c r="L699" s="270"/>
      <c r="M699" s="270"/>
      <c r="N699" s="270"/>
      <c r="O699" s="270"/>
      <c r="P699" s="270"/>
      <c r="Q699" s="270"/>
      <c r="R699" s="270"/>
      <c r="S699" s="270"/>
      <c r="T699" s="270"/>
      <c r="U699" s="270"/>
      <c r="V699" s="270"/>
      <c r="W699" s="270"/>
    </row>
    <row r="700" spans="1:23" ht="15" x14ac:dyDescent="0.2">
      <c r="A700" s="599" t="s">
        <v>1625</v>
      </c>
      <c r="B700" s="307" t="s">
        <v>1626</v>
      </c>
      <c r="C700" s="307" t="s">
        <v>1626</v>
      </c>
      <c r="D700" s="308">
        <v>2641</v>
      </c>
      <c r="E700" s="307" t="s">
        <v>1631</v>
      </c>
      <c r="F700" s="309">
        <v>85236</v>
      </c>
      <c r="G700" s="600" t="s">
        <v>1566</v>
      </c>
      <c r="J700" s="602">
        <v>85335</v>
      </c>
      <c r="K700" s="270"/>
      <c r="L700" s="270"/>
      <c r="M700" s="270"/>
      <c r="N700" s="270"/>
      <c r="O700" s="270"/>
      <c r="P700" s="270"/>
      <c r="Q700" s="270"/>
      <c r="R700" s="270"/>
      <c r="S700" s="270"/>
      <c r="T700" s="270"/>
      <c r="U700" s="270"/>
      <c r="V700" s="270"/>
      <c r="W700" s="270"/>
    </row>
    <row r="701" spans="1:23" ht="15" x14ac:dyDescent="0.2">
      <c r="A701" s="599" t="s">
        <v>1625</v>
      </c>
      <c r="B701" s="307" t="s">
        <v>1626</v>
      </c>
      <c r="C701" s="307" t="s">
        <v>1626</v>
      </c>
      <c r="D701" s="308">
        <v>2641</v>
      </c>
      <c r="E701" s="307" t="s">
        <v>1631</v>
      </c>
      <c r="F701" s="309">
        <v>85295</v>
      </c>
      <c r="G701" s="600" t="s">
        <v>1566</v>
      </c>
      <c r="J701" s="602">
        <v>85345</v>
      </c>
      <c r="K701" s="270"/>
      <c r="L701" s="270"/>
      <c r="M701" s="270"/>
      <c r="N701" s="270"/>
      <c r="O701" s="270"/>
      <c r="P701" s="270"/>
      <c r="Q701" s="270"/>
      <c r="R701" s="270"/>
      <c r="S701" s="270"/>
      <c r="T701" s="270"/>
      <c r="U701" s="270"/>
      <c r="V701" s="270"/>
      <c r="W701" s="270"/>
    </row>
    <row r="702" spans="1:23" ht="15" x14ac:dyDescent="0.2">
      <c r="A702" s="599" t="s">
        <v>1625</v>
      </c>
      <c r="B702" s="307" t="s">
        <v>1626</v>
      </c>
      <c r="C702" s="307" t="s">
        <v>1626</v>
      </c>
      <c r="D702" s="308">
        <v>2641</v>
      </c>
      <c r="E702" s="307" t="s">
        <v>1631</v>
      </c>
      <c r="F702" s="309">
        <v>85296</v>
      </c>
      <c r="G702" s="600" t="s">
        <v>1566</v>
      </c>
      <c r="J702" s="602">
        <v>85351</v>
      </c>
      <c r="K702" s="270"/>
      <c r="L702" s="270"/>
      <c r="M702" s="270"/>
      <c r="N702" s="270"/>
      <c r="O702" s="270"/>
      <c r="P702" s="270"/>
      <c r="Q702" s="270"/>
      <c r="R702" s="270"/>
      <c r="S702" s="270"/>
      <c r="T702" s="270"/>
      <c r="U702" s="270"/>
      <c r="V702" s="270"/>
      <c r="W702" s="270"/>
    </row>
    <row r="703" spans="1:23" ht="15" x14ac:dyDescent="0.2">
      <c r="A703" s="599" t="s">
        <v>1625</v>
      </c>
      <c r="B703" s="307" t="s">
        <v>1626</v>
      </c>
      <c r="C703" s="307" t="s">
        <v>1626</v>
      </c>
      <c r="D703" s="308">
        <v>2641</v>
      </c>
      <c r="E703" s="307" t="s">
        <v>1631</v>
      </c>
      <c r="F703" s="309">
        <v>85297</v>
      </c>
      <c r="G703" s="600" t="s">
        <v>1566</v>
      </c>
      <c r="J703" s="602">
        <v>85355</v>
      </c>
      <c r="K703" s="270"/>
      <c r="L703" s="270"/>
      <c r="M703" s="270"/>
      <c r="N703" s="270"/>
      <c r="O703" s="270"/>
      <c r="P703" s="270"/>
      <c r="Q703" s="270"/>
      <c r="R703" s="270"/>
      <c r="S703" s="270"/>
      <c r="T703" s="270"/>
      <c r="U703" s="270"/>
      <c r="V703" s="270"/>
      <c r="W703" s="270"/>
    </row>
    <row r="704" spans="1:23" ht="15" x14ac:dyDescent="0.2">
      <c r="A704" s="599" t="s">
        <v>1625</v>
      </c>
      <c r="B704" s="307" t="s">
        <v>1626</v>
      </c>
      <c r="C704" s="307" t="s">
        <v>1626</v>
      </c>
      <c r="D704" s="308">
        <v>2641</v>
      </c>
      <c r="E704" s="307" t="s">
        <v>1631</v>
      </c>
      <c r="F704" s="309">
        <v>85298</v>
      </c>
      <c r="G704" s="600" t="s">
        <v>1566</v>
      </c>
      <c r="J704" s="602">
        <v>85363</v>
      </c>
      <c r="K704" s="270"/>
      <c r="L704" s="270"/>
      <c r="M704" s="270"/>
      <c r="N704" s="270"/>
      <c r="O704" s="270"/>
      <c r="P704" s="270"/>
      <c r="Q704" s="270"/>
      <c r="R704" s="270"/>
      <c r="S704" s="270"/>
      <c r="T704" s="270"/>
      <c r="U704" s="270"/>
      <c r="V704" s="270"/>
      <c r="W704" s="270"/>
    </row>
    <row r="705" spans="1:23" ht="15" x14ac:dyDescent="0.2">
      <c r="A705" s="599" t="s">
        <v>1625</v>
      </c>
      <c r="B705" s="307" t="s">
        <v>1626</v>
      </c>
      <c r="C705" s="307" t="s">
        <v>1626</v>
      </c>
      <c r="D705" s="308">
        <v>3565</v>
      </c>
      <c r="E705" s="307" t="s">
        <v>1632</v>
      </c>
      <c r="F705" s="309">
        <v>85122</v>
      </c>
      <c r="G705" s="600" t="s">
        <v>1566</v>
      </c>
      <c r="J705" s="602">
        <v>85373</v>
      </c>
      <c r="K705" s="270"/>
      <c r="L705" s="270"/>
      <c r="M705" s="270"/>
      <c r="N705" s="270"/>
      <c r="O705" s="270"/>
      <c r="P705" s="270"/>
      <c r="Q705" s="270"/>
      <c r="R705" s="270"/>
      <c r="S705" s="270"/>
      <c r="T705" s="270"/>
      <c r="U705" s="270"/>
      <c r="V705" s="270"/>
      <c r="W705" s="270"/>
    </row>
    <row r="706" spans="1:23" ht="15" x14ac:dyDescent="0.2">
      <c r="A706" s="599" t="s">
        <v>1625</v>
      </c>
      <c r="B706" s="307" t="s">
        <v>1626</v>
      </c>
      <c r="C706" s="307" t="s">
        <v>1626</v>
      </c>
      <c r="D706" s="308">
        <v>3565</v>
      </c>
      <c r="E706" s="307" t="s">
        <v>1632</v>
      </c>
      <c r="F706" s="309">
        <v>85194</v>
      </c>
      <c r="G706" s="600" t="s">
        <v>1566</v>
      </c>
      <c r="J706" s="602">
        <v>85374</v>
      </c>
      <c r="K706" s="270"/>
      <c r="L706" s="270"/>
      <c r="M706" s="270"/>
      <c r="N706" s="270"/>
      <c r="O706" s="270"/>
      <c r="P706" s="270"/>
      <c r="Q706" s="270"/>
      <c r="R706" s="270"/>
      <c r="S706" s="270"/>
      <c r="T706" s="270"/>
      <c r="U706" s="270"/>
      <c r="V706" s="270"/>
      <c r="W706" s="270"/>
    </row>
    <row r="707" spans="1:23" ht="15" x14ac:dyDescent="0.2">
      <c r="A707" s="599" t="s">
        <v>1625</v>
      </c>
      <c r="B707" s="307" t="s">
        <v>1626</v>
      </c>
      <c r="C707" s="307" t="s">
        <v>1626</v>
      </c>
      <c r="D707" s="308">
        <v>6467</v>
      </c>
      <c r="E707" s="307" t="s">
        <v>1633</v>
      </c>
      <c r="F707" s="309">
        <v>85044</v>
      </c>
      <c r="G707" s="600" t="s">
        <v>1566</v>
      </c>
      <c r="J707" s="602">
        <v>85375</v>
      </c>
      <c r="K707" s="270"/>
      <c r="L707" s="270"/>
      <c r="M707" s="270"/>
      <c r="N707" s="270"/>
      <c r="O707" s="270"/>
      <c r="P707" s="270"/>
      <c r="Q707" s="270"/>
      <c r="R707" s="270"/>
      <c r="S707" s="270"/>
      <c r="T707" s="270"/>
      <c r="U707" s="270"/>
      <c r="V707" s="270"/>
      <c r="W707" s="270"/>
    </row>
    <row r="708" spans="1:23" ht="15" x14ac:dyDescent="0.2">
      <c r="A708" s="599" t="s">
        <v>1625</v>
      </c>
      <c r="B708" s="307" t="s">
        <v>1626</v>
      </c>
      <c r="C708" s="307" t="s">
        <v>1626</v>
      </c>
      <c r="D708" s="308">
        <v>6467</v>
      </c>
      <c r="E708" s="307" t="s">
        <v>1633</v>
      </c>
      <c r="F708" s="309">
        <v>85045</v>
      </c>
      <c r="G708" s="600" t="s">
        <v>1566</v>
      </c>
      <c r="J708" s="602">
        <v>85379</v>
      </c>
      <c r="K708" s="270"/>
      <c r="L708" s="270"/>
      <c r="M708" s="270"/>
      <c r="N708" s="270"/>
      <c r="O708" s="270"/>
      <c r="P708" s="270"/>
      <c r="Q708" s="270"/>
      <c r="R708" s="270"/>
      <c r="S708" s="270"/>
      <c r="T708" s="270"/>
      <c r="U708" s="270"/>
      <c r="V708" s="270"/>
      <c r="W708" s="270"/>
    </row>
    <row r="709" spans="1:23" ht="15" x14ac:dyDescent="0.2">
      <c r="A709" s="599" t="s">
        <v>1625</v>
      </c>
      <c r="B709" s="307" t="s">
        <v>1626</v>
      </c>
      <c r="C709" s="307" t="s">
        <v>1626</v>
      </c>
      <c r="D709" s="308">
        <v>6467</v>
      </c>
      <c r="E709" s="307" t="s">
        <v>1633</v>
      </c>
      <c r="F709" s="309">
        <v>85048</v>
      </c>
      <c r="G709" s="600" t="s">
        <v>1566</v>
      </c>
      <c r="J709" s="602">
        <v>85381</v>
      </c>
      <c r="K709" s="270"/>
      <c r="L709" s="270"/>
      <c r="M709" s="270"/>
      <c r="N709" s="270"/>
      <c r="O709" s="270"/>
      <c r="P709" s="270"/>
      <c r="Q709" s="270"/>
      <c r="R709" s="270"/>
      <c r="S709" s="270"/>
      <c r="T709" s="270"/>
      <c r="U709" s="270"/>
      <c r="V709" s="270"/>
      <c r="W709" s="270"/>
    </row>
    <row r="710" spans="1:23" ht="15" x14ac:dyDescent="0.2">
      <c r="A710" s="599" t="s">
        <v>1625</v>
      </c>
      <c r="B710" s="307" t="s">
        <v>1626</v>
      </c>
      <c r="C710" s="307" t="s">
        <v>1626</v>
      </c>
      <c r="D710" s="308">
        <v>6467</v>
      </c>
      <c r="E710" s="307" t="s">
        <v>1633</v>
      </c>
      <c r="F710" s="309">
        <v>85224</v>
      </c>
      <c r="G710" s="600" t="s">
        <v>1566</v>
      </c>
      <c r="J710" s="602">
        <v>85382</v>
      </c>
      <c r="K710" s="270"/>
      <c r="L710" s="270"/>
      <c r="M710" s="270"/>
      <c r="N710" s="270"/>
      <c r="O710" s="270"/>
      <c r="P710" s="270"/>
      <c r="Q710" s="270"/>
      <c r="R710" s="270"/>
      <c r="S710" s="270"/>
      <c r="T710" s="270"/>
      <c r="U710" s="270"/>
      <c r="V710" s="270"/>
      <c r="W710" s="270"/>
    </row>
    <row r="711" spans="1:23" ht="15" x14ac:dyDescent="0.2">
      <c r="A711" s="599" t="s">
        <v>1625</v>
      </c>
      <c r="B711" s="307" t="s">
        <v>1626</v>
      </c>
      <c r="C711" s="307" t="s">
        <v>1626</v>
      </c>
      <c r="D711" s="308">
        <v>6467</v>
      </c>
      <c r="E711" s="307" t="s">
        <v>1633</v>
      </c>
      <c r="F711" s="309">
        <v>85225</v>
      </c>
      <c r="G711" s="600" t="s">
        <v>1566</v>
      </c>
      <c r="J711" s="602">
        <v>85383</v>
      </c>
      <c r="K711" s="270"/>
      <c r="L711" s="270"/>
      <c r="M711" s="270"/>
      <c r="N711" s="270"/>
      <c r="O711" s="270"/>
      <c r="P711" s="270"/>
      <c r="Q711" s="270"/>
      <c r="R711" s="270"/>
      <c r="S711" s="270"/>
      <c r="T711" s="270"/>
      <c r="U711" s="270"/>
      <c r="V711" s="270"/>
      <c r="W711" s="270"/>
    </row>
    <row r="712" spans="1:23" ht="15" x14ac:dyDescent="0.2">
      <c r="A712" s="599" t="s">
        <v>1625</v>
      </c>
      <c r="B712" s="307" t="s">
        <v>1626</v>
      </c>
      <c r="C712" s="307" t="s">
        <v>1626</v>
      </c>
      <c r="D712" s="308">
        <v>6467</v>
      </c>
      <c r="E712" s="307" t="s">
        <v>1633</v>
      </c>
      <c r="F712" s="309">
        <v>85226</v>
      </c>
      <c r="G712" s="600" t="s">
        <v>1566</v>
      </c>
      <c r="J712" s="602">
        <v>85387</v>
      </c>
      <c r="K712" s="270"/>
      <c r="L712" s="270"/>
      <c r="M712" s="270"/>
      <c r="N712" s="270"/>
      <c r="O712" s="270"/>
      <c r="P712" s="270"/>
      <c r="Q712" s="270"/>
      <c r="R712" s="270"/>
      <c r="S712" s="270"/>
      <c r="T712" s="270"/>
      <c r="U712" s="270"/>
      <c r="V712" s="270"/>
      <c r="W712" s="270"/>
    </row>
    <row r="713" spans="1:23" ht="15" x14ac:dyDescent="0.2">
      <c r="A713" s="599" t="s">
        <v>1625</v>
      </c>
      <c r="B713" s="307" t="s">
        <v>1626</v>
      </c>
      <c r="C713" s="307" t="s">
        <v>1626</v>
      </c>
      <c r="D713" s="308">
        <v>6467</v>
      </c>
      <c r="E713" s="307" t="s">
        <v>1633</v>
      </c>
      <c r="F713" s="309">
        <v>85248</v>
      </c>
      <c r="G713" s="600" t="s">
        <v>1566</v>
      </c>
      <c r="J713" s="602">
        <v>85388</v>
      </c>
      <c r="K713" s="270"/>
      <c r="L713" s="270"/>
      <c r="M713" s="270"/>
      <c r="N713" s="270"/>
      <c r="O713" s="270"/>
      <c r="P713" s="270"/>
      <c r="Q713" s="270"/>
      <c r="R713" s="270"/>
      <c r="S713" s="270"/>
      <c r="T713" s="270"/>
      <c r="U713" s="270"/>
      <c r="V713" s="270"/>
      <c r="W713" s="270"/>
    </row>
    <row r="714" spans="1:23" ht="15" x14ac:dyDescent="0.2">
      <c r="A714" s="599" t="s">
        <v>1625</v>
      </c>
      <c r="B714" s="307" t="s">
        <v>1626</v>
      </c>
      <c r="C714" s="307" t="s">
        <v>1626</v>
      </c>
      <c r="D714" s="308">
        <v>6467</v>
      </c>
      <c r="E714" s="307" t="s">
        <v>1633</v>
      </c>
      <c r="F714" s="309">
        <v>85249</v>
      </c>
      <c r="G714" s="600" t="s">
        <v>1566</v>
      </c>
      <c r="J714" s="601">
        <v>6692</v>
      </c>
      <c r="K714" s="270"/>
      <c r="L714" s="270"/>
      <c r="M714" s="270"/>
      <c r="N714" s="270"/>
      <c r="O714" s="270"/>
      <c r="P714" s="270"/>
      <c r="Q714" s="270"/>
      <c r="R714" s="270"/>
      <c r="S714" s="270"/>
      <c r="T714" s="270"/>
      <c r="U714" s="270"/>
      <c r="V714" s="270"/>
      <c r="W714" s="270"/>
    </row>
    <row r="715" spans="1:23" ht="15" x14ac:dyDescent="0.2">
      <c r="A715" s="599" t="s">
        <v>1625</v>
      </c>
      <c r="B715" s="307" t="s">
        <v>1626</v>
      </c>
      <c r="C715" s="307" t="s">
        <v>1626</v>
      </c>
      <c r="D715" s="308">
        <v>6467</v>
      </c>
      <c r="E715" s="307" t="s">
        <v>1633</v>
      </c>
      <c r="F715" s="309">
        <v>85281</v>
      </c>
      <c r="G715" s="600" t="s">
        <v>1566</v>
      </c>
      <c r="J715" s="602">
        <v>85310</v>
      </c>
      <c r="K715" s="270"/>
      <c r="L715" s="270"/>
      <c r="M715" s="270"/>
      <c r="N715" s="270"/>
      <c r="O715" s="270"/>
      <c r="P715" s="270"/>
      <c r="Q715" s="270"/>
      <c r="R715" s="270"/>
      <c r="S715" s="270"/>
      <c r="T715" s="270"/>
      <c r="U715" s="270"/>
      <c r="V715" s="270"/>
      <c r="W715" s="270"/>
    </row>
    <row r="716" spans="1:23" ht="15" x14ac:dyDescent="0.2">
      <c r="A716" s="599" t="s">
        <v>1625</v>
      </c>
      <c r="B716" s="307" t="s">
        <v>1626</v>
      </c>
      <c r="C716" s="307" t="s">
        <v>1626</v>
      </c>
      <c r="D716" s="308">
        <v>6467</v>
      </c>
      <c r="E716" s="307" t="s">
        <v>1633</v>
      </c>
      <c r="F716" s="309">
        <v>85282</v>
      </c>
      <c r="G716" s="600" t="s">
        <v>1566</v>
      </c>
      <c r="J716" s="602">
        <v>85020</v>
      </c>
      <c r="K716" s="270"/>
      <c r="L716" s="270"/>
      <c r="M716" s="270"/>
      <c r="N716" s="270"/>
      <c r="O716" s="270"/>
      <c r="P716" s="270"/>
      <c r="Q716" s="270"/>
      <c r="R716" s="270"/>
      <c r="S716" s="270"/>
      <c r="T716" s="270"/>
      <c r="U716" s="270"/>
      <c r="V716" s="270"/>
      <c r="W716" s="270"/>
    </row>
    <row r="717" spans="1:23" ht="15" x14ac:dyDescent="0.2">
      <c r="A717" s="599" t="s">
        <v>1625</v>
      </c>
      <c r="B717" s="307" t="s">
        <v>1626</v>
      </c>
      <c r="C717" s="307" t="s">
        <v>1626</v>
      </c>
      <c r="D717" s="308">
        <v>6467</v>
      </c>
      <c r="E717" s="307" t="s">
        <v>1633</v>
      </c>
      <c r="F717" s="309">
        <v>85283</v>
      </c>
      <c r="G717" s="600" t="s">
        <v>1566</v>
      </c>
      <c r="J717" s="602">
        <v>85021</v>
      </c>
      <c r="K717" s="270"/>
      <c r="L717" s="270"/>
      <c r="M717" s="270"/>
      <c r="N717" s="270"/>
      <c r="O717" s="270"/>
      <c r="P717" s="270"/>
      <c r="Q717" s="270"/>
      <c r="R717" s="270"/>
      <c r="S717" s="270"/>
      <c r="T717" s="270"/>
      <c r="U717" s="270"/>
      <c r="V717" s="270"/>
      <c r="W717" s="270"/>
    </row>
    <row r="718" spans="1:23" ht="15" x14ac:dyDescent="0.2">
      <c r="A718" s="599" t="s">
        <v>1625</v>
      </c>
      <c r="B718" s="307" t="s">
        <v>1626</v>
      </c>
      <c r="C718" s="307" t="s">
        <v>1626</v>
      </c>
      <c r="D718" s="308">
        <v>6467</v>
      </c>
      <c r="E718" s="307" t="s">
        <v>1633</v>
      </c>
      <c r="F718" s="309">
        <v>85284</v>
      </c>
      <c r="G718" s="600" t="s">
        <v>1566</v>
      </c>
      <c r="J718" s="602">
        <v>85022</v>
      </c>
      <c r="K718" s="270"/>
      <c r="L718" s="270"/>
      <c r="M718" s="270"/>
      <c r="N718" s="270"/>
      <c r="O718" s="270"/>
      <c r="P718" s="270"/>
      <c r="Q718" s="270"/>
      <c r="R718" s="270"/>
      <c r="S718" s="270"/>
      <c r="T718" s="270"/>
      <c r="U718" s="270"/>
      <c r="V718" s="270"/>
      <c r="W718" s="270"/>
    </row>
    <row r="719" spans="1:23" ht="15" x14ac:dyDescent="0.2">
      <c r="A719" s="599" t="s">
        <v>1625</v>
      </c>
      <c r="B719" s="307" t="s">
        <v>1626</v>
      </c>
      <c r="C719" s="307" t="s">
        <v>1626</v>
      </c>
      <c r="D719" s="308">
        <v>6467</v>
      </c>
      <c r="E719" s="307" t="s">
        <v>1633</v>
      </c>
      <c r="F719" s="309">
        <v>85286</v>
      </c>
      <c r="G719" s="600" t="s">
        <v>1566</v>
      </c>
      <c r="J719" s="602">
        <v>85023</v>
      </c>
      <c r="K719" s="270"/>
      <c r="L719" s="270"/>
      <c r="M719" s="270"/>
      <c r="N719" s="270"/>
      <c r="O719" s="270"/>
      <c r="P719" s="270"/>
      <c r="Q719" s="270"/>
      <c r="R719" s="270"/>
      <c r="S719" s="270"/>
      <c r="T719" s="270"/>
      <c r="U719" s="270"/>
      <c r="V719" s="270"/>
      <c r="W719" s="270"/>
    </row>
    <row r="720" spans="1:23" ht="15" x14ac:dyDescent="0.2">
      <c r="A720" s="599" t="s">
        <v>1625</v>
      </c>
      <c r="B720" s="307" t="s">
        <v>1626</v>
      </c>
      <c r="C720" s="307" t="s">
        <v>1626</v>
      </c>
      <c r="D720" s="308">
        <v>6467</v>
      </c>
      <c r="E720" s="307" t="s">
        <v>1633</v>
      </c>
      <c r="F720" s="309">
        <v>85287</v>
      </c>
      <c r="G720" s="600" t="s">
        <v>1566</v>
      </c>
      <c r="J720" s="602">
        <v>85024</v>
      </c>
      <c r="K720" s="270"/>
      <c r="L720" s="270"/>
      <c r="M720" s="270"/>
      <c r="N720" s="270"/>
      <c r="O720" s="270"/>
      <c r="P720" s="270"/>
      <c r="Q720" s="270"/>
      <c r="R720" s="270"/>
      <c r="S720" s="270"/>
      <c r="T720" s="270"/>
      <c r="U720" s="270"/>
      <c r="V720" s="270"/>
      <c r="W720" s="270"/>
    </row>
    <row r="721" spans="1:23" ht="15" x14ac:dyDescent="0.2">
      <c r="A721" s="599" t="s">
        <v>1625</v>
      </c>
      <c r="B721" s="307" t="s">
        <v>1626</v>
      </c>
      <c r="C721" s="307" t="s">
        <v>1626</v>
      </c>
      <c r="D721" s="308">
        <v>6692</v>
      </c>
      <c r="E721" s="307" t="s">
        <v>1628</v>
      </c>
      <c r="F721" s="309">
        <v>85020</v>
      </c>
      <c r="G721" s="600" t="s">
        <v>1566</v>
      </c>
      <c r="J721" s="602">
        <v>85027</v>
      </c>
      <c r="K721" s="270"/>
      <c r="L721" s="270"/>
      <c r="M721" s="270"/>
      <c r="N721" s="270"/>
      <c r="O721" s="270"/>
      <c r="P721" s="270"/>
      <c r="Q721" s="270"/>
      <c r="R721" s="270"/>
      <c r="S721" s="270"/>
      <c r="T721" s="270"/>
      <c r="U721" s="270"/>
      <c r="V721" s="270"/>
      <c r="W721" s="270"/>
    </row>
    <row r="722" spans="1:23" ht="15" x14ac:dyDescent="0.2">
      <c r="A722" s="599" t="s">
        <v>1625</v>
      </c>
      <c r="B722" s="307" t="s">
        <v>1626</v>
      </c>
      <c r="C722" s="307" t="s">
        <v>1626</v>
      </c>
      <c r="D722" s="308">
        <v>6692</v>
      </c>
      <c r="E722" s="307" t="s">
        <v>1628</v>
      </c>
      <c r="F722" s="309">
        <v>85021</v>
      </c>
      <c r="G722" s="600" t="s">
        <v>1566</v>
      </c>
      <c r="J722" s="602">
        <v>85028</v>
      </c>
      <c r="K722" s="270"/>
      <c r="L722" s="270"/>
      <c r="M722" s="270"/>
      <c r="N722" s="270"/>
      <c r="O722" s="270"/>
      <c r="P722" s="270"/>
      <c r="Q722" s="270"/>
      <c r="R722" s="270"/>
      <c r="S722" s="270"/>
      <c r="T722" s="270"/>
      <c r="U722" s="270"/>
      <c r="V722" s="270"/>
      <c r="W722" s="270"/>
    </row>
    <row r="723" spans="1:23" ht="15" x14ac:dyDescent="0.2">
      <c r="A723" s="599" t="s">
        <v>1625</v>
      </c>
      <c r="B723" s="307" t="s">
        <v>1626</v>
      </c>
      <c r="C723" s="307" t="s">
        <v>1626</v>
      </c>
      <c r="D723" s="308">
        <v>6692</v>
      </c>
      <c r="E723" s="307" t="s">
        <v>1628</v>
      </c>
      <c r="F723" s="309">
        <v>85022</v>
      </c>
      <c r="G723" s="600" t="s">
        <v>1566</v>
      </c>
      <c r="J723" s="602">
        <v>85029</v>
      </c>
      <c r="K723" s="270"/>
      <c r="L723" s="270"/>
      <c r="M723" s="270"/>
      <c r="N723" s="270"/>
      <c r="O723" s="270"/>
      <c r="P723" s="270"/>
      <c r="Q723" s="270"/>
      <c r="R723" s="270"/>
      <c r="S723" s="270"/>
      <c r="T723" s="270"/>
      <c r="U723" s="270"/>
      <c r="V723" s="270"/>
      <c r="W723" s="270"/>
    </row>
    <row r="724" spans="1:23" ht="15" x14ac:dyDescent="0.2">
      <c r="A724" s="599" t="s">
        <v>1625</v>
      </c>
      <c r="B724" s="307" t="s">
        <v>1626</v>
      </c>
      <c r="C724" s="307" t="s">
        <v>1626</v>
      </c>
      <c r="D724" s="308">
        <v>6692</v>
      </c>
      <c r="E724" s="307" t="s">
        <v>1628</v>
      </c>
      <c r="F724" s="309">
        <v>85023</v>
      </c>
      <c r="G724" s="600" t="s">
        <v>1566</v>
      </c>
      <c r="J724" s="602">
        <v>85032</v>
      </c>
      <c r="K724" s="270"/>
      <c r="L724" s="270"/>
      <c r="M724" s="270"/>
      <c r="N724" s="270"/>
      <c r="O724" s="270"/>
      <c r="P724" s="270"/>
      <c r="Q724" s="270"/>
      <c r="R724" s="270"/>
      <c r="S724" s="270"/>
      <c r="T724" s="270"/>
      <c r="U724" s="270"/>
      <c r="V724" s="270"/>
      <c r="W724" s="270"/>
    </row>
    <row r="725" spans="1:23" ht="15" x14ac:dyDescent="0.2">
      <c r="A725" s="599" t="s">
        <v>1625</v>
      </c>
      <c r="B725" s="307" t="s">
        <v>1626</v>
      </c>
      <c r="C725" s="307" t="s">
        <v>1626</v>
      </c>
      <c r="D725" s="308">
        <v>6692</v>
      </c>
      <c r="E725" s="307" t="s">
        <v>1628</v>
      </c>
      <c r="F725" s="309">
        <v>85024</v>
      </c>
      <c r="G725" s="600" t="s">
        <v>1566</v>
      </c>
      <c r="J725" s="602">
        <v>85050</v>
      </c>
      <c r="K725" s="270"/>
      <c r="L725" s="270"/>
      <c r="M725" s="270"/>
      <c r="N725" s="270"/>
      <c r="O725" s="270"/>
      <c r="P725" s="270"/>
      <c r="Q725" s="270"/>
      <c r="R725" s="270"/>
      <c r="S725" s="270"/>
      <c r="T725" s="270"/>
      <c r="U725" s="270"/>
      <c r="V725" s="270"/>
      <c r="W725" s="270"/>
    </row>
    <row r="726" spans="1:23" ht="15" x14ac:dyDescent="0.2">
      <c r="A726" s="599" t="s">
        <v>1625</v>
      </c>
      <c r="B726" s="307" t="s">
        <v>1626</v>
      </c>
      <c r="C726" s="307" t="s">
        <v>1626</v>
      </c>
      <c r="D726" s="308">
        <v>6692</v>
      </c>
      <c r="E726" s="307" t="s">
        <v>1628</v>
      </c>
      <c r="F726" s="309">
        <v>85027</v>
      </c>
      <c r="G726" s="600" t="s">
        <v>1566</v>
      </c>
      <c r="J726" s="602">
        <v>85051</v>
      </c>
      <c r="K726" s="270"/>
      <c r="L726" s="270"/>
      <c r="M726" s="270"/>
      <c r="N726" s="270"/>
      <c r="O726" s="270"/>
      <c r="P726" s="270"/>
      <c r="Q726" s="270"/>
      <c r="R726" s="270"/>
      <c r="S726" s="270"/>
      <c r="T726" s="270"/>
      <c r="U726" s="270"/>
      <c r="V726" s="270"/>
      <c r="W726" s="270"/>
    </row>
    <row r="727" spans="1:23" ht="15" x14ac:dyDescent="0.2">
      <c r="A727" s="599" t="s">
        <v>1625</v>
      </c>
      <c r="B727" s="307" t="s">
        <v>1626</v>
      </c>
      <c r="C727" s="307" t="s">
        <v>1626</v>
      </c>
      <c r="D727" s="308">
        <v>6692</v>
      </c>
      <c r="E727" s="307" t="s">
        <v>1628</v>
      </c>
      <c r="F727" s="309">
        <v>85028</v>
      </c>
      <c r="G727" s="600" t="s">
        <v>1566</v>
      </c>
      <c r="J727" s="602">
        <v>85053</v>
      </c>
      <c r="K727" s="270"/>
      <c r="L727" s="270"/>
      <c r="M727" s="270"/>
      <c r="N727" s="270"/>
      <c r="O727" s="270"/>
      <c r="P727" s="270"/>
      <c r="Q727" s="270"/>
      <c r="R727" s="270"/>
      <c r="S727" s="270"/>
      <c r="T727" s="270"/>
      <c r="U727" s="270"/>
      <c r="V727" s="270"/>
      <c r="W727" s="270"/>
    </row>
    <row r="728" spans="1:23" ht="15" x14ac:dyDescent="0.2">
      <c r="A728" s="599" t="s">
        <v>1625</v>
      </c>
      <c r="B728" s="307" t="s">
        <v>1626</v>
      </c>
      <c r="C728" s="307" t="s">
        <v>1626</v>
      </c>
      <c r="D728" s="308">
        <v>6692</v>
      </c>
      <c r="E728" s="307" t="s">
        <v>1628</v>
      </c>
      <c r="F728" s="309">
        <v>85029</v>
      </c>
      <c r="G728" s="600" t="s">
        <v>1566</v>
      </c>
      <c r="J728" s="602">
        <v>85054</v>
      </c>
      <c r="K728" s="270"/>
      <c r="L728" s="270"/>
      <c r="M728" s="270"/>
      <c r="N728" s="270"/>
      <c r="O728" s="270"/>
      <c r="P728" s="270"/>
      <c r="Q728" s="270"/>
      <c r="R728" s="270"/>
      <c r="S728" s="270"/>
      <c r="T728" s="270"/>
      <c r="U728" s="270"/>
      <c r="V728" s="270"/>
      <c r="W728" s="270"/>
    </row>
    <row r="729" spans="1:23" ht="15" x14ac:dyDescent="0.2">
      <c r="A729" s="599" t="s">
        <v>1625</v>
      </c>
      <c r="B729" s="307" t="s">
        <v>1626</v>
      </c>
      <c r="C729" s="307" t="s">
        <v>1626</v>
      </c>
      <c r="D729" s="308">
        <v>6692</v>
      </c>
      <c r="E729" s="307" t="s">
        <v>1628</v>
      </c>
      <c r="F729" s="309">
        <v>85032</v>
      </c>
      <c r="G729" s="600" t="s">
        <v>1566</v>
      </c>
      <c r="J729" s="602">
        <v>85083</v>
      </c>
      <c r="K729" s="270"/>
      <c r="L729" s="270"/>
      <c r="M729" s="270"/>
      <c r="N729" s="270"/>
      <c r="O729" s="270"/>
      <c r="P729" s="270"/>
      <c r="Q729" s="270"/>
      <c r="R729" s="270"/>
      <c r="S729" s="270"/>
      <c r="T729" s="270"/>
      <c r="U729" s="270"/>
      <c r="V729" s="270"/>
      <c r="W729" s="270"/>
    </row>
    <row r="730" spans="1:23" ht="15" x14ac:dyDescent="0.2">
      <c r="A730" s="599" t="s">
        <v>1625</v>
      </c>
      <c r="B730" s="307" t="s">
        <v>1626</v>
      </c>
      <c r="C730" s="307" t="s">
        <v>1626</v>
      </c>
      <c r="D730" s="308">
        <v>6692</v>
      </c>
      <c r="E730" s="307" t="s">
        <v>1628</v>
      </c>
      <c r="F730" s="309">
        <v>85050</v>
      </c>
      <c r="G730" s="600" t="s">
        <v>1566</v>
      </c>
      <c r="J730" s="602">
        <v>85085</v>
      </c>
      <c r="K730" s="270"/>
      <c r="L730" s="270"/>
      <c r="M730" s="270"/>
      <c r="N730" s="270"/>
      <c r="O730" s="270"/>
      <c r="P730" s="270"/>
      <c r="Q730" s="270"/>
      <c r="R730" s="270"/>
      <c r="S730" s="270"/>
      <c r="T730" s="270"/>
      <c r="U730" s="270"/>
      <c r="V730" s="270"/>
      <c r="W730" s="270"/>
    </row>
    <row r="731" spans="1:23" ht="15" x14ac:dyDescent="0.2">
      <c r="A731" s="599" t="s">
        <v>1625</v>
      </c>
      <c r="B731" s="307" t="s">
        <v>1626</v>
      </c>
      <c r="C731" s="307" t="s">
        <v>1626</v>
      </c>
      <c r="D731" s="308">
        <v>6692</v>
      </c>
      <c r="E731" s="307" t="s">
        <v>1628</v>
      </c>
      <c r="F731" s="309">
        <v>85051</v>
      </c>
      <c r="G731" s="600" t="s">
        <v>1566</v>
      </c>
      <c r="J731" s="602">
        <v>85086</v>
      </c>
      <c r="K731" s="270"/>
      <c r="L731" s="270"/>
      <c r="M731" s="270"/>
      <c r="N731" s="270"/>
      <c r="O731" s="270"/>
      <c r="P731" s="270"/>
      <c r="Q731" s="270"/>
      <c r="R731" s="270"/>
      <c r="S731" s="270"/>
      <c r="T731" s="270"/>
      <c r="U731" s="270"/>
      <c r="V731" s="270"/>
      <c r="W731" s="270"/>
    </row>
    <row r="732" spans="1:23" ht="15" x14ac:dyDescent="0.2">
      <c r="A732" s="599" t="s">
        <v>1625</v>
      </c>
      <c r="B732" s="307" t="s">
        <v>1626</v>
      </c>
      <c r="C732" s="307" t="s">
        <v>1626</v>
      </c>
      <c r="D732" s="308">
        <v>6692</v>
      </c>
      <c r="E732" s="307" t="s">
        <v>1628</v>
      </c>
      <c r="F732" s="309">
        <v>85053</v>
      </c>
      <c r="G732" s="600" t="s">
        <v>1566</v>
      </c>
      <c r="J732" s="602">
        <v>85087</v>
      </c>
      <c r="K732" s="270"/>
      <c r="L732" s="270"/>
      <c r="M732" s="270"/>
      <c r="N732" s="270"/>
      <c r="O732" s="270"/>
      <c r="P732" s="270"/>
      <c r="Q732" s="270"/>
      <c r="R732" s="270"/>
      <c r="S732" s="270"/>
      <c r="T732" s="270"/>
      <c r="U732" s="270"/>
      <c r="V732" s="270"/>
      <c r="W732" s="270"/>
    </row>
    <row r="733" spans="1:23" ht="15" x14ac:dyDescent="0.2">
      <c r="A733" s="599" t="s">
        <v>1625</v>
      </c>
      <c r="B733" s="307" t="s">
        <v>1626</v>
      </c>
      <c r="C733" s="307" t="s">
        <v>1626</v>
      </c>
      <c r="D733" s="308">
        <v>6692</v>
      </c>
      <c r="E733" s="307" t="s">
        <v>1628</v>
      </c>
      <c r="F733" s="309">
        <v>85054</v>
      </c>
      <c r="G733" s="600" t="s">
        <v>1566</v>
      </c>
      <c r="J733" s="602">
        <v>85254</v>
      </c>
      <c r="K733" s="270"/>
      <c r="L733" s="270"/>
      <c r="M733" s="270"/>
      <c r="N733" s="270"/>
      <c r="O733" s="270"/>
      <c r="P733" s="270"/>
      <c r="Q733" s="270"/>
      <c r="R733" s="270"/>
      <c r="S733" s="270"/>
      <c r="T733" s="270"/>
      <c r="U733" s="270"/>
      <c r="V733" s="270"/>
      <c r="W733" s="270"/>
    </row>
    <row r="734" spans="1:23" ht="15" x14ac:dyDescent="0.2">
      <c r="A734" s="599" t="s">
        <v>1625</v>
      </c>
      <c r="B734" s="307" t="s">
        <v>1626</v>
      </c>
      <c r="C734" s="307" t="s">
        <v>1626</v>
      </c>
      <c r="D734" s="308">
        <v>6692</v>
      </c>
      <c r="E734" s="307" t="s">
        <v>1628</v>
      </c>
      <c r="F734" s="309">
        <v>85083</v>
      </c>
      <c r="G734" s="600" t="s">
        <v>1566</v>
      </c>
      <c r="J734" s="602">
        <v>85331</v>
      </c>
      <c r="K734" s="270"/>
      <c r="L734" s="270"/>
      <c r="M734" s="270"/>
      <c r="N734" s="270"/>
      <c r="O734" s="270"/>
      <c r="P734" s="270"/>
      <c r="Q734" s="270"/>
      <c r="R734" s="270"/>
      <c r="S734" s="270"/>
      <c r="T734" s="270"/>
      <c r="U734" s="270"/>
      <c r="V734" s="270"/>
      <c r="W734" s="270"/>
    </row>
    <row r="735" spans="1:23" ht="15" x14ac:dyDescent="0.2">
      <c r="A735" s="599" t="s">
        <v>1625</v>
      </c>
      <c r="B735" s="307" t="s">
        <v>1626</v>
      </c>
      <c r="C735" s="307" t="s">
        <v>1626</v>
      </c>
      <c r="D735" s="308">
        <v>6692</v>
      </c>
      <c r="E735" s="307" t="s">
        <v>1628</v>
      </c>
      <c r="F735" s="309">
        <v>85085</v>
      </c>
      <c r="G735" s="600" t="s">
        <v>1566</v>
      </c>
      <c r="J735" s="601">
        <v>268</v>
      </c>
      <c r="K735" s="270"/>
      <c r="L735" s="270"/>
      <c r="M735" s="270"/>
      <c r="N735" s="270"/>
      <c r="O735" s="270"/>
      <c r="P735" s="270"/>
      <c r="Q735" s="270"/>
      <c r="R735" s="270"/>
      <c r="S735" s="270"/>
      <c r="T735" s="270"/>
      <c r="U735" s="270"/>
      <c r="V735" s="270"/>
      <c r="W735" s="270"/>
    </row>
    <row r="736" spans="1:23" ht="15" x14ac:dyDescent="0.2">
      <c r="A736" s="599" t="s">
        <v>1625</v>
      </c>
      <c r="B736" s="307" t="s">
        <v>1626</v>
      </c>
      <c r="C736" s="307" t="s">
        <v>1626</v>
      </c>
      <c r="D736" s="308">
        <v>6692</v>
      </c>
      <c r="E736" s="307" t="s">
        <v>1628</v>
      </c>
      <c r="F736" s="309">
        <v>85086</v>
      </c>
      <c r="G736" s="600" t="s">
        <v>1566</v>
      </c>
      <c r="J736" s="602">
        <v>85003</v>
      </c>
      <c r="K736" s="270"/>
      <c r="L736" s="270"/>
      <c r="M736" s="270"/>
      <c r="N736" s="270"/>
      <c r="O736" s="270"/>
      <c r="P736" s="270"/>
      <c r="Q736" s="270"/>
      <c r="R736" s="270"/>
      <c r="S736" s="270"/>
      <c r="T736" s="270"/>
      <c r="U736" s="270"/>
      <c r="V736" s="270"/>
      <c r="W736" s="270"/>
    </row>
    <row r="737" spans="1:23" ht="15" x14ac:dyDescent="0.2">
      <c r="A737" s="599" t="s">
        <v>1625</v>
      </c>
      <c r="B737" s="307" t="s">
        <v>1626</v>
      </c>
      <c r="C737" s="307" t="s">
        <v>1626</v>
      </c>
      <c r="D737" s="308">
        <v>6692</v>
      </c>
      <c r="E737" s="307" t="s">
        <v>1628</v>
      </c>
      <c r="F737" s="309">
        <v>85087</v>
      </c>
      <c r="G737" s="600" t="s">
        <v>1566</v>
      </c>
      <c r="J737" s="602">
        <v>85004</v>
      </c>
      <c r="K737" s="270"/>
      <c r="L737" s="270"/>
      <c r="M737" s="270"/>
      <c r="N737" s="270"/>
      <c r="O737" s="270"/>
      <c r="P737" s="270"/>
      <c r="Q737" s="270"/>
      <c r="R737" s="270"/>
      <c r="S737" s="270"/>
      <c r="T737" s="270"/>
      <c r="U737" s="270"/>
      <c r="V737" s="270"/>
      <c r="W737" s="270"/>
    </row>
    <row r="738" spans="1:23" ht="15" x14ac:dyDescent="0.2">
      <c r="A738" s="599" t="s">
        <v>1625</v>
      </c>
      <c r="B738" s="307" t="s">
        <v>1626</v>
      </c>
      <c r="C738" s="307" t="s">
        <v>1626</v>
      </c>
      <c r="D738" s="308">
        <v>6692</v>
      </c>
      <c r="E738" s="307" t="s">
        <v>1628</v>
      </c>
      <c r="F738" s="309">
        <v>85254</v>
      </c>
      <c r="G738" s="600" t="s">
        <v>1566</v>
      </c>
      <c r="J738" s="602">
        <v>85006</v>
      </c>
      <c r="K738" s="270"/>
      <c r="L738" s="270"/>
      <c r="M738" s="270"/>
      <c r="N738" s="270"/>
      <c r="O738" s="270"/>
      <c r="P738" s="270"/>
      <c r="Q738" s="270"/>
      <c r="R738" s="270"/>
      <c r="S738" s="270"/>
      <c r="T738" s="270"/>
      <c r="U738" s="270"/>
      <c r="V738" s="270"/>
      <c r="W738" s="270"/>
    </row>
    <row r="739" spans="1:23" ht="15" x14ac:dyDescent="0.2">
      <c r="A739" s="599" t="s">
        <v>1625</v>
      </c>
      <c r="B739" s="307" t="s">
        <v>1626</v>
      </c>
      <c r="C739" s="307" t="s">
        <v>1626</v>
      </c>
      <c r="D739" s="308">
        <v>6692</v>
      </c>
      <c r="E739" s="307" t="s">
        <v>1628</v>
      </c>
      <c r="F739" s="309">
        <v>85331</v>
      </c>
      <c r="G739" s="600" t="s">
        <v>1566</v>
      </c>
      <c r="J739" s="602">
        <v>85007</v>
      </c>
      <c r="K739" s="270"/>
      <c r="L739" s="270"/>
      <c r="M739" s="270"/>
      <c r="N739" s="270"/>
      <c r="O739" s="270"/>
      <c r="P739" s="270"/>
      <c r="Q739" s="270"/>
      <c r="R739" s="270"/>
      <c r="S739" s="270"/>
      <c r="T739" s="270"/>
      <c r="U739" s="270"/>
      <c r="V739" s="270"/>
      <c r="W739" s="270"/>
    </row>
    <row r="740" spans="1:23" ht="15" x14ac:dyDescent="0.2">
      <c r="A740" s="599" t="s">
        <v>1582</v>
      </c>
      <c r="B740" s="307" t="s">
        <v>167</v>
      </c>
      <c r="C740" s="307" t="s">
        <v>1634</v>
      </c>
      <c r="D740" s="308">
        <v>363</v>
      </c>
      <c r="E740" s="307" t="s">
        <v>1635</v>
      </c>
      <c r="F740" s="309">
        <v>2804</v>
      </c>
      <c r="G740" s="600" t="s">
        <v>1566</v>
      </c>
      <c r="J740" s="602">
        <v>85008</v>
      </c>
      <c r="K740" s="270"/>
      <c r="L740" s="270"/>
      <c r="M740" s="270"/>
      <c r="N740" s="270"/>
      <c r="O740" s="270"/>
      <c r="P740" s="270"/>
      <c r="Q740" s="270"/>
      <c r="R740" s="270"/>
      <c r="S740" s="270"/>
      <c r="T740" s="270"/>
      <c r="U740" s="270"/>
      <c r="V740" s="270"/>
      <c r="W740" s="270"/>
    </row>
    <row r="741" spans="1:23" ht="15" x14ac:dyDescent="0.2">
      <c r="A741" s="599" t="s">
        <v>1582</v>
      </c>
      <c r="B741" s="307" t="s">
        <v>167</v>
      </c>
      <c r="C741" s="307" t="s">
        <v>1634</v>
      </c>
      <c r="D741" s="308">
        <v>363</v>
      </c>
      <c r="E741" s="307" t="s">
        <v>1635</v>
      </c>
      <c r="F741" s="309">
        <v>2808</v>
      </c>
      <c r="G741" s="600" t="s">
        <v>1566</v>
      </c>
      <c r="J741" s="602">
        <v>85009</v>
      </c>
      <c r="K741" s="270"/>
      <c r="L741" s="270"/>
      <c r="M741" s="270"/>
      <c r="N741" s="270"/>
      <c r="O741" s="270"/>
      <c r="P741" s="270"/>
      <c r="Q741" s="270"/>
      <c r="R741" s="270"/>
      <c r="S741" s="270"/>
      <c r="T741" s="270"/>
      <c r="U741" s="270"/>
      <c r="V741" s="270"/>
      <c r="W741" s="270"/>
    </row>
    <row r="742" spans="1:23" ht="15" x14ac:dyDescent="0.2">
      <c r="A742" s="599" t="s">
        <v>1582</v>
      </c>
      <c r="B742" s="307" t="s">
        <v>167</v>
      </c>
      <c r="C742" s="307" t="s">
        <v>1634</v>
      </c>
      <c r="D742" s="308">
        <v>363</v>
      </c>
      <c r="E742" s="307" t="s">
        <v>1635</v>
      </c>
      <c r="F742" s="309">
        <v>2812</v>
      </c>
      <c r="G742" s="600" t="s">
        <v>1566</v>
      </c>
      <c r="J742" s="602">
        <v>85012</v>
      </c>
      <c r="K742" s="270"/>
      <c r="L742" s="270"/>
      <c r="M742" s="270"/>
      <c r="N742" s="270"/>
      <c r="O742" s="270"/>
      <c r="P742" s="270"/>
      <c r="Q742" s="270"/>
      <c r="R742" s="270"/>
      <c r="S742" s="270"/>
      <c r="T742" s="270"/>
      <c r="U742" s="270"/>
      <c r="V742" s="270"/>
      <c r="W742" s="270"/>
    </row>
    <row r="743" spans="1:23" ht="15" x14ac:dyDescent="0.2">
      <c r="A743" s="599" t="s">
        <v>1582</v>
      </c>
      <c r="B743" s="307" t="s">
        <v>167</v>
      </c>
      <c r="C743" s="307" t="s">
        <v>1634</v>
      </c>
      <c r="D743" s="308">
        <v>363</v>
      </c>
      <c r="E743" s="307" t="s">
        <v>1635</v>
      </c>
      <c r="F743" s="309">
        <v>2813</v>
      </c>
      <c r="G743" s="600" t="s">
        <v>1566</v>
      </c>
      <c r="J743" s="602">
        <v>85013</v>
      </c>
      <c r="K743" s="270"/>
      <c r="L743" s="270"/>
      <c r="M743" s="270"/>
      <c r="N743" s="270"/>
      <c r="O743" s="270"/>
      <c r="P743" s="270"/>
      <c r="Q743" s="270"/>
      <c r="R743" s="270"/>
      <c r="S743" s="270"/>
      <c r="T743" s="270"/>
      <c r="U743" s="270"/>
      <c r="V743" s="270"/>
      <c r="W743" s="270"/>
    </row>
    <row r="744" spans="1:23" ht="15" x14ac:dyDescent="0.2">
      <c r="A744" s="599" t="s">
        <v>1582</v>
      </c>
      <c r="B744" s="307" t="s">
        <v>167</v>
      </c>
      <c r="C744" s="307" t="s">
        <v>1634</v>
      </c>
      <c r="D744" s="308">
        <v>363</v>
      </c>
      <c r="E744" s="307" t="s">
        <v>1635</v>
      </c>
      <c r="F744" s="309">
        <v>2832</v>
      </c>
      <c r="G744" s="600" t="s">
        <v>1566</v>
      </c>
      <c r="J744" s="602">
        <v>85014</v>
      </c>
      <c r="K744" s="270"/>
      <c r="L744" s="270"/>
      <c r="M744" s="270"/>
      <c r="N744" s="270"/>
      <c r="O744" s="270"/>
      <c r="P744" s="270"/>
      <c r="Q744" s="270"/>
      <c r="R744" s="270"/>
      <c r="S744" s="270"/>
      <c r="T744" s="270"/>
      <c r="U744" s="270"/>
      <c r="V744" s="270"/>
      <c r="W744" s="270"/>
    </row>
    <row r="745" spans="1:23" ht="15" x14ac:dyDescent="0.2">
      <c r="A745" s="599" t="s">
        <v>1582</v>
      </c>
      <c r="B745" s="307" t="s">
        <v>167</v>
      </c>
      <c r="C745" s="307" t="s">
        <v>1634</v>
      </c>
      <c r="D745" s="308">
        <v>363</v>
      </c>
      <c r="E745" s="307" t="s">
        <v>1635</v>
      </c>
      <c r="F745" s="309">
        <v>2833</v>
      </c>
      <c r="G745" s="600" t="s">
        <v>1566</v>
      </c>
      <c r="J745" s="602">
        <v>85015</v>
      </c>
      <c r="K745" s="270"/>
      <c r="L745" s="270"/>
      <c r="M745" s="270"/>
      <c r="N745" s="270"/>
      <c r="O745" s="270"/>
      <c r="P745" s="270"/>
      <c r="Q745" s="270"/>
      <c r="R745" s="270"/>
      <c r="S745" s="270"/>
      <c r="T745" s="270"/>
      <c r="U745" s="270"/>
      <c r="V745" s="270"/>
      <c r="W745" s="270"/>
    </row>
    <row r="746" spans="1:23" ht="15" x14ac:dyDescent="0.2">
      <c r="A746" s="599" t="s">
        <v>1582</v>
      </c>
      <c r="B746" s="307" t="s">
        <v>167</v>
      </c>
      <c r="C746" s="307" t="s">
        <v>1634</v>
      </c>
      <c r="D746" s="308">
        <v>363</v>
      </c>
      <c r="E746" s="307" t="s">
        <v>1635</v>
      </c>
      <c r="F746" s="309">
        <v>2836</v>
      </c>
      <c r="G746" s="600" t="s">
        <v>1566</v>
      </c>
      <c r="J746" s="602">
        <v>85016</v>
      </c>
      <c r="K746" s="270"/>
      <c r="L746" s="270"/>
      <c r="M746" s="270"/>
      <c r="N746" s="270"/>
      <c r="O746" s="270"/>
      <c r="P746" s="270"/>
      <c r="Q746" s="270"/>
      <c r="R746" s="270"/>
      <c r="S746" s="270"/>
      <c r="T746" s="270"/>
      <c r="U746" s="270"/>
      <c r="V746" s="270"/>
      <c r="W746" s="270"/>
    </row>
    <row r="747" spans="1:23" ht="15" x14ac:dyDescent="0.2">
      <c r="A747" s="599" t="s">
        <v>1582</v>
      </c>
      <c r="B747" s="307" t="s">
        <v>167</v>
      </c>
      <c r="C747" s="307" t="s">
        <v>1634</v>
      </c>
      <c r="D747" s="308">
        <v>363</v>
      </c>
      <c r="E747" s="307" t="s">
        <v>1635</v>
      </c>
      <c r="F747" s="309">
        <v>2891</v>
      </c>
      <c r="G747" s="600" t="s">
        <v>1566</v>
      </c>
      <c r="J747" s="602">
        <v>85017</v>
      </c>
      <c r="K747" s="270"/>
      <c r="L747" s="270"/>
      <c r="M747" s="270"/>
      <c r="N747" s="270"/>
      <c r="O747" s="270"/>
      <c r="P747" s="270"/>
      <c r="Q747" s="270"/>
      <c r="R747" s="270"/>
      <c r="S747" s="270"/>
      <c r="T747" s="270"/>
      <c r="U747" s="270"/>
      <c r="V747" s="270"/>
      <c r="W747" s="270"/>
    </row>
    <row r="748" spans="1:23" ht="15" x14ac:dyDescent="0.2">
      <c r="A748" s="599" t="s">
        <v>1582</v>
      </c>
      <c r="B748" s="307" t="s">
        <v>167</v>
      </c>
      <c r="C748" s="307" t="s">
        <v>1634</v>
      </c>
      <c r="D748" s="308">
        <v>363</v>
      </c>
      <c r="E748" s="307" t="s">
        <v>1635</v>
      </c>
      <c r="F748" s="309">
        <v>2894</v>
      </c>
      <c r="G748" s="600" t="s">
        <v>1566</v>
      </c>
      <c r="J748" s="602">
        <v>85018</v>
      </c>
      <c r="K748" s="270"/>
      <c r="L748" s="270"/>
      <c r="M748" s="270"/>
      <c r="N748" s="270"/>
      <c r="O748" s="270"/>
      <c r="P748" s="270"/>
      <c r="Q748" s="270"/>
      <c r="R748" s="270"/>
      <c r="S748" s="270"/>
      <c r="T748" s="270"/>
      <c r="U748" s="270"/>
      <c r="V748" s="270"/>
      <c r="W748" s="270"/>
    </row>
    <row r="749" spans="1:23" ht="15" x14ac:dyDescent="0.2">
      <c r="A749" s="599" t="s">
        <v>1582</v>
      </c>
      <c r="B749" s="307" t="s">
        <v>167</v>
      </c>
      <c r="C749" s="307" t="s">
        <v>1634</v>
      </c>
      <c r="D749" s="308">
        <v>363</v>
      </c>
      <c r="E749" s="307" t="s">
        <v>1635</v>
      </c>
      <c r="F749" s="309">
        <v>2898</v>
      </c>
      <c r="G749" s="600" t="s">
        <v>1566</v>
      </c>
      <c r="J749" s="602">
        <v>85019</v>
      </c>
      <c r="K749" s="270"/>
      <c r="L749" s="270"/>
      <c r="M749" s="270"/>
      <c r="N749" s="270"/>
      <c r="O749" s="270"/>
      <c r="P749" s="270"/>
      <c r="Q749" s="270"/>
      <c r="R749" s="270"/>
      <c r="S749" s="270"/>
      <c r="T749" s="270"/>
      <c r="U749" s="270"/>
      <c r="V749" s="270"/>
      <c r="W749" s="270"/>
    </row>
    <row r="750" spans="1:23" ht="15" x14ac:dyDescent="0.2">
      <c r="A750" s="599" t="s">
        <v>1582</v>
      </c>
      <c r="B750" s="307" t="s">
        <v>167</v>
      </c>
      <c r="C750" s="307" t="s">
        <v>1634</v>
      </c>
      <c r="D750" s="308">
        <v>1131</v>
      </c>
      <c r="E750" s="307" t="s">
        <v>1636</v>
      </c>
      <c r="F750" s="309">
        <v>2814</v>
      </c>
      <c r="G750" s="600" t="s">
        <v>1566</v>
      </c>
      <c r="J750" s="602">
        <v>85031</v>
      </c>
      <c r="K750" s="270"/>
      <c r="L750" s="270"/>
      <c r="M750" s="270"/>
      <c r="N750" s="270"/>
      <c r="O750" s="270"/>
      <c r="P750" s="270"/>
      <c r="Q750" s="270"/>
      <c r="R750" s="270"/>
      <c r="S750" s="270"/>
      <c r="T750" s="270"/>
      <c r="U750" s="270"/>
      <c r="V750" s="270"/>
      <c r="W750" s="270"/>
    </row>
    <row r="751" spans="1:23" ht="15" x14ac:dyDescent="0.2">
      <c r="A751" s="599" t="s">
        <v>1582</v>
      </c>
      <c r="B751" s="307" t="s">
        <v>167</v>
      </c>
      <c r="C751" s="307" t="s">
        <v>1634</v>
      </c>
      <c r="D751" s="308">
        <v>1131</v>
      </c>
      <c r="E751" s="307" t="s">
        <v>1636</v>
      </c>
      <c r="F751" s="309">
        <v>2828</v>
      </c>
      <c r="G751" s="600" t="s">
        <v>1566</v>
      </c>
      <c r="J751" s="602">
        <v>85033</v>
      </c>
      <c r="K751" s="270"/>
      <c r="L751" s="270"/>
      <c r="M751" s="270"/>
      <c r="N751" s="270"/>
      <c r="O751" s="270"/>
      <c r="P751" s="270"/>
      <c r="Q751" s="270"/>
      <c r="R751" s="270"/>
      <c r="S751" s="270"/>
      <c r="T751" s="270"/>
      <c r="U751" s="270"/>
      <c r="V751" s="270"/>
      <c r="W751" s="270"/>
    </row>
    <row r="752" spans="1:23" ht="15" x14ac:dyDescent="0.2">
      <c r="A752" s="599" t="s">
        <v>1582</v>
      </c>
      <c r="B752" s="307" t="s">
        <v>167</v>
      </c>
      <c r="C752" s="307" t="s">
        <v>1634</v>
      </c>
      <c r="D752" s="308">
        <v>1131</v>
      </c>
      <c r="E752" s="307" t="s">
        <v>1636</v>
      </c>
      <c r="F752" s="309">
        <v>2830</v>
      </c>
      <c r="G752" s="600" t="s">
        <v>1566</v>
      </c>
      <c r="J752" s="602">
        <v>85034</v>
      </c>
      <c r="K752" s="270"/>
      <c r="L752" s="270"/>
      <c r="M752" s="270"/>
      <c r="N752" s="270"/>
      <c r="O752" s="270"/>
      <c r="P752" s="270"/>
      <c r="Q752" s="270"/>
      <c r="R752" s="270"/>
      <c r="S752" s="270"/>
      <c r="T752" s="270"/>
      <c r="U752" s="270"/>
      <c r="V752" s="270"/>
      <c r="W752" s="270"/>
    </row>
    <row r="753" spans="1:23" ht="15" x14ac:dyDescent="0.2">
      <c r="A753" s="599" t="s">
        <v>1582</v>
      </c>
      <c r="B753" s="307" t="s">
        <v>167</v>
      </c>
      <c r="C753" s="307" t="s">
        <v>1634</v>
      </c>
      <c r="D753" s="308">
        <v>1131</v>
      </c>
      <c r="E753" s="307" t="s">
        <v>1636</v>
      </c>
      <c r="F753" s="309">
        <v>2838</v>
      </c>
      <c r="G753" s="600" t="s">
        <v>1566</v>
      </c>
      <c r="J753" s="602">
        <v>85035</v>
      </c>
      <c r="K753" s="270"/>
      <c r="L753" s="270"/>
      <c r="M753" s="270"/>
      <c r="N753" s="270"/>
      <c r="O753" s="270"/>
      <c r="P753" s="270"/>
      <c r="Q753" s="270"/>
      <c r="R753" s="270"/>
      <c r="S753" s="270"/>
      <c r="T753" s="270"/>
      <c r="U753" s="270"/>
      <c r="V753" s="270"/>
      <c r="W753" s="270"/>
    </row>
    <row r="754" spans="1:23" ht="15" x14ac:dyDescent="0.2">
      <c r="A754" s="599" t="s">
        <v>1582</v>
      </c>
      <c r="B754" s="307" t="s">
        <v>167</v>
      </c>
      <c r="C754" s="307" t="s">
        <v>1634</v>
      </c>
      <c r="D754" s="308">
        <v>1131</v>
      </c>
      <c r="E754" s="307" t="s">
        <v>1636</v>
      </c>
      <c r="F754" s="309">
        <v>2839</v>
      </c>
      <c r="G754" s="600" t="s">
        <v>1566</v>
      </c>
      <c r="J754" s="602">
        <v>85037</v>
      </c>
      <c r="K754" s="270"/>
      <c r="L754" s="270"/>
      <c r="M754" s="270"/>
      <c r="N754" s="270"/>
      <c r="O754" s="270"/>
      <c r="P754" s="270"/>
      <c r="Q754" s="270"/>
      <c r="R754" s="270"/>
      <c r="S754" s="270"/>
      <c r="T754" s="270"/>
      <c r="U754" s="270"/>
      <c r="V754" s="270"/>
      <c r="W754" s="270"/>
    </row>
    <row r="755" spans="1:23" ht="15" x14ac:dyDescent="0.2">
      <c r="A755" s="599" t="s">
        <v>1582</v>
      </c>
      <c r="B755" s="307" t="s">
        <v>167</v>
      </c>
      <c r="C755" s="307" t="s">
        <v>1634</v>
      </c>
      <c r="D755" s="308">
        <v>1131</v>
      </c>
      <c r="E755" s="307" t="s">
        <v>1636</v>
      </c>
      <c r="F755" s="309">
        <v>2858</v>
      </c>
      <c r="G755" s="600" t="s">
        <v>1566</v>
      </c>
      <c r="J755" s="602">
        <v>85040</v>
      </c>
      <c r="K755" s="270"/>
      <c r="L755" s="270"/>
      <c r="M755" s="270"/>
      <c r="N755" s="270"/>
      <c r="O755" s="270"/>
      <c r="P755" s="270"/>
      <c r="Q755" s="270"/>
      <c r="R755" s="270"/>
      <c r="S755" s="270"/>
      <c r="T755" s="270"/>
      <c r="U755" s="270"/>
      <c r="V755" s="270"/>
      <c r="W755" s="270"/>
    </row>
    <row r="756" spans="1:23" ht="15" x14ac:dyDescent="0.2">
      <c r="A756" s="599" t="s">
        <v>1582</v>
      </c>
      <c r="B756" s="307" t="s">
        <v>167</v>
      </c>
      <c r="C756" s="307" t="s">
        <v>1634</v>
      </c>
      <c r="D756" s="308">
        <v>1131</v>
      </c>
      <c r="E756" s="307" t="s">
        <v>1636</v>
      </c>
      <c r="F756" s="309">
        <v>2859</v>
      </c>
      <c r="G756" s="600" t="s">
        <v>1566</v>
      </c>
      <c r="J756" s="602">
        <v>85041</v>
      </c>
      <c r="K756" s="270"/>
      <c r="L756" s="270"/>
      <c r="M756" s="270"/>
      <c r="N756" s="270"/>
      <c r="O756" s="270"/>
      <c r="P756" s="270"/>
      <c r="Q756" s="270"/>
      <c r="R756" s="270"/>
      <c r="S756" s="270"/>
      <c r="T756" s="270"/>
      <c r="U756" s="270"/>
      <c r="V756" s="270"/>
      <c r="W756" s="270"/>
    </row>
    <row r="757" spans="1:23" ht="15" x14ac:dyDescent="0.2">
      <c r="A757" s="599" t="s">
        <v>1582</v>
      </c>
      <c r="B757" s="307" t="s">
        <v>167</v>
      </c>
      <c r="C757" s="307" t="s">
        <v>1634</v>
      </c>
      <c r="D757" s="308">
        <v>1131</v>
      </c>
      <c r="E757" s="307" t="s">
        <v>1636</v>
      </c>
      <c r="F757" s="309">
        <v>2864</v>
      </c>
      <c r="G757" s="600" t="s">
        <v>1566</v>
      </c>
      <c r="J757" s="602">
        <v>85042</v>
      </c>
      <c r="K757" s="270"/>
      <c r="L757" s="270"/>
      <c r="M757" s="270"/>
      <c r="N757" s="270"/>
      <c r="O757" s="270"/>
      <c r="P757" s="270"/>
      <c r="Q757" s="270"/>
      <c r="R757" s="270"/>
      <c r="S757" s="270"/>
      <c r="T757" s="270"/>
      <c r="U757" s="270"/>
      <c r="V757" s="270"/>
      <c r="W757" s="270"/>
    </row>
    <row r="758" spans="1:23" ht="15" x14ac:dyDescent="0.2">
      <c r="A758" s="599" t="s">
        <v>1582</v>
      </c>
      <c r="B758" s="307" t="s">
        <v>167</v>
      </c>
      <c r="C758" s="307" t="s">
        <v>1634</v>
      </c>
      <c r="D758" s="308">
        <v>1131</v>
      </c>
      <c r="E758" s="307" t="s">
        <v>1636</v>
      </c>
      <c r="F758" s="309">
        <v>2865</v>
      </c>
      <c r="G758" s="600" t="s">
        <v>1566</v>
      </c>
      <c r="J758" s="602">
        <v>85043</v>
      </c>
      <c r="K758" s="270"/>
      <c r="L758" s="270"/>
      <c r="M758" s="270"/>
      <c r="N758" s="270"/>
      <c r="O758" s="270"/>
      <c r="P758" s="270"/>
      <c r="Q758" s="270"/>
      <c r="R758" s="270"/>
      <c r="S758" s="270"/>
      <c r="T758" s="270"/>
      <c r="U758" s="270"/>
      <c r="V758" s="270"/>
      <c r="W758" s="270"/>
    </row>
    <row r="759" spans="1:23" ht="15" x14ac:dyDescent="0.2">
      <c r="A759" s="599" t="s">
        <v>1582</v>
      </c>
      <c r="B759" s="307" t="s">
        <v>167</v>
      </c>
      <c r="C759" s="307" t="s">
        <v>1634</v>
      </c>
      <c r="D759" s="308">
        <v>1131</v>
      </c>
      <c r="E759" s="307" t="s">
        <v>1636</v>
      </c>
      <c r="F759" s="309">
        <v>2895</v>
      </c>
      <c r="G759" s="600" t="s">
        <v>1566</v>
      </c>
      <c r="J759" s="602">
        <v>85322</v>
      </c>
      <c r="K759" s="270"/>
      <c r="L759" s="270"/>
      <c r="M759" s="270"/>
      <c r="N759" s="270"/>
      <c r="O759" s="270"/>
      <c r="P759" s="270"/>
      <c r="Q759" s="270"/>
      <c r="R759" s="270"/>
      <c r="S759" s="270"/>
      <c r="T759" s="270"/>
      <c r="U759" s="270"/>
      <c r="V759" s="270"/>
      <c r="W759" s="270"/>
    </row>
    <row r="760" spans="1:23" ht="15" x14ac:dyDescent="0.2">
      <c r="A760" s="599" t="s">
        <v>1582</v>
      </c>
      <c r="B760" s="307" t="s">
        <v>167</v>
      </c>
      <c r="C760" s="307" t="s">
        <v>1634</v>
      </c>
      <c r="D760" s="308">
        <v>1131</v>
      </c>
      <c r="E760" s="307" t="s">
        <v>1636</v>
      </c>
      <c r="F760" s="309">
        <v>2896</v>
      </c>
      <c r="G760" s="600" t="s">
        <v>1566</v>
      </c>
      <c r="J760" s="602">
        <v>85323</v>
      </c>
      <c r="K760" s="270"/>
      <c r="L760" s="270"/>
      <c r="M760" s="270"/>
      <c r="N760" s="270"/>
      <c r="O760" s="270"/>
      <c r="P760" s="270"/>
      <c r="Q760" s="270"/>
      <c r="R760" s="270"/>
      <c r="S760" s="270"/>
      <c r="T760" s="270"/>
      <c r="U760" s="270"/>
      <c r="V760" s="270"/>
      <c r="W760" s="270"/>
    </row>
    <row r="761" spans="1:23" ht="15" x14ac:dyDescent="0.2">
      <c r="A761" s="599" t="s">
        <v>1582</v>
      </c>
      <c r="B761" s="307" t="s">
        <v>167</v>
      </c>
      <c r="C761" s="307" t="s">
        <v>1634</v>
      </c>
      <c r="D761" s="308">
        <v>1131</v>
      </c>
      <c r="E761" s="307" t="s">
        <v>1636</v>
      </c>
      <c r="F761" s="309">
        <v>2917</v>
      </c>
      <c r="G761" s="600" t="s">
        <v>1566</v>
      </c>
      <c r="J761" s="602">
        <v>85326</v>
      </c>
      <c r="K761" s="270"/>
      <c r="L761" s="270"/>
      <c r="M761" s="270"/>
      <c r="N761" s="270"/>
      <c r="O761" s="270"/>
      <c r="P761" s="270"/>
      <c r="Q761" s="270"/>
      <c r="R761" s="270"/>
      <c r="S761" s="270"/>
      <c r="T761" s="270"/>
      <c r="U761" s="270"/>
      <c r="V761" s="270"/>
      <c r="W761" s="270"/>
    </row>
    <row r="762" spans="1:23" ht="15" x14ac:dyDescent="0.2">
      <c r="A762" s="599" t="s">
        <v>1582</v>
      </c>
      <c r="B762" s="307" t="s">
        <v>167</v>
      </c>
      <c r="C762" s="307" t="s">
        <v>1634</v>
      </c>
      <c r="D762" s="308">
        <v>3374</v>
      </c>
      <c r="E762" s="307" t="s">
        <v>1637</v>
      </c>
      <c r="F762" s="309">
        <v>2809</v>
      </c>
      <c r="G762" s="600" t="s">
        <v>1566</v>
      </c>
      <c r="J762" s="602">
        <v>85338</v>
      </c>
      <c r="K762" s="270"/>
      <c r="L762" s="270"/>
      <c r="M762" s="270"/>
      <c r="N762" s="270"/>
      <c r="O762" s="270"/>
      <c r="P762" s="270"/>
      <c r="Q762" s="270"/>
      <c r="R762" s="270"/>
      <c r="S762" s="270"/>
      <c r="T762" s="270"/>
      <c r="U762" s="270"/>
      <c r="V762" s="270"/>
      <c r="W762" s="270"/>
    </row>
    <row r="763" spans="1:23" ht="15" x14ac:dyDescent="0.2">
      <c r="A763" s="599" t="s">
        <v>1582</v>
      </c>
      <c r="B763" s="307" t="s">
        <v>167</v>
      </c>
      <c r="C763" s="307" t="s">
        <v>1634</v>
      </c>
      <c r="D763" s="308">
        <v>3374</v>
      </c>
      <c r="E763" s="307" t="s">
        <v>1637</v>
      </c>
      <c r="F763" s="309">
        <v>2822</v>
      </c>
      <c r="G763" s="600" t="s">
        <v>1566</v>
      </c>
      <c r="J763" s="602">
        <v>85339</v>
      </c>
      <c r="K763" s="270"/>
      <c r="L763" s="270"/>
      <c r="M763" s="270"/>
      <c r="N763" s="270"/>
      <c r="O763" s="270"/>
      <c r="P763" s="270"/>
      <c r="Q763" s="270"/>
      <c r="R763" s="270"/>
      <c r="S763" s="270"/>
      <c r="T763" s="270"/>
      <c r="U763" s="270"/>
      <c r="V763" s="270"/>
      <c r="W763" s="270"/>
    </row>
    <row r="764" spans="1:23" ht="15" x14ac:dyDescent="0.2">
      <c r="A764" s="599" t="s">
        <v>1582</v>
      </c>
      <c r="B764" s="307" t="s">
        <v>167</v>
      </c>
      <c r="C764" s="307" t="s">
        <v>1634</v>
      </c>
      <c r="D764" s="308">
        <v>3374</v>
      </c>
      <c r="E764" s="307" t="s">
        <v>1637</v>
      </c>
      <c r="F764" s="309">
        <v>2835</v>
      </c>
      <c r="G764" s="600" t="s">
        <v>1566</v>
      </c>
      <c r="J764" s="602">
        <v>85340</v>
      </c>
      <c r="K764" s="270"/>
      <c r="L764" s="270"/>
      <c r="M764" s="270"/>
      <c r="N764" s="270"/>
      <c r="O764" s="270"/>
      <c r="P764" s="270"/>
      <c r="Q764" s="270"/>
      <c r="R764" s="270"/>
      <c r="S764" s="270"/>
      <c r="T764" s="270"/>
      <c r="U764" s="270"/>
      <c r="V764" s="270"/>
      <c r="W764" s="270"/>
    </row>
    <row r="765" spans="1:23" ht="15" x14ac:dyDescent="0.2">
      <c r="A765" s="599" t="s">
        <v>1582</v>
      </c>
      <c r="B765" s="307" t="s">
        <v>167</v>
      </c>
      <c r="C765" s="307" t="s">
        <v>1634</v>
      </c>
      <c r="D765" s="308">
        <v>3374</v>
      </c>
      <c r="E765" s="307" t="s">
        <v>1637</v>
      </c>
      <c r="F765" s="309">
        <v>2837</v>
      </c>
      <c r="G765" s="600" t="s">
        <v>1566</v>
      </c>
      <c r="J765" s="602">
        <v>85343</v>
      </c>
      <c r="K765" s="270"/>
      <c r="L765" s="270"/>
      <c r="M765" s="270"/>
      <c r="N765" s="270"/>
      <c r="O765" s="270"/>
      <c r="P765" s="270"/>
      <c r="Q765" s="270"/>
      <c r="R765" s="270"/>
      <c r="S765" s="270"/>
      <c r="T765" s="270"/>
      <c r="U765" s="270"/>
      <c r="V765" s="270"/>
      <c r="W765" s="270"/>
    </row>
    <row r="766" spans="1:23" ht="15" x14ac:dyDescent="0.2">
      <c r="A766" s="599" t="s">
        <v>1582</v>
      </c>
      <c r="B766" s="307" t="s">
        <v>167</v>
      </c>
      <c r="C766" s="307" t="s">
        <v>1634</v>
      </c>
      <c r="D766" s="308">
        <v>3374</v>
      </c>
      <c r="E766" s="307" t="s">
        <v>1637</v>
      </c>
      <c r="F766" s="309">
        <v>2840</v>
      </c>
      <c r="G766" s="600" t="s">
        <v>1566</v>
      </c>
      <c r="J766" s="602">
        <v>85353</v>
      </c>
      <c r="K766" s="270"/>
      <c r="L766" s="270"/>
      <c r="M766" s="270"/>
      <c r="N766" s="270"/>
      <c r="O766" s="270"/>
      <c r="P766" s="270"/>
      <c r="Q766" s="270"/>
      <c r="R766" s="270"/>
      <c r="S766" s="270"/>
      <c r="T766" s="270"/>
      <c r="U766" s="270"/>
      <c r="V766" s="270"/>
      <c r="W766" s="270"/>
    </row>
    <row r="767" spans="1:23" ht="15" x14ac:dyDescent="0.2">
      <c r="A767" s="599" t="s">
        <v>1582</v>
      </c>
      <c r="B767" s="307" t="s">
        <v>167</v>
      </c>
      <c r="C767" s="307" t="s">
        <v>1634</v>
      </c>
      <c r="D767" s="308">
        <v>3374</v>
      </c>
      <c r="E767" s="307" t="s">
        <v>1637</v>
      </c>
      <c r="F767" s="309">
        <v>2841</v>
      </c>
      <c r="G767" s="600" t="s">
        <v>1566</v>
      </c>
      <c r="J767" s="602">
        <v>85354</v>
      </c>
      <c r="K767" s="270"/>
      <c r="L767" s="270"/>
      <c r="M767" s="270"/>
      <c r="N767" s="270"/>
      <c r="O767" s="270"/>
      <c r="P767" s="270"/>
      <c r="Q767" s="270"/>
      <c r="R767" s="270"/>
      <c r="S767" s="270"/>
      <c r="T767" s="270"/>
      <c r="U767" s="270"/>
      <c r="V767" s="270"/>
      <c r="W767" s="270"/>
    </row>
    <row r="768" spans="1:23" ht="15" x14ac:dyDescent="0.2">
      <c r="A768" s="599" t="s">
        <v>1582</v>
      </c>
      <c r="B768" s="307" t="s">
        <v>167</v>
      </c>
      <c r="C768" s="307" t="s">
        <v>1634</v>
      </c>
      <c r="D768" s="308">
        <v>3374</v>
      </c>
      <c r="E768" s="307" t="s">
        <v>1637</v>
      </c>
      <c r="F768" s="309">
        <v>2842</v>
      </c>
      <c r="G768" s="600" t="s">
        <v>1566</v>
      </c>
      <c r="J768" s="602">
        <v>85392</v>
      </c>
      <c r="K768" s="270"/>
      <c r="L768" s="270"/>
      <c r="M768" s="270"/>
      <c r="N768" s="270"/>
      <c r="O768" s="270"/>
      <c r="P768" s="270"/>
      <c r="Q768" s="270"/>
      <c r="R768" s="270"/>
      <c r="S768" s="270"/>
      <c r="T768" s="270"/>
      <c r="U768" s="270"/>
      <c r="V768" s="270"/>
      <c r="W768" s="270"/>
    </row>
    <row r="769" spans="1:23" ht="15" x14ac:dyDescent="0.2">
      <c r="A769" s="599" t="s">
        <v>1582</v>
      </c>
      <c r="B769" s="307" t="s">
        <v>167</v>
      </c>
      <c r="C769" s="307" t="s">
        <v>1634</v>
      </c>
      <c r="D769" s="308">
        <v>3374</v>
      </c>
      <c r="E769" s="307" t="s">
        <v>1637</v>
      </c>
      <c r="F769" s="309">
        <v>2852</v>
      </c>
      <c r="G769" s="600" t="s">
        <v>1566</v>
      </c>
      <c r="J769" s="602">
        <v>85395</v>
      </c>
      <c r="K769" s="270"/>
      <c r="L769" s="270"/>
      <c r="M769" s="270"/>
      <c r="N769" s="270"/>
      <c r="O769" s="270"/>
      <c r="P769" s="270"/>
      <c r="Q769" s="270"/>
      <c r="R769" s="270"/>
      <c r="S769" s="270"/>
      <c r="T769" s="270"/>
      <c r="U769" s="270"/>
      <c r="V769" s="270"/>
      <c r="W769" s="270"/>
    </row>
    <row r="770" spans="1:23" ht="15" x14ac:dyDescent="0.2">
      <c r="A770" s="599" t="s">
        <v>1582</v>
      </c>
      <c r="B770" s="307" t="s">
        <v>167</v>
      </c>
      <c r="C770" s="307" t="s">
        <v>1634</v>
      </c>
      <c r="D770" s="308">
        <v>3374</v>
      </c>
      <c r="E770" s="307" t="s">
        <v>1637</v>
      </c>
      <c r="F770" s="309">
        <v>2871</v>
      </c>
      <c r="G770" s="600" t="s">
        <v>1566</v>
      </c>
      <c r="J770" s="602">
        <v>85396</v>
      </c>
      <c r="K770" s="270"/>
      <c r="L770" s="270"/>
      <c r="M770" s="270"/>
      <c r="N770" s="270"/>
      <c r="O770" s="270"/>
      <c r="P770" s="270"/>
      <c r="Q770" s="270"/>
      <c r="R770" s="270"/>
      <c r="S770" s="270"/>
      <c r="T770" s="270"/>
      <c r="U770" s="270"/>
      <c r="V770" s="270"/>
      <c r="W770" s="270"/>
    </row>
    <row r="771" spans="1:23" ht="15" x14ac:dyDescent="0.2">
      <c r="A771" s="599" t="s">
        <v>1582</v>
      </c>
      <c r="B771" s="307" t="s">
        <v>167</v>
      </c>
      <c r="C771" s="307" t="s">
        <v>1634</v>
      </c>
      <c r="D771" s="308">
        <v>3374</v>
      </c>
      <c r="E771" s="307" t="s">
        <v>1637</v>
      </c>
      <c r="F771" s="309">
        <v>2872</v>
      </c>
      <c r="G771" s="600" t="s">
        <v>1566</v>
      </c>
      <c r="J771" s="601">
        <v>1315</v>
      </c>
      <c r="K771" s="270"/>
      <c r="L771" s="270"/>
      <c r="M771" s="270"/>
      <c r="N771" s="270"/>
      <c r="O771" s="270"/>
      <c r="P771" s="270"/>
      <c r="Q771" s="270"/>
      <c r="R771" s="270"/>
      <c r="S771" s="270"/>
      <c r="T771" s="270"/>
      <c r="U771" s="270"/>
      <c r="V771" s="270"/>
      <c r="W771" s="270"/>
    </row>
    <row r="772" spans="1:23" ht="15" x14ac:dyDescent="0.2">
      <c r="A772" s="599" t="s">
        <v>1582</v>
      </c>
      <c r="B772" s="307" t="s">
        <v>167</v>
      </c>
      <c r="C772" s="307" t="s">
        <v>1634</v>
      </c>
      <c r="D772" s="308">
        <v>3374</v>
      </c>
      <c r="E772" s="307" t="s">
        <v>1637</v>
      </c>
      <c r="F772" s="309">
        <v>2874</v>
      </c>
      <c r="G772" s="600" t="s">
        <v>1566</v>
      </c>
      <c r="J772" s="602">
        <v>85250</v>
      </c>
      <c r="K772" s="270"/>
      <c r="L772" s="270"/>
      <c r="M772" s="270"/>
      <c r="N772" s="270"/>
      <c r="O772" s="270"/>
      <c r="P772" s="270"/>
      <c r="Q772" s="270"/>
      <c r="R772" s="270"/>
      <c r="S772" s="270"/>
      <c r="T772" s="270"/>
      <c r="U772" s="270"/>
      <c r="V772" s="270"/>
      <c r="W772" s="270"/>
    </row>
    <row r="773" spans="1:23" ht="15" x14ac:dyDescent="0.2">
      <c r="A773" s="599" t="s">
        <v>1582</v>
      </c>
      <c r="B773" s="307" t="s">
        <v>167</v>
      </c>
      <c r="C773" s="307" t="s">
        <v>1634</v>
      </c>
      <c r="D773" s="308">
        <v>3374</v>
      </c>
      <c r="E773" s="307" t="s">
        <v>1637</v>
      </c>
      <c r="F773" s="309">
        <v>2877</v>
      </c>
      <c r="G773" s="600" t="s">
        <v>1566</v>
      </c>
      <c r="J773" s="602">
        <v>85251</v>
      </c>
      <c r="K773" s="270"/>
      <c r="L773" s="270"/>
      <c r="M773" s="270"/>
      <c r="N773" s="270"/>
      <c r="O773" s="270"/>
      <c r="P773" s="270"/>
      <c r="Q773" s="270"/>
      <c r="R773" s="270"/>
      <c r="S773" s="270"/>
      <c r="T773" s="270"/>
      <c r="U773" s="270"/>
      <c r="V773" s="270"/>
      <c r="W773" s="270"/>
    </row>
    <row r="774" spans="1:23" ht="15" x14ac:dyDescent="0.2">
      <c r="A774" s="599" t="s">
        <v>1582</v>
      </c>
      <c r="B774" s="307" t="s">
        <v>167</v>
      </c>
      <c r="C774" s="307" t="s">
        <v>1634</v>
      </c>
      <c r="D774" s="308">
        <v>3374</v>
      </c>
      <c r="E774" s="307" t="s">
        <v>1637</v>
      </c>
      <c r="F774" s="309">
        <v>2878</v>
      </c>
      <c r="G774" s="600" t="s">
        <v>1566</v>
      </c>
      <c r="J774" s="602">
        <v>85253</v>
      </c>
      <c r="K774" s="270"/>
      <c r="L774" s="270"/>
      <c r="M774" s="270"/>
      <c r="N774" s="270"/>
      <c r="O774" s="270"/>
      <c r="P774" s="270"/>
      <c r="Q774" s="270"/>
      <c r="R774" s="270"/>
      <c r="S774" s="270"/>
      <c r="T774" s="270"/>
      <c r="U774" s="270"/>
      <c r="V774" s="270"/>
      <c r="W774" s="270"/>
    </row>
    <row r="775" spans="1:23" ht="15" x14ac:dyDescent="0.2">
      <c r="A775" s="599" t="s">
        <v>1582</v>
      </c>
      <c r="B775" s="307" t="s">
        <v>167</v>
      </c>
      <c r="C775" s="307" t="s">
        <v>1634</v>
      </c>
      <c r="D775" s="308">
        <v>3374</v>
      </c>
      <c r="E775" s="307" t="s">
        <v>1637</v>
      </c>
      <c r="F775" s="309">
        <v>2879</v>
      </c>
      <c r="G775" s="600" t="s">
        <v>1566</v>
      </c>
      <c r="J775" s="602">
        <v>85255</v>
      </c>
      <c r="K775" s="270"/>
      <c r="L775" s="270"/>
      <c r="M775" s="270"/>
      <c r="N775" s="270"/>
      <c r="O775" s="270"/>
      <c r="P775" s="270"/>
      <c r="Q775" s="270"/>
      <c r="R775" s="270"/>
      <c r="S775" s="270"/>
      <c r="T775" s="270"/>
      <c r="U775" s="270"/>
      <c r="V775" s="270"/>
      <c r="W775" s="270"/>
    </row>
    <row r="776" spans="1:23" ht="15" x14ac:dyDescent="0.2">
      <c r="A776" s="599" t="s">
        <v>1582</v>
      </c>
      <c r="B776" s="307" t="s">
        <v>167</v>
      </c>
      <c r="C776" s="307" t="s">
        <v>1634</v>
      </c>
      <c r="D776" s="308">
        <v>3374</v>
      </c>
      <c r="E776" s="307" t="s">
        <v>1637</v>
      </c>
      <c r="F776" s="309">
        <v>2881</v>
      </c>
      <c r="G776" s="600" t="s">
        <v>1566</v>
      </c>
      <c r="J776" s="602">
        <v>85256</v>
      </c>
      <c r="K776" s="270"/>
      <c r="L776" s="270"/>
      <c r="M776" s="270"/>
      <c r="N776" s="270"/>
      <c r="O776" s="270"/>
      <c r="P776" s="270"/>
      <c r="Q776" s="270"/>
      <c r="R776" s="270"/>
      <c r="S776" s="270"/>
      <c r="T776" s="270"/>
      <c r="U776" s="270"/>
      <c r="V776" s="270"/>
      <c r="W776" s="270"/>
    </row>
    <row r="777" spans="1:23" ht="15" x14ac:dyDescent="0.2">
      <c r="A777" s="599" t="s">
        <v>1582</v>
      </c>
      <c r="B777" s="307" t="s">
        <v>167</v>
      </c>
      <c r="C777" s="307" t="s">
        <v>1634</v>
      </c>
      <c r="D777" s="308">
        <v>3374</v>
      </c>
      <c r="E777" s="307" t="s">
        <v>1637</v>
      </c>
      <c r="F777" s="309">
        <v>2882</v>
      </c>
      <c r="G777" s="600" t="s">
        <v>1566</v>
      </c>
      <c r="J777" s="602">
        <v>85257</v>
      </c>
      <c r="K777" s="270"/>
      <c r="L777" s="270"/>
      <c r="M777" s="270"/>
      <c r="N777" s="270"/>
      <c r="O777" s="270"/>
      <c r="P777" s="270"/>
      <c r="Q777" s="270"/>
      <c r="R777" s="270"/>
      <c r="S777" s="270"/>
      <c r="T777" s="270"/>
      <c r="U777" s="270"/>
      <c r="V777" s="270"/>
      <c r="W777" s="270"/>
    </row>
    <row r="778" spans="1:23" ht="15" x14ac:dyDescent="0.2">
      <c r="A778" s="599" t="s">
        <v>1582</v>
      </c>
      <c r="B778" s="307" t="s">
        <v>167</v>
      </c>
      <c r="C778" s="307" t="s">
        <v>1634</v>
      </c>
      <c r="D778" s="308">
        <v>3374</v>
      </c>
      <c r="E778" s="307" t="s">
        <v>1637</v>
      </c>
      <c r="F778" s="309">
        <v>2885</v>
      </c>
      <c r="G778" s="600" t="s">
        <v>1566</v>
      </c>
      <c r="J778" s="602">
        <v>85258</v>
      </c>
      <c r="K778" s="270"/>
      <c r="L778" s="270"/>
      <c r="M778" s="270"/>
      <c r="N778" s="270"/>
      <c r="O778" s="270"/>
      <c r="P778" s="270"/>
      <c r="Q778" s="270"/>
      <c r="R778" s="270"/>
      <c r="S778" s="270"/>
      <c r="T778" s="270"/>
      <c r="U778" s="270"/>
      <c r="V778" s="270"/>
      <c r="W778" s="270"/>
    </row>
    <row r="779" spans="1:23" ht="15" x14ac:dyDescent="0.2">
      <c r="A779" s="599" t="s">
        <v>1582</v>
      </c>
      <c r="B779" s="307" t="s">
        <v>167</v>
      </c>
      <c r="C779" s="307" t="s">
        <v>1634</v>
      </c>
      <c r="D779" s="308">
        <v>3374</v>
      </c>
      <c r="E779" s="307" t="s">
        <v>1637</v>
      </c>
      <c r="F779" s="309">
        <v>2892</v>
      </c>
      <c r="G779" s="600" t="s">
        <v>1566</v>
      </c>
      <c r="J779" s="602">
        <v>85259</v>
      </c>
      <c r="K779" s="270"/>
      <c r="L779" s="270"/>
      <c r="M779" s="270"/>
      <c r="N779" s="270"/>
      <c r="O779" s="270"/>
      <c r="P779" s="270"/>
      <c r="Q779" s="270"/>
      <c r="R779" s="270"/>
      <c r="S779" s="270"/>
      <c r="T779" s="270"/>
      <c r="U779" s="270"/>
      <c r="V779" s="270"/>
      <c r="W779" s="270"/>
    </row>
    <row r="780" spans="1:23" ht="15" x14ac:dyDescent="0.2">
      <c r="A780" s="599" t="s">
        <v>1582</v>
      </c>
      <c r="B780" s="307" t="s">
        <v>167</v>
      </c>
      <c r="C780" s="307" t="s">
        <v>1634</v>
      </c>
      <c r="D780" s="308">
        <v>4603</v>
      </c>
      <c r="E780" s="307" t="s">
        <v>1638</v>
      </c>
      <c r="F780" s="309">
        <v>2815</v>
      </c>
      <c r="G780" s="600" t="s">
        <v>1566</v>
      </c>
      <c r="J780" s="602">
        <v>85260</v>
      </c>
      <c r="K780" s="270"/>
      <c r="L780" s="270"/>
      <c r="M780" s="270"/>
      <c r="N780" s="270"/>
      <c r="O780" s="270"/>
      <c r="P780" s="270"/>
      <c r="Q780" s="270"/>
      <c r="R780" s="270"/>
      <c r="S780" s="270"/>
      <c r="T780" s="270"/>
      <c r="U780" s="270"/>
      <c r="V780" s="270"/>
      <c r="W780" s="270"/>
    </row>
    <row r="781" spans="1:23" ht="15" x14ac:dyDescent="0.2">
      <c r="A781" s="599" t="s">
        <v>1582</v>
      </c>
      <c r="B781" s="307" t="s">
        <v>167</v>
      </c>
      <c r="C781" s="307" t="s">
        <v>1634</v>
      </c>
      <c r="D781" s="308">
        <v>4603</v>
      </c>
      <c r="E781" s="307" t="s">
        <v>1638</v>
      </c>
      <c r="F781" s="309">
        <v>2816</v>
      </c>
      <c r="G781" s="600" t="s">
        <v>1566</v>
      </c>
      <c r="J781" s="602">
        <v>85262</v>
      </c>
      <c r="K781" s="270"/>
      <c r="L781" s="270"/>
      <c r="M781" s="270"/>
      <c r="N781" s="270"/>
      <c r="O781" s="270"/>
      <c r="P781" s="270"/>
      <c r="Q781" s="270"/>
      <c r="R781" s="270"/>
      <c r="S781" s="270"/>
      <c r="T781" s="270"/>
      <c r="U781" s="270"/>
      <c r="V781" s="270"/>
      <c r="W781" s="270"/>
    </row>
    <row r="782" spans="1:23" ht="15" x14ac:dyDescent="0.2">
      <c r="A782" s="599" t="s">
        <v>1582</v>
      </c>
      <c r="B782" s="307" t="s">
        <v>167</v>
      </c>
      <c r="C782" s="307" t="s">
        <v>1634</v>
      </c>
      <c r="D782" s="308">
        <v>4603</v>
      </c>
      <c r="E782" s="307" t="s">
        <v>1638</v>
      </c>
      <c r="F782" s="309">
        <v>2817</v>
      </c>
      <c r="G782" s="600" t="s">
        <v>1566</v>
      </c>
      <c r="J782" s="602">
        <v>85263</v>
      </c>
      <c r="K782" s="270"/>
      <c r="L782" s="270"/>
      <c r="M782" s="270"/>
      <c r="N782" s="270"/>
      <c r="O782" s="270"/>
      <c r="P782" s="270"/>
      <c r="Q782" s="270"/>
      <c r="R782" s="270"/>
      <c r="S782" s="270"/>
      <c r="T782" s="270"/>
      <c r="U782" s="270"/>
      <c r="V782" s="270"/>
      <c r="W782" s="270"/>
    </row>
    <row r="783" spans="1:23" ht="15" x14ac:dyDescent="0.2">
      <c r="A783" s="599" t="s">
        <v>1582</v>
      </c>
      <c r="B783" s="307" t="s">
        <v>167</v>
      </c>
      <c r="C783" s="307" t="s">
        <v>1634</v>
      </c>
      <c r="D783" s="308">
        <v>4603</v>
      </c>
      <c r="E783" s="307" t="s">
        <v>1638</v>
      </c>
      <c r="F783" s="309">
        <v>2818</v>
      </c>
      <c r="G783" s="600" t="s">
        <v>1566</v>
      </c>
      <c r="J783" s="602">
        <v>85266</v>
      </c>
      <c r="K783" s="270"/>
      <c r="L783" s="270"/>
      <c r="M783" s="270"/>
      <c r="N783" s="270"/>
      <c r="O783" s="270"/>
      <c r="P783" s="270"/>
      <c r="Q783" s="270"/>
      <c r="R783" s="270"/>
      <c r="S783" s="270"/>
      <c r="T783" s="270"/>
      <c r="U783" s="270"/>
      <c r="V783" s="270"/>
      <c r="W783" s="270"/>
    </row>
    <row r="784" spans="1:23" ht="15" x14ac:dyDescent="0.2">
      <c r="A784" s="599" t="s">
        <v>1582</v>
      </c>
      <c r="B784" s="307" t="s">
        <v>167</v>
      </c>
      <c r="C784" s="307" t="s">
        <v>1634</v>
      </c>
      <c r="D784" s="308">
        <v>4603</v>
      </c>
      <c r="E784" s="307" t="s">
        <v>1638</v>
      </c>
      <c r="F784" s="309">
        <v>2825</v>
      </c>
      <c r="G784" s="600" t="s">
        <v>1566</v>
      </c>
      <c r="J784" s="602">
        <v>85268</v>
      </c>
      <c r="K784" s="270"/>
      <c r="L784" s="270"/>
      <c r="M784" s="270"/>
      <c r="N784" s="270"/>
      <c r="O784" s="270"/>
      <c r="P784" s="270"/>
      <c r="Q784" s="270"/>
      <c r="R784" s="270"/>
      <c r="S784" s="270"/>
      <c r="T784" s="270"/>
      <c r="U784" s="270"/>
      <c r="V784" s="270"/>
      <c r="W784" s="270"/>
    </row>
    <row r="785" spans="1:23" ht="15" x14ac:dyDescent="0.2">
      <c r="A785" s="599" t="s">
        <v>1582</v>
      </c>
      <c r="B785" s="307" t="s">
        <v>167</v>
      </c>
      <c r="C785" s="307" t="s">
        <v>1634</v>
      </c>
      <c r="D785" s="308">
        <v>4603</v>
      </c>
      <c r="E785" s="307" t="s">
        <v>1638</v>
      </c>
      <c r="F785" s="309">
        <v>2827</v>
      </c>
      <c r="G785" s="600" t="s">
        <v>1566</v>
      </c>
      <c r="J785" s="601">
        <v>2641</v>
      </c>
      <c r="K785" s="270"/>
      <c r="L785" s="270"/>
      <c r="M785" s="270"/>
      <c r="N785" s="270"/>
      <c r="O785" s="270"/>
      <c r="P785" s="270"/>
      <c r="Q785" s="270"/>
      <c r="R785" s="270"/>
      <c r="S785" s="270"/>
      <c r="T785" s="270"/>
      <c r="U785" s="270"/>
      <c r="V785" s="270"/>
      <c r="W785" s="270"/>
    </row>
    <row r="786" spans="1:23" ht="15" x14ac:dyDescent="0.2">
      <c r="A786" s="599" t="s">
        <v>1582</v>
      </c>
      <c r="B786" s="307" t="s">
        <v>167</v>
      </c>
      <c r="C786" s="307" t="s">
        <v>1634</v>
      </c>
      <c r="D786" s="308">
        <v>4603</v>
      </c>
      <c r="E786" s="307" t="s">
        <v>1638</v>
      </c>
      <c r="F786" s="309">
        <v>2831</v>
      </c>
      <c r="G786" s="600" t="s">
        <v>1566</v>
      </c>
      <c r="J786" s="602">
        <v>85120</v>
      </c>
      <c r="K786" s="270"/>
      <c r="L786" s="270"/>
      <c r="M786" s="270"/>
      <c r="N786" s="270"/>
      <c r="O786" s="270"/>
      <c r="P786" s="270"/>
      <c r="Q786" s="270"/>
      <c r="R786" s="270"/>
      <c r="S786" s="270"/>
      <c r="T786" s="270"/>
      <c r="U786" s="270"/>
      <c r="V786" s="270"/>
      <c r="W786" s="270"/>
    </row>
    <row r="787" spans="1:23" ht="15" x14ac:dyDescent="0.2">
      <c r="A787" s="599" t="s">
        <v>1582</v>
      </c>
      <c r="B787" s="307" t="s">
        <v>167</v>
      </c>
      <c r="C787" s="307" t="s">
        <v>1634</v>
      </c>
      <c r="D787" s="308">
        <v>4603</v>
      </c>
      <c r="E787" s="307" t="s">
        <v>1638</v>
      </c>
      <c r="F787" s="309">
        <v>2857</v>
      </c>
      <c r="G787" s="600" t="s">
        <v>1566</v>
      </c>
      <c r="J787" s="602">
        <v>85128</v>
      </c>
      <c r="K787" s="270"/>
      <c r="L787" s="270"/>
      <c r="M787" s="270"/>
      <c r="N787" s="270"/>
      <c r="O787" s="270"/>
      <c r="P787" s="270"/>
      <c r="Q787" s="270"/>
      <c r="R787" s="270"/>
      <c r="S787" s="270"/>
      <c r="T787" s="270"/>
      <c r="U787" s="270"/>
      <c r="V787" s="270"/>
      <c r="W787" s="270"/>
    </row>
    <row r="788" spans="1:23" ht="15" x14ac:dyDescent="0.2">
      <c r="A788" s="599" t="s">
        <v>1582</v>
      </c>
      <c r="B788" s="307" t="s">
        <v>167</v>
      </c>
      <c r="C788" s="307" t="s">
        <v>1634</v>
      </c>
      <c r="D788" s="308">
        <v>4603</v>
      </c>
      <c r="E788" s="307" t="s">
        <v>1638</v>
      </c>
      <c r="F788" s="309">
        <v>2886</v>
      </c>
      <c r="G788" s="600" t="s">
        <v>1566</v>
      </c>
      <c r="J788" s="602">
        <v>85132</v>
      </c>
      <c r="K788" s="270"/>
      <c r="L788" s="270"/>
      <c r="M788" s="270"/>
      <c r="N788" s="270"/>
      <c r="O788" s="270"/>
      <c r="P788" s="270"/>
      <c r="Q788" s="270"/>
      <c r="R788" s="270"/>
      <c r="S788" s="270"/>
      <c r="T788" s="270"/>
      <c r="U788" s="270"/>
      <c r="V788" s="270"/>
      <c r="W788" s="270"/>
    </row>
    <row r="789" spans="1:23" ht="15" x14ac:dyDescent="0.2">
      <c r="A789" s="599" t="s">
        <v>1582</v>
      </c>
      <c r="B789" s="307" t="s">
        <v>167</v>
      </c>
      <c r="C789" s="307" t="s">
        <v>1634</v>
      </c>
      <c r="D789" s="308">
        <v>4603</v>
      </c>
      <c r="E789" s="307" t="s">
        <v>1638</v>
      </c>
      <c r="F789" s="309">
        <v>2888</v>
      </c>
      <c r="G789" s="600" t="s">
        <v>1566</v>
      </c>
      <c r="J789" s="602">
        <v>85140</v>
      </c>
      <c r="K789" s="270"/>
      <c r="L789" s="270"/>
      <c r="M789" s="270"/>
      <c r="N789" s="270"/>
      <c r="O789" s="270"/>
      <c r="P789" s="270"/>
      <c r="Q789" s="270"/>
      <c r="R789" s="270"/>
      <c r="S789" s="270"/>
      <c r="T789" s="270"/>
      <c r="U789" s="270"/>
      <c r="V789" s="270"/>
      <c r="W789" s="270"/>
    </row>
    <row r="790" spans="1:23" ht="15" x14ac:dyDescent="0.2">
      <c r="A790" s="599" t="s">
        <v>1582</v>
      </c>
      <c r="B790" s="307" t="s">
        <v>167</v>
      </c>
      <c r="C790" s="307" t="s">
        <v>1634</v>
      </c>
      <c r="D790" s="308">
        <v>4603</v>
      </c>
      <c r="E790" s="307" t="s">
        <v>1638</v>
      </c>
      <c r="F790" s="309">
        <v>2889</v>
      </c>
      <c r="G790" s="600" t="s">
        <v>1566</v>
      </c>
      <c r="J790" s="602">
        <v>85142</v>
      </c>
      <c r="K790" s="270"/>
      <c r="L790" s="270"/>
      <c r="M790" s="270"/>
      <c r="N790" s="270"/>
      <c r="O790" s="270"/>
      <c r="P790" s="270"/>
      <c r="Q790" s="270"/>
      <c r="R790" s="270"/>
      <c r="S790" s="270"/>
      <c r="T790" s="270"/>
      <c r="U790" s="270"/>
      <c r="V790" s="270"/>
      <c r="W790" s="270"/>
    </row>
    <row r="791" spans="1:23" ht="15" x14ac:dyDescent="0.2">
      <c r="A791" s="599" t="s">
        <v>1582</v>
      </c>
      <c r="B791" s="307" t="s">
        <v>167</v>
      </c>
      <c r="C791" s="307" t="s">
        <v>1634</v>
      </c>
      <c r="D791" s="308">
        <v>4603</v>
      </c>
      <c r="E791" s="307" t="s">
        <v>1638</v>
      </c>
      <c r="F791" s="309">
        <v>2893</v>
      </c>
      <c r="G791" s="600" t="s">
        <v>1566</v>
      </c>
      <c r="J791" s="602">
        <v>85143</v>
      </c>
      <c r="K791" s="270"/>
      <c r="L791" s="270"/>
      <c r="M791" s="270"/>
      <c r="N791" s="270"/>
      <c r="O791" s="270"/>
      <c r="P791" s="270"/>
      <c r="Q791" s="270"/>
      <c r="R791" s="270"/>
      <c r="S791" s="270"/>
      <c r="T791" s="270"/>
      <c r="U791" s="270"/>
      <c r="V791" s="270"/>
      <c r="W791" s="270"/>
    </row>
    <row r="792" spans="1:23" ht="15" x14ac:dyDescent="0.2">
      <c r="A792" s="599" t="s">
        <v>1582</v>
      </c>
      <c r="B792" s="307" t="s">
        <v>167</v>
      </c>
      <c r="C792" s="307" t="s">
        <v>1634</v>
      </c>
      <c r="D792" s="308">
        <v>4603</v>
      </c>
      <c r="E792" s="307" t="s">
        <v>1638</v>
      </c>
      <c r="F792" s="309">
        <v>2910</v>
      </c>
      <c r="G792" s="600" t="s">
        <v>1566</v>
      </c>
      <c r="J792" s="602">
        <v>85201</v>
      </c>
      <c r="K792" s="270"/>
      <c r="L792" s="270"/>
      <c r="M792" s="270"/>
      <c r="N792" s="270"/>
      <c r="O792" s="270"/>
      <c r="P792" s="270"/>
      <c r="Q792" s="270"/>
      <c r="R792" s="270"/>
      <c r="S792" s="270"/>
      <c r="T792" s="270"/>
      <c r="U792" s="270"/>
      <c r="V792" s="270"/>
      <c r="W792" s="270"/>
    </row>
    <row r="793" spans="1:23" ht="15" x14ac:dyDescent="0.2">
      <c r="A793" s="599" t="s">
        <v>1582</v>
      </c>
      <c r="B793" s="307" t="s">
        <v>167</v>
      </c>
      <c r="C793" s="307" t="s">
        <v>1634</v>
      </c>
      <c r="D793" s="308">
        <v>4603</v>
      </c>
      <c r="E793" s="307" t="s">
        <v>1638</v>
      </c>
      <c r="F793" s="309">
        <v>2919</v>
      </c>
      <c r="G793" s="600" t="s">
        <v>1566</v>
      </c>
      <c r="J793" s="602">
        <v>85202</v>
      </c>
      <c r="K793" s="270"/>
      <c r="L793" s="270"/>
      <c r="M793" s="270"/>
      <c r="N793" s="270"/>
      <c r="O793" s="270"/>
      <c r="P793" s="270"/>
      <c r="Q793" s="270"/>
      <c r="R793" s="270"/>
      <c r="S793" s="270"/>
      <c r="T793" s="270"/>
      <c r="U793" s="270"/>
      <c r="V793" s="270"/>
      <c r="W793" s="270"/>
    </row>
    <row r="794" spans="1:23" ht="15" x14ac:dyDescent="0.2">
      <c r="A794" s="599" t="s">
        <v>1582</v>
      </c>
      <c r="B794" s="307" t="s">
        <v>167</v>
      </c>
      <c r="C794" s="307" t="s">
        <v>1634</v>
      </c>
      <c r="D794" s="308">
        <v>4603</v>
      </c>
      <c r="E794" s="307" t="s">
        <v>1638</v>
      </c>
      <c r="F794" s="309">
        <v>2920</v>
      </c>
      <c r="G794" s="600" t="s">
        <v>1566</v>
      </c>
      <c r="J794" s="602">
        <v>85203</v>
      </c>
      <c r="K794" s="270"/>
      <c r="L794" s="270"/>
      <c r="M794" s="270"/>
      <c r="N794" s="270"/>
      <c r="O794" s="270"/>
      <c r="P794" s="270"/>
      <c r="Q794" s="270"/>
      <c r="R794" s="270"/>
      <c r="S794" s="270"/>
      <c r="T794" s="270"/>
      <c r="U794" s="270"/>
      <c r="V794" s="270"/>
      <c r="W794" s="270"/>
    </row>
    <row r="795" spans="1:23" ht="15" x14ac:dyDescent="0.2">
      <c r="A795" s="599" t="s">
        <v>1582</v>
      </c>
      <c r="B795" s="307" t="s">
        <v>167</v>
      </c>
      <c r="C795" s="307" t="s">
        <v>1634</v>
      </c>
      <c r="D795" s="308">
        <v>4603</v>
      </c>
      <c r="E795" s="307" t="s">
        <v>1638</v>
      </c>
      <c r="F795" s="309">
        <v>2921</v>
      </c>
      <c r="G795" s="600" t="s">
        <v>1566</v>
      </c>
      <c r="J795" s="602">
        <v>85204</v>
      </c>
      <c r="K795" s="270"/>
      <c r="L795" s="270"/>
      <c r="M795" s="270"/>
      <c r="N795" s="270"/>
      <c r="O795" s="270"/>
      <c r="P795" s="270"/>
      <c r="Q795" s="270"/>
      <c r="R795" s="270"/>
      <c r="S795" s="270"/>
      <c r="T795" s="270"/>
      <c r="U795" s="270"/>
      <c r="V795" s="270"/>
      <c r="W795" s="270"/>
    </row>
    <row r="796" spans="1:23" ht="15" x14ac:dyDescent="0.2">
      <c r="A796" s="599" t="s">
        <v>1582</v>
      </c>
      <c r="B796" s="307" t="s">
        <v>167</v>
      </c>
      <c r="C796" s="307" t="s">
        <v>1634</v>
      </c>
      <c r="D796" s="308">
        <v>4604</v>
      </c>
      <c r="E796" s="307" t="s">
        <v>1639</v>
      </c>
      <c r="F796" s="309">
        <v>2806</v>
      </c>
      <c r="G796" s="600" t="s">
        <v>1566</v>
      </c>
      <c r="J796" s="602">
        <v>85205</v>
      </c>
      <c r="K796" s="270"/>
      <c r="L796" s="270"/>
      <c r="M796" s="270"/>
      <c r="N796" s="270"/>
      <c r="O796" s="270"/>
      <c r="P796" s="270"/>
      <c r="Q796" s="270"/>
      <c r="R796" s="270"/>
      <c r="S796" s="270"/>
      <c r="T796" s="270"/>
      <c r="U796" s="270"/>
      <c r="V796" s="270"/>
      <c r="W796" s="270"/>
    </row>
    <row r="797" spans="1:23" ht="15" x14ac:dyDescent="0.2">
      <c r="A797" s="599" t="s">
        <v>1582</v>
      </c>
      <c r="B797" s="307" t="s">
        <v>167</v>
      </c>
      <c r="C797" s="307" t="s">
        <v>1634</v>
      </c>
      <c r="D797" s="308">
        <v>4604</v>
      </c>
      <c r="E797" s="307" t="s">
        <v>1639</v>
      </c>
      <c r="F797" s="309">
        <v>2860</v>
      </c>
      <c r="G797" s="600" t="s">
        <v>1566</v>
      </c>
      <c r="J797" s="602">
        <v>85206</v>
      </c>
      <c r="K797" s="270"/>
      <c r="L797" s="270"/>
      <c r="M797" s="270"/>
      <c r="N797" s="270"/>
      <c r="O797" s="270"/>
      <c r="P797" s="270"/>
      <c r="Q797" s="270"/>
      <c r="R797" s="270"/>
      <c r="S797" s="270"/>
      <c r="T797" s="270"/>
      <c r="U797" s="270"/>
      <c r="V797" s="270"/>
      <c r="W797" s="270"/>
    </row>
    <row r="798" spans="1:23" ht="15" x14ac:dyDescent="0.2">
      <c r="A798" s="599" t="s">
        <v>1582</v>
      </c>
      <c r="B798" s="307" t="s">
        <v>167</v>
      </c>
      <c r="C798" s="307" t="s">
        <v>1634</v>
      </c>
      <c r="D798" s="308">
        <v>4604</v>
      </c>
      <c r="E798" s="307" t="s">
        <v>1639</v>
      </c>
      <c r="F798" s="309">
        <v>2861</v>
      </c>
      <c r="G798" s="600" t="s">
        <v>1566</v>
      </c>
      <c r="J798" s="602">
        <v>85207</v>
      </c>
      <c r="K798" s="270"/>
      <c r="L798" s="270"/>
      <c r="M798" s="270"/>
      <c r="N798" s="270"/>
      <c r="O798" s="270"/>
      <c r="P798" s="270"/>
      <c r="Q798" s="270"/>
      <c r="R798" s="270"/>
      <c r="S798" s="270"/>
      <c r="T798" s="270"/>
      <c r="U798" s="270"/>
      <c r="V798" s="270"/>
      <c r="W798" s="270"/>
    </row>
    <row r="799" spans="1:23" ht="15" x14ac:dyDescent="0.2">
      <c r="A799" s="599" t="s">
        <v>1582</v>
      </c>
      <c r="B799" s="307" t="s">
        <v>167</v>
      </c>
      <c r="C799" s="307" t="s">
        <v>1634</v>
      </c>
      <c r="D799" s="308">
        <v>4604</v>
      </c>
      <c r="E799" s="307" t="s">
        <v>1639</v>
      </c>
      <c r="F799" s="309">
        <v>2863</v>
      </c>
      <c r="G799" s="600" t="s">
        <v>1566</v>
      </c>
      <c r="J799" s="602">
        <v>85208</v>
      </c>
      <c r="K799" s="270"/>
      <c r="L799" s="270"/>
      <c r="M799" s="270"/>
      <c r="N799" s="270"/>
      <c r="O799" s="270"/>
      <c r="P799" s="270"/>
      <c r="Q799" s="270"/>
      <c r="R799" s="270"/>
      <c r="S799" s="270"/>
      <c r="T799" s="270"/>
      <c r="U799" s="270"/>
      <c r="V799" s="270"/>
      <c r="W799" s="270"/>
    </row>
    <row r="800" spans="1:23" ht="15" x14ac:dyDescent="0.2">
      <c r="A800" s="599" t="s">
        <v>1582</v>
      </c>
      <c r="B800" s="307" t="s">
        <v>167</v>
      </c>
      <c r="C800" s="307" t="s">
        <v>1634</v>
      </c>
      <c r="D800" s="308">
        <v>4604</v>
      </c>
      <c r="E800" s="307" t="s">
        <v>1639</v>
      </c>
      <c r="F800" s="309">
        <v>2903</v>
      </c>
      <c r="G800" s="600" t="s">
        <v>1566</v>
      </c>
      <c r="J800" s="602">
        <v>85209</v>
      </c>
      <c r="K800" s="270"/>
      <c r="L800" s="270"/>
      <c r="M800" s="270"/>
      <c r="N800" s="270"/>
      <c r="O800" s="270"/>
      <c r="P800" s="270"/>
      <c r="Q800" s="270"/>
      <c r="R800" s="270"/>
      <c r="S800" s="270"/>
      <c r="T800" s="270"/>
      <c r="U800" s="270"/>
      <c r="V800" s="270"/>
      <c r="W800" s="270"/>
    </row>
    <row r="801" spans="1:23" ht="15" x14ac:dyDescent="0.2">
      <c r="A801" s="599" t="s">
        <v>1582</v>
      </c>
      <c r="B801" s="307" t="s">
        <v>167</v>
      </c>
      <c r="C801" s="307" t="s">
        <v>1634</v>
      </c>
      <c r="D801" s="308">
        <v>4604</v>
      </c>
      <c r="E801" s="307" t="s">
        <v>1639</v>
      </c>
      <c r="F801" s="309">
        <v>2904</v>
      </c>
      <c r="G801" s="600" t="s">
        <v>1566</v>
      </c>
      <c r="J801" s="602">
        <v>85210</v>
      </c>
      <c r="K801" s="270"/>
      <c r="L801" s="270"/>
      <c r="M801" s="270"/>
      <c r="N801" s="270"/>
      <c r="O801" s="270"/>
      <c r="P801" s="270"/>
      <c r="Q801" s="270"/>
      <c r="R801" s="270"/>
      <c r="S801" s="270"/>
      <c r="T801" s="270"/>
      <c r="U801" s="270"/>
      <c r="V801" s="270"/>
      <c r="W801" s="270"/>
    </row>
    <row r="802" spans="1:23" ht="15" x14ac:dyDescent="0.2">
      <c r="A802" s="599" t="s">
        <v>1582</v>
      </c>
      <c r="B802" s="307" t="s">
        <v>167</v>
      </c>
      <c r="C802" s="307" t="s">
        <v>1634</v>
      </c>
      <c r="D802" s="308">
        <v>4604</v>
      </c>
      <c r="E802" s="307" t="s">
        <v>1639</v>
      </c>
      <c r="F802" s="309">
        <v>2905</v>
      </c>
      <c r="G802" s="600" t="s">
        <v>1566</v>
      </c>
      <c r="J802" s="602">
        <v>85212</v>
      </c>
      <c r="K802" s="270"/>
      <c r="L802" s="270"/>
      <c r="M802" s="270"/>
      <c r="N802" s="270"/>
      <c r="O802" s="270"/>
      <c r="P802" s="270"/>
      <c r="Q802" s="270"/>
      <c r="R802" s="270"/>
      <c r="S802" s="270"/>
      <c r="T802" s="270"/>
      <c r="U802" s="270"/>
      <c r="V802" s="270"/>
      <c r="W802" s="270"/>
    </row>
    <row r="803" spans="1:23" ht="15" x14ac:dyDescent="0.2">
      <c r="A803" s="599" t="s">
        <v>1582</v>
      </c>
      <c r="B803" s="307" t="s">
        <v>167</v>
      </c>
      <c r="C803" s="307" t="s">
        <v>1634</v>
      </c>
      <c r="D803" s="308">
        <v>4604</v>
      </c>
      <c r="E803" s="307" t="s">
        <v>1639</v>
      </c>
      <c r="F803" s="309">
        <v>2906</v>
      </c>
      <c r="G803" s="600" t="s">
        <v>1566</v>
      </c>
      <c r="J803" s="602">
        <v>85213</v>
      </c>
      <c r="K803" s="270"/>
      <c r="L803" s="270"/>
      <c r="M803" s="270"/>
      <c r="N803" s="270"/>
      <c r="O803" s="270"/>
      <c r="P803" s="270"/>
      <c r="Q803" s="270"/>
      <c r="R803" s="270"/>
      <c r="S803" s="270"/>
      <c r="T803" s="270"/>
      <c r="U803" s="270"/>
      <c r="V803" s="270"/>
      <c r="W803" s="270"/>
    </row>
    <row r="804" spans="1:23" ht="15" x14ac:dyDescent="0.2">
      <c r="A804" s="599" t="s">
        <v>1582</v>
      </c>
      <c r="B804" s="307" t="s">
        <v>167</v>
      </c>
      <c r="C804" s="307" t="s">
        <v>1634</v>
      </c>
      <c r="D804" s="308">
        <v>4604</v>
      </c>
      <c r="E804" s="307" t="s">
        <v>1639</v>
      </c>
      <c r="F804" s="309">
        <v>2907</v>
      </c>
      <c r="G804" s="600" t="s">
        <v>1566</v>
      </c>
      <c r="J804" s="602">
        <v>85215</v>
      </c>
      <c r="K804" s="270"/>
      <c r="L804" s="270"/>
      <c r="M804" s="270"/>
      <c r="N804" s="270"/>
      <c r="O804" s="270"/>
      <c r="P804" s="270"/>
      <c r="Q804" s="270"/>
      <c r="R804" s="270"/>
      <c r="S804" s="270"/>
      <c r="T804" s="270"/>
      <c r="U804" s="270"/>
      <c r="V804" s="270"/>
      <c r="W804" s="270"/>
    </row>
    <row r="805" spans="1:23" ht="15" x14ac:dyDescent="0.2">
      <c r="A805" s="599" t="s">
        <v>1582</v>
      </c>
      <c r="B805" s="307" t="s">
        <v>167</v>
      </c>
      <c r="C805" s="307" t="s">
        <v>1634</v>
      </c>
      <c r="D805" s="308">
        <v>4604</v>
      </c>
      <c r="E805" s="307" t="s">
        <v>1639</v>
      </c>
      <c r="F805" s="309">
        <v>2908</v>
      </c>
      <c r="G805" s="600" t="s">
        <v>1566</v>
      </c>
      <c r="J805" s="602">
        <v>85233</v>
      </c>
      <c r="K805" s="270"/>
      <c r="L805" s="270"/>
      <c r="M805" s="270"/>
      <c r="N805" s="270"/>
      <c r="O805" s="270"/>
      <c r="P805" s="270"/>
      <c r="Q805" s="270"/>
      <c r="R805" s="270"/>
      <c r="S805" s="270"/>
      <c r="T805" s="270"/>
      <c r="U805" s="270"/>
      <c r="V805" s="270"/>
      <c r="W805" s="270"/>
    </row>
    <row r="806" spans="1:23" ht="15" x14ac:dyDescent="0.2">
      <c r="A806" s="599" t="s">
        <v>1582</v>
      </c>
      <c r="B806" s="307" t="s">
        <v>167</v>
      </c>
      <c r="C806" s="307" t="s">
        <v>1634</v>
      </c>
      <c r="D806" s="308">
        <v>4604</v>
      </c>
      <c r="E806" s="307" t="s">
        <v>1639</v>
      </c>
      <c r="F806" s="309">
        <v>2909</v>
      </c>
      <c r="G806" s="600" t="s">
        <v>1566</v>
      </c>
      <c r="J806" s="602">
        <v>85234</v>
      </c>
      <c r="K806" s="270"/>
      <c r="L806" s="270"/>
      <c r="M806" s="270"/>
      <c r="N806" s="270"/>
      <c r="O806" s="270"/>
      <c r="P806" s="270"/>
      <c r="Q806" s="270"/>
      <c r="R806" s="270"/>
      <c r="S806" s="270"/>
      <c r="T806" s="270"/>
      <c r="U806" s="270"/>
      <c r="V806" s="270"/>
      <c r="W806" s="270"/>
    </row>
    <row r="807" spans="1:23" ht="15" x14ac:dyDescent="0.2">
      <c r="A807" s="599" t="s">
        <v>1582</v>
      </c>
      <c r="B807" s="307" t="s">
        <v>167</v>
      </c>
      <c r="C807" s="307" t="s">
        <v>1634</v>
      </c>
      <c r="D807" s="308">
        <v>4604</v>
      </c>
      <c r="E807" s="307" t="s">
        <v>1639</v>
      </c>
      <c r="F807" s="309">
        <v>2911</v>
      </c>
      <c r="G807" s="600" t="s">
        <v>1566</v>
      </c>
      <c r="J807" s="602">
        <v>85236</v>
      </c>
      <c r="K807" s="270"/>
      <c r="L807" s="270"/>
      <c r="M807" s="270"/>
      <c r="N807" s="270"/>
      <c r="O807" s="270"/>
      <c r="P807" s="270"/>
      <c r="Q807" s="270"/>
      <c r="R807" s="270"/>
      <c r="S807" s="270"/>
      <c r="T807" s="270"/>
      <c r="U807" s="270"/>
      <c r="V807" s="270"/>
      <c r="W807" s="270"/>
    </row>
    <row r="808" spans="1:23" ht="15" x14ac:dyDescent="0.2">
      <c r="A808" s="599" t="s">
        <v>1582</v>
      </c>
      <c r="B808" s="307" t="s">
        <v>167</v>
      </c>
      <c r="C808" s="307" t="s">
        <v>1634</v>
      </c>
      <c r="D808" s="308">
        <v>4604</v>
      </c>
      <c r="E808" s="307" t="s">
        <v>1639</v>
      </c>
      <c r="F808" s="309">
        <v>2912</v>
      </c>
      <c r="G808" s="600" t="s">
        <v>1566</v>
      </c>
      <c r="J808" s="602">
        <v>85295</v>
      </c>
      <c r="K808" s="270"/>
      <c r="L808" s="270"/>
      <c r="M808" s="270"/>
      <c r="N808" s="270"/>
      <c r="O808" s="270"/>
      <c r="P808" s="270"/>
      <c r="Q808" s="270"/>
      <c r="R808" s="270"/>
      <c r="S808" s="270"/>
      <c r="T808" s="270"/>
      <c r="U808" s="270"/>
      <c r="V808" s="270"/>
      <c r="W808" s="270"/>
    </row>
    <row r="809" spans="1:23" ht="15" x14ac:dyDescent="0.2">
      <c r="A809" s="599" t="s">
        <v>1582</v>
      </c>
      <c r="B809" s="307" t="s">
        <v>167</v>
      </c>
      <c r="C809" s="307" t="s">
        <v>1634</v>
      </c>
      <c r="D809" s="308">
        <v>4604</v>
      </c>
      <c r="E809" s="307" t="s">
        <v>1639</v>
      </c>
      <c r="F809" s="309">
        <v>2914</v>
      </c>
      <c r="G809" s="600" t="s">
        <v>1566</v>
      </c>
      <c r="J809" s="602">
        <v>85296</v>
      </c>
      <c r="K809" s="270"/>
      <c r="L809" s="270"/>
      <c r="M809" s="270"/>
      <c r="N809" s="270"/>
      <c r="O809" s="270"/>
      <c r="P809" s="270"/>
      <c r="Q809" s="270"/>
      <c r="R809" s="270"/>
      <c r="S809" s="270"/>
      <c r="T809" s="270"/>
      <c r="U809" s="270"/>
      <c r="V809" s="270"/>
      <c r="W809" s="270"/>
    </row>
    <row r="810" spans="1:23" ht="15" x14ac:dyDescent="0.2">
      <c r="A810" s="599" t="s">
        <v>1582</v>
      </c>
      <c r="B810" s="307" t="s">
        <v>167</v>
      </c>
      <c r="C810" s="307" t="s">
        <v>1634</v>
      </c>
      <c r="D810" s="308">
        <v>4604</v>
      </c>
      <c r="E810" s="307" t="s">
        <v>1639</v>
      </c>
      <c r="F810" s="309">
        <v>2915</v>
      </c>
      <c r="G810" s="600" t="s">
        <v>1566</v>
      </c>
      <c r="J810" s="602">
        <v>85297</v>
      </c>
      <c r="K810" s="270"/>
      <c r="L810" s="270"/>
      <c r="M810" s="270"/>
      <c r="N810" s="270"/>
      <c r="O810" s="270"/>
      <c r="P810" s="270"/>
      <c r="Q810" s="270"/>
      <c r="R810" s="270"/>
      <c r="S810" s="270"/>
      <c r="T810" s="270"/>
      <c r="U810" s="270"/>
      <c r="V810" s="270"/>
      <c r="W810" s="270"/>
    </row>
    <row r="811" spans="1:23" ht="15" x14ac:dyDescent="0.2">
      <c r="A811" s="599" t="s">
        <v>1582</v>
      </c>
      <c r="B811" s="307" t="s">
        <v>167</v>
      </c>
      <c r="C811" s="307" t="s">
        <v>1634</v>
      </c>
      <c r="D811" s="308">
        <v>4604</v>
      </c>
      <c r="E811" s="307" t="s">
        <v>1639</v>
      </c>
      <c r="F811" s="309">
        <v>2916</v>
      </c>
      <c r="G811" s="600" t="s">
        <v>1566</v>
      </c>
      <c r="J811" s="602">
        <v>85298</v>
      </c>
      <c r="K811" s="270"/>
      <c r="L811" s="270"/>
      <c r="M811" s="270"/>
      <c r="N811" s="270"/>
      <c r="O811" s="270"/>
      <c r="P811" s="270"/>
      <c r="Q811" s="270"/>
      <c r="R811" s="270"/>
      <c r="S811" s="270"/>
      <c r="T811" s="270"/>
      <c r="U811" s="270"/>
      <c r="V811" s="270"/>
      <c r="W811" s="270"/>
    </row>
    <row r="812" spans="1:23" ht="15" x14ac:dyDescent="0.2">
      <c r="A812" s="599" t="s">
        <v>1582</v>
      </c>
      <c r="B812" s="307" t="s">
        <v>167</v>
      </c>
      <c r="C812" s="307" t="s">
        <v>1634</v>
      </c>
      <c r="D812" s="308">
        <v>4604</v>
      </c>
      <c r="E812" s="307" t="s">
        <v>1639</v>
      </c>
      <c r="F812" s="309">
        <v>2918</v>
      </c>
      <c r="G812" s="600" t="s">
        <v>1566</v>
      </c>
      <c r="J812" s="601">
        <v>3565</v>
      </c>
      <c r="K812" s="270"/>
      <c r="L812" s="270"/>
      <c r="M812" s="270"/>
      <c r="N812" s="270"/>
      <c r="O812" s="270"/>
      <c r="P812" s="270"/>
      <c r="Q812" s="270"/>
      <c r="R812" s="270"/>
      <c r="S812" s="270"/>
      <c r="T812" s="270"/>
      <c r="U812" s="270"/>
      <c r="V812" s="270"/>
      <c r="W812" s="270"/>
    </row>
    <row r="813" spans="1:23" ht="15" x14ac:dyDescent="0.2">
      <c r="A813" s="599" t="s">
        <v>1640</v>
      </c>
      <c r="B813" s="307" t="s">
        <v>1641</v>
      </c>
      <c r="C813" s="307" t="s">
        <v>1641</v>
      </c>
      <c r="D813" s="308">
        <v>5445</v>
      </c>
      <c r="E813" s="307" t="s">
        <v>1642</v>
      </c>
      <c r="F813" s="309">
        <v>91901</v>
      </c>
      <c r="G813" s="600" t="s">
        <v>1566</v>
      </c>
      <c r="J813" s="602">
        <v>85122</v>
      </c>
      <c r="K813" s="270"/>
      <c r="L813" s="270"/>
      <c r="M813" s="270"/>
      <c r="N813" s="270"/>
      <c r="O813" s="270"/>
      <c r="P813" s="270"/>
      <c r="Q813" s="270"/>
      <c r="R813" s="270"/>
      <c r="S813" s="270"/>
      <c r="T813" s="270"/>
      <c r="U813" s="270"/>
      <c r="V813" s="270"/>
      <c r="W813" s="270"/>
    </row>
    <row r="814" spans="1:23" ht="15" x14ac:dyDescent="0.2">
      <c r="A814" s="599" t="s">
        <v>1640</v>
      </c>
      <c r="B814" s="307" t="s">
        <v>1641</v>
      </c>
      <c r="C814" s="307" t="s">
        <v>1641</v>
      </c>
      <c r="D814" s="308">
        <v>5445</v>
      </c>
      <c r="E814" s="307" t="s">
        <v>1642</v>
      </c>
      <c r="F814" s="309">
        <v>91935</v>
      </c>
      <c r="G814" s="600" t="s">
        <v>1566</v>
      </c>
      <c r="J814" s="602">
        <v>85194</v>
      </c>
      <c r="K814" s="270"/>
      <c r="L814" s="270"/>
      <c r="M814" s="270"/>
      <c r="N814" s="270"/>
      <c r="O814" s="270"/>
      <c r="P814" s="270"/>
      <c r="Q814" s="270"/>
      <c r="R814" s="270"/>
      <c r="S814" s="270"/>
      <c r="T814" s="270"/>
      <c r="U814" s="270"/>
      <c r="V814" s="270"/>
      <c r="W814" s="270"/>
    </row>
    <row r="815" spans="1:23" ht="15" x14ac:dyDescent="0.2">
      <c r="A815" s="599" t="s">
        <v>1640</v>
      </c>
      <c r="B815" s="307" t="s">
        <v>1641</v>
      </c>
      <c r="C815" s="307" t="s">
        <v>1641</v>
      </c>
      <c r="D815" s="308">
        <v>5445</v>
      </c>
      <c r="E815" s="307" t="s">
        <v>1642</v>
      </c>
      <c r="F815" s="309">
        <v>91962</v>
      </c>
      <c r="G815" s="600" t="s">
        <v>1566</v>
      </c>
      <c r="J815" s="601">
        <v>6467</v>
      </c>
      <c r="K815" s="270"/>
      <c r="L815" s="270"/>
      <c r="M815" s="270"/>
      <c r="N815" s="270"/>
      <c r="O815" s="270"/>
      <c r="P815" s="270"/>
      <c r="Q815" s="270"/>
      <c r="R815" s="270"/>
      <c r="S815" s="270"/>
      <c r="T815" s="270"/>
      <c r="U815" s="270"/>
      <c r="V815" s="270"/>
      <c r="W815" s="270"/>
    </row>
    <row r="816" spans="1:23" ht="15" x14ac:dyDescent="0.2">
      <c r="A816" s="599" t="s">
        <v>1640</v>
      </c>
      <c r="B816" s="307" t="s">
        <v>1641</v>
      </c>
      <c r="C816" s="307" t="s">
        <v>1641</v>
      </c>
      <c r="D816" s="308">
        <v>5445</v>
      </c>
      <c r="E816" s="307" t="s">
        <v>1642</v>
      </c>
      <c r="F816" s="309">
        <v>92019</v>
      </c>
      <c r="G816" s="600" t="s">
        <v>1566</v>
      </c>
      <c r="J816" s="602">
        <v>85044</v>
      </c>
      <c r="K816" s="270"/>
      <c r="L816" s="270"/>
      <c r="M816" s="270"/>
      <c r="N816" s="270"/>
      <c r="O816" s="270"/>
      <c r="P816" s="270"/>
      <c r="Q816" s="270"/>
      <c r="R816" s="270"/>
      <c r="S816" s="270"/>
      <c r="T816" s="270"/>
      <c r="U816" s="270"/>
      <c r="V816" s="270"/>
      <c r="W816" s="270"/>
    </row>
    <row r="817" spans="1:23" ht="15" x14ac:dyDescent="0.2">
      <c r="A817" s="599" t="s">
        <v>1640</v>
      </c>
      <c r="B817" s="307" t="s">
        <v>1641</v>
      </c>
      <c r="C817" s="307" t="s">
        <v>1641</v>
      </c>
      <c r="D817" s="308">
        <v>5445</v>
      </c>
      <c r="E817" s="307" t="s">
        <v>1642</v>
      </c>
      <c r="F817" s="309">
        <v>92020</v>
      </c>
      <c r="G817" s="600" t="s">
        <v>1566</v>
      </c>
      <c r="J817" s="602">
        <v>85045</v>
      </c>
      <c r="K817" s="270"/>
      <c r="L817" s="270"/>
      <c r="M817" s="270"/>
      <c r="N817" s="270"/>
      <c r="O817" s="270"/>
      <c r="P817" s="270"/>
      <c r="Q817" s="270"/>
      <c r="R817" s="270"/>
      <c r="S817" s="270"/>
      <c r="T817" s="270"/>
      <c r="U817" s="270"/>
      <c r="V817" s="270"/>
      <c r="W817" s="270"/>
    </row>
    <row r="818" spans="1:23" ht="15" x14ac:dyDescent="0.2">
      <c r="A818" s="599" t="s">
        <v>1640</v>
      </c>
      <c r="B818" s="307" t="s">
        <v>1641</v>
      </c>
      <c r="C818" s="307" t="s">
        <v>1641</v>
      </c>
      <c r="D818" s="308">
        <v>5445</v>
      </c>
      <c r="E818" s="307" t="s">
        <v>1642</v>
      </c>
      <c r="F818" s="309">
        <v>92021</v>
      </c>
      <c r="G818" s="600" t="s">
        <v>1566</v>
      </c>
      <c r="J818" s="602">
        <v>85048</v>
      </c>
      <c r="K818" s="270"/>
      <c r="L818" s="270"/>
      <c r="M818" s="270"/>
      <c r="N818" s="270"/>
      <c r="O818" s="270"/>
      <c r="P818" s="270"/>
      <c r="Q818" s="270"/>
      <c r="R818" s="270"/>
      <c r="S818" s="270"/>
      <c r="T818" s="270"/>
      <c r="U818" s="270"/>
      <c r="V818" s="270"/>
      <c r="W818" s="270"/>
    </row>
    <row r="819" spans="1:23" ht="15" x14ac:dyDescent="0.2">
      <c r="A819" s="599" t="s">
        <v>1640</v>
      </c>
      <c r="B819" s="307" t="s">
        <v>1641</v>
      </c>
      <c r="C819" s="307" t="s">
        <v>1641</v>
      </c>
      <c r="D819" s="308">
        <v>5445</v>
      </c>
      <c r="E819" s="307" t="s">
        <v>1642</v>
      </c>
      <c r="F819" s="309">
        <v>92040</v>
      </c>
      <c r="G819" s="600" t="s">
        <v>1566</v>
      </c>
      <c r="J819" s="602">
        <v>85224</v>
      </c>
      <c r="K819" s="270"/>
      <c r="L819" s="270"/>
      <c r="M819" s="270"/>
      <c r="N819" s="270"/>
      <c r="O819" s="270"/>
      <c r="P819" s="270"/>
      <c r="Q819" s="270"/>
      <c r="R819" s="270"/>
      <c r="S819" s="270"/>
      <c r="T819" s="270"/>
      <c r="U819" s="270"/>
      <c r="V819" s="270"/>
      <c r="W819" s="270"/>
    </row>
    <row r="820" spans="1:23" ht="15" x14ac:dyDescent="0.2">
      <c r="A820" s="599" t="s">
        <v>1640</v>
      </c>
      <c r="B820" s="307" t="s">
        <v>1641</v>
      </c>
      <c r="C820" s="307" t="s">
        <v>1641</v>
      </c>
      <c r="D820" s="308">
        <v>5447</v>
      </c>
      <c r="E820" s="307" t="s">
        <v>1643</v>
      </c>
      <c r="F820" s="309">
        <v>92064</v>
      </c>
      <c r="G820" s="600" t="s">
        <v>1566</v>
      </c>
      <c r="J820" s="602">
        <v>85225</v>
      </c>
      <c r="K820" s="270"/>
      <c r="L820" s="270"/>
      <c r="M820" s="270"/>
      <c r="N820" s="270"/>
      <c r="O820" s="270"/>
      <c r="P820" s="270"/>
      <c r="Q820" s="270"/>
      <c r="R820" s="270"/>
      <c r="S820" s="270"/>
      <c r="T820" s="270"/>
      <c r="U820" s="270"/>
      <c r="V820" s="270"/>
      <c r="W820" s="270"/>
    </row>
    <row r="821" spans="1:23" ht="15" x14ac:dyDescent="0.2">
      <c r="A821" s="599" t="s">
        <v>1640</v>
      </c>
      <c r="B821" s="307" t="s">
        <v>1641</v>
      </c>
      <c r="C821" s="307" t="s">
        <v>1641</v>
      </c>
      <c r="D821" s="308">
        <v>5447</v>
      </c>
      <c r="E821" s="307" t="s">
        <v>1643</v>
      </c>
      <c r="F821" s="309">
        <v>92065</v>
      </c>
      <c r="G821" s="600" t="s">
        <v>1566</v>
      </c>
      <c r="J821" s="602">
        <v>85226</v>
      </c>
      <c r="K821" s="270"/>
      <c r="L821" s="270"/>
      <c r="M821" s="270"/>
      <c r="N821" s="270"/>
      <c r="O821" s="270"/>
      <c r="P821" s="270"/>
      <c r="Q821" s="270"/>
      <c r="R821" s="270"/>
      <c r="S821" s="270"/>
      <c r="T821" s="270"/>
      <c r="U821" s="270"/>
      <c r="V821" s="270"/>
      <c r="W821" s="270"/>
    </row>
    <row r="822" spans="1:23" ht="15" x14ac:dyDescent="0.2">
      <c r="A822" s="599" t="s">
        <v>1640</v>
      </c>
      <c r="B822" s="307" t="s">
        <v>1641</v>
      </c>
      <c r="C822" s="307" t="s">
        <v>1641</v>
      </c>
      <c r="D822" s="308">
        <v>5445</v>
      </c>
      <c r="E822" s="307" t="s">
        <v>1642</v>
      </c>
      <c r="F822" s="309">
        <v>92071</v>
      </c>
      <c r="G822" s="600" t="s">
        <v>1566</v>
      </c>
      <c r="J822" s="602">
        <v>85248</v>
      </c>
      <c r="K822" s="270"/>
      <c r="L822" s="270"/>
      <c r="M822" s="270"/>
      <c r="N822" s="270"/>
      <c r="O822" s="270"/>
      <c r="P822" s="270"/>
      <c r="Q822" s="270"/>
      <c r="R822" s="270"/>
      <c r="S822" s="270"/>
      <c r="T822" s="270"/>
      <c r="U822" s="270"/>
      <c r="V822" s="270"/>
      <c r="W822" s="270"/>
    </row>
    <row r="823" spans="1:23" ht="15" x14ac:dyDescent="0.2">
      <c r="A823" s="599" t="s">
        <v>1640</v>
      </c>
      <c r="B823" s="307" t="s">
        <v>1641</v>
      </c>
      <c r="C823" s="307" t="s">
        <v>1641</v>
      </c>
      <c r="D823" s="308">
        <v>5445</v>
      </c>
      <c r="E823" s="307" t="s">
        <v>1642</v>
      </c>
      <c r="F823" s="309">
        <v>92119</v>
      </c>
      <c r="G823" s="600" t="s">
        <v>1566</v>
      </c>
      <c r="J823" s="602">
        <v>85249</v>
      </c>
      <c r="K823" s="270"/>
      <c r="L823" s="270"/>
      <c r="M823" s="270"/>
      <c r="N823" s="270"/>
      <c r="O823" s="270"/>
      <c r="P823" s="270"/>
      <c r="Q823" s="270"/>
      <c r="R823" s="270"/>
      <c r="S823" s="270"/>
      <c r="T823" s="270"/>
      <c r="U823" s="270"/>
      <c r="V823" s="270"/>
      <c r="W823" s="270"/>
    </row>
    <row r="824" spans="1:23" ht="15" x14ac:dyDescent="0.2">
      <c r="A824" s="599" t="s">
        <v>1640</v>
      </c>
      <c r="B824" s="307" t="s">
        <v>1641</v>
      </c>
      <c r="C824" s="307" t="s">
        <v>1641</v>
      </c>
      <c r="D824" s="308">
        <v>5445</v>
      </c>
      <c r="E824" s="307" t="s">
        <v>1642</v>
      </c>
      <c r="F824" s="309">
        <v>92120</v>
      </c>
      <c r="G824" s="600" t="s">
        <v>1566</v>
      </c>
      <c r="J824" s="602">
        <v>85281</v>
      </c>
      <c r="K824" s="270"/>
      <c r="L824" s="270"/>
      <c r="M824" s="270"/>
      <c r="N824" s="270"/>
      <c r="O824" s="270"/>
      <c r="P824" s="270"/>
      <c r="Q824" s="270"/>
      <c r="R824" s="270"/>
      <c r="S824" s="270"/>
      <c r="T824" s="270"/>
      <c r="U824" s="270"/>
      <c r="V824" s="270"/>
      <c r="W824" s="270"/>
    </row>
    <row r="825" spans="1:23" ht="15" x14ac:dyDescent="0.2">
      <c r="A825" s="599" t="s">
        <v>1640</v>
      </c>
      <c r="B825" s="307" t="s">
        <v>1641</v>
      </c>
      <c r="C825" s="307" t="s">
        <v>1641</v>
      </c>
      <c r="D825" s="308">
        <v>5445</v>
      </c>
      <c r="E825" s="307" t="s">
        <v>1642</v>
      </c>
      <c r="F825" s="309">
        <v>92124</v>
      </c>
      <c r="G825" s="600" t="s">
        <v>1566</v>
      </c>
      <c r="J825" s="602">
        <v>85282</v>
      </c>
      <c r="K825" s="270"/>
      <c r="L825" s="270"/>
      <c r="M825" s="270"/>
      <c r="N825" s="270"/>
      <c r="O825" s="270"/>
      <c r="P825" s="270"/>
      <c r="Q825" s="270"/>
      <c r="R825" s="270"/>
      <c r="S825" s="270"/>
      <c r="T825" s="270"/>
      <c r="U825" s="270"/>
      <c r="V825" s="270"/>
      <c r="W825" s="270"/>
    </row>
    <row r="826" spans="1:23" ht="15" x14ac:dyDescent="0.2">
      <c r="A826" s="599" t="s">
        <v>1640</v>
      </c>
      <c r="B826" s="307" t="s">
        <v>1641</v>
      </c>
      <c r="C826" s="307" t="s">
        <v>1641</v>
      </c>
      <c r="D826" s="308">
        <v>5446</v>
      </c>
      <c r="E826" s="307" t="s">
        <v>1644</v>
      </c>
      <c r="F826" s="309">
        <v>91902</v>
      </c>
      <c r="G826" s="600" t="s">
        <v>1566</v>
      </c>
      <c r="J826" s="602">
        <v>85283</v>
      </c>
      <c r="K826" s="270"/>
      <c r="L826" s="270"/>
      <c r="M826" s="270"/>
      <c r="N826" s="270"/>
      <c r="O826" s="270"/>
      <c r="P826" s="270"/>
      <c r="Q826" s="270"/>
      <c r="R826" s="270"/>
      <c r="S826" s="270"/>
      <c r="T826" s="270"/>
      <c r="U826" s="270"/>
      <c r="V826" s="270"/>
      <c r="W826" s="270"/>
    </row>
    <row r="827" spans="1:23" ht="15" x14ac:dyDescent="0.2">
      <c r="A827" s="599" t="s">
        <v>1640</v>
      </c>
      <c r="B827" s="307" t="s">
        <v>1641</v>
      </c>
      <c r="C827" s="307" t="s">
        <v>1641</v>
      </c>
      <c r="D827" s="308">
        <v>5446</v>
      </c>
      <c r="E827" s="307" t="s">
        <v>1644</v>
      </c>
      <c r="F827" s="309">
        <v>91910</v>
      </c>
      <c r="G827" s="600" t="s">
        <v>1566</v>
      </c>
      <c r="J827" s="602">
        <v>85284</v>
      </c>
      <c r="K827" s="270"/>
      <c r="L827" s="270"/>
      <c r="M827" s="270"/>
      <c r="N827" s="270"/>
      <c r="O827" s="270"/>
      <c r="P827" s="270"/>
      <c r="Q827" s="270"/>
      <c r="R827" s="270"/>
      <c r="S827" s="270"/>
      <c r="T827" s="270"/>
      <c r="U827" s="270"/>
      <c r="V827" s="270"/>
      <c r="W827" s="270"/>
    </row>
    <row r="828" spans="1:23" ht="15" x14ac:dyDescent="0.2">
      <c r="A828" s="599" t="s">
        <v>1640</v>
      </c>
      <c r="B828" s="307" t="s">
        <v>1641</v>
      </c>
      <c r="C828" s="307" t="s">
        <v>1641</v>
      </c>
      <c r="D828" s="308">
        <v>5446</v>
      </c>
      <c r="E828" s="307" t="s">
        <v>1644</v>
      </c>
      <c r="F828" s="309">
        <v>91911</v>
      </c>
      <c r="G828" s="600" t="s">
        <v>1566</v>
      </c>
      <c r="J828" s="602">
        <v>85286</v>
      </c>
      <c r="K828" s="270"/>
      <c r="L828" s="270"/>
      <c r="M828" s="270"/>
      <c r="N828" s="270"/>
      <c r="O828" s="270"/>
      <c r="P828" s="270"/>
      <c r="Q828" s="270"/>
      <c r="R828" s="270"/>
      <c r="S828" s="270"/>
      <c r="T828" s="270"/>
      <c r="U828" s="270"/>
      <c r="V828" s="270"/>
      <c r="W828" s="270"/>
    </row>
    <row r="829" spans="1:23" ht="15" x14ac:dyDescent="0.2">
      <c r="A829" s="599" t="s">
        <v>1640</v>
      </c>
      <c r="B829" s="307" t="s">
        <v>1641</v>
      </c>
      <c r="C829" s="307" t="s">
        <v>1641</v>
      </c>
      <c r="D829" s="308">
        <v>5446</v>
      </c>
      <c r="E829" s="307" t="s">
        <v>1644</v>
      </c>
      <c r="F829" s="309">
        <v>91913</v>
      </c>
      <c r="G829" s="600" t="s">
        <v>1566</v>
      </c>
      <c r="J829" s="602">
        <v>85287</v>
      </c>
      <c r="K829" s="270"/>
      <c r="L829" s="270"/>
      <c r="M829" s="270"/>
      <c r="N829" s="270"/>
      <c r="O829" s="270"/>
      <c r="P829" s="270"/>
      <c r="Q829" s="270"/>
      <c r="R829" s="270"/>
      <c r="S829" s="270"/>
      <c r="T829" s="270"/>
      <c r="U829" s="270"/>
      <c r="V829" s="270"/>
      <c r="W829" s="270"/>
    </row>
    <row r="830" spans="1:23" ht="15" x14ac:dyDescent="0.2">
      <c r="A830" s="599" t="s">
        <v>1640</v>
      </c>
      <c r="B830" s="307" t="s">
        <v>1641</v>
      </c>
      <c r="C830" s="307" t="s">
        <v>1641</v>
      </c>
      <c r="D830" s="308">
        <v>5446</v>
      </c>
      <c r="E830" s="307" t="s">
        <v>1644</v>
      </c>
      <c r="F830" s="309">
        <v>91914</v>
      </c>
      <c r="G830" s="600" t="s">
        <v>1566</v>
      </c>
      <c r="J830" s="601">
        <v>363</v>
      </c>
      <c r="K830" s="270"/>
      <c r="L830" s="270"/>
      <c r="M830" s="270"/>
      <c r="N830" s="270"/>
      <c r="O830" s="270"/>
      <c r="P830" s="270"/>
      <c r="Q830" s="270"/>
      <c r="R830" s="270"/>
      <c r="S830" s="270"/>
      <c r="T830" s="270"/>
      <c r="U830" s="270"/>
      <c r="V830" s="270"/>
      <c r="W830" s="270"/>
    </row>
    <row r="831" spans="1:23" ht="15" x14ac:dyDescent="0.2">
      <c r="A831" s="599" t="s">
        <v>1640</v>
      </c>
      <c r="B831" s="307" t="s">
        <v>1641</v>
      </c>
      <c r="C831" s="307" t="s">
        <v>1641</v>
      </c>
      <c r="D831" s="308">
        <v>5446</v>
      </c>
      <c r="E831" s="307" t="s">
        <v>1644</v>
      </c>
      <c r="F831" s="309">
        <v>91915</v>
      </c>
      <c r="G831" s="600" t="s">
        <v>1566</v>
      </c>
      <c r="J831" s="602">
        <v>2804</v>
      </c>
      <c r="K831" s="270"/>
      <c r="L831" s="270"/>
      <c r="M831" s="270"/>
      <c r="N831" s="270"/>
      <c r="O831" s="270"/>
      <c r="P831" s="270"/>
      <c r="Q831" s="270"/>
      <c r="R831" s="270"/>
      <c r="S831" s="270"/>
      <c r="T831" s="270"/>
      <c r="U831" s="270"/>
      <c r="V831" s="270"/>
      <c r="W831" s="270"/>
    </row>
    <row r="832" spans="1:23" ht="15" x14ac:dyDescent="0.2">
      <c r="A832" s="599" t="s">
        <v>1640</v>
      </c>
      <c r="B832" s="307" t="s">
        <v>1641</v>
      </c>
      <c r="C832" s="307" t="s">
        <v>1641</v>
      </c>
      <c r="D832" s="308">
        <v>5446</v>
      </c>
      <c r="E832" s="307" t="s">
        <v>1644</v>
      </c>
      <c r="F832" s="309">
        <v>91932</v>
      </c>
      <c r="G832" s="600" t="s">
        <v>1566</v>
      </c>
      <c r="J832" s="602">
        <v>2808</v>
      </c>
      <c r="K832" s="270"/>
      <c r="L832" s="270"/>
      <c r="M832" s="270"/>
      <c r="N832" s="270"/>
      <c r="O832" s="270"/>
      <c r="P832" s="270"/>
      <c r="Q832" s="270"/>
      <c r="R832" s="270"/>
      <c r="S832" s="270"/>
      <c r="T832" s="270"/>
      <c r="U832" s="270"/>
      <c r="V832" s="270"/>
      <c r="W832" s="270"/>
    </row>
    <row r="833" spans="1:23" ht="15" x14ac:dyDescent="0.2">
      <c r="A833" s="599" t="s">
        <v>1640</v>
      </c>
      <c r="B833" s="307" t="s">
        <v>1641</v>
      </c>
      <c r="C833" s="307" t="s">
        <v>1641</v>
      </c>
      <c r="D833" s="308">
        <v>5446</v>
      </c>
      <c r="E833" s="307" t="s">
        <v>1644</v>
      </c>
      <c r="F833" s="309">
        <v>91941</v>
      </c>
      <c r="G833" s="600" t="s">
        <v>1566</v>
      </c>
      <c r="J833" s="602">
        <v>2812</v>
      </c>
      <c r="K833" s="270"/>
      <c r="L833" s="270"/>
      <c r="M833" s="270"/>
      <c r="N833" s="270"/>
      <c r="O833" s="270"/>
      <c r="P833" s="270"/>
      <c r="Q833" s="270"/>
      <c r="R833" s="270"/>
      <c r="S833" s="270"/>
      <c r="T833" s="270"/>
      <c r="U833" s="270"/>
      <c r="V833" s="270"/>
      <c r="W833" s="270"/>
    </row>
    <row r="834" spans="1:23" ht="15" x14ac:dyDescent="0.2">
      <c r="A834" s="599" t="s">
        <v>1640</v>
      </c>
      <c r="B834" s="307" t="s">
        <v>1641</v>
      </c>
      <c r="C834" s="307" t="s">
        <v>1641</v>
      </c>
      <c r="D834" s="308">
        <v>5446</v>
      </c>
      <c r="E834" s="307" t="s">
        <v>1644</v>
      </c>
      <c r="F834" s="309">
        <v>91942</v>
      </c>
      <c r="G834" s="600" t="s">
        <v>1566</v>
      </c>
      <c r="J834" s="602">
        <v>2813</v>
      </c>
      <c r="K834" s="270"/>
      <c r="L834" s="270"/>
      <c r="M834" s="270"/>
      <c r="N834" s="270"/>
      <c r="O834" s="270"/>
      <c r="P834" s="270"/>
      <c r="Q834" s="270"/>
      <c r="R834" s="270"/>
      <c r="S834" s="270"/>
      <c r="T834" s="270"/>
      <c r="U834" s="270"/>
      <c r="V834" s="270"/>
      <c r="W834" s="270"/>
    </row>
    <row r="835" spans="1:23" ht="15" x14ac:dyDescent="0.2">
      <c r="A835" s="599" t="s">
        <v>1640</v>
      </c>
      <c r="B835" s="307" t="s">
        <v>1641</v>
      </c>
      <c r="C835" s="307" t="s">
        <v>1641</v>
      </c>
      <c r="D835" s="308">
        <v>5446</v>
      </c>
      <c r="E835" s="307" t="s">
        <v>1644</v>
      </c>
      <c r="F835" s="309">
        <v>91945</v>
      </c>
      <c r="G835" s="600" t="s">
        <v>1566</v>
      </c>
      <c r="J835" s="602">
        <v>2832</v>
      </c>
      <c r="K835" s="270"/>
      <c r="L835" s="270"/>
      <c r="M835" s="270"/>
      <c r="N835" s="270"/>
      <c r="O835" s="270"/>
      <c r="P835" s="270"/>
      <c r="Q835" s="270"/>
      <c r="R835" s="270"/>
      <c r="S835" s="270"/>
      <c r="T835" s="270"/>
      <c r="U835" s="270"/>
      <c r="V835" s="270"/>
      <c r="W835" s="270"/>
    </row>
    <row r="836" spans="1:23" ht="15" x14ac:dyDescent="0.2">
      <c r="A836" s="599" t="s">
        <v>1640</v>
      </c>
      <c r="B836" s="307" t="s">
        <v>1641</v>
      </c>
      <c r="C836" s="307" t="s">
        <v>1641</v>
      </c>
      <c r="D836" s="308">
        <v>5446</v>
      </c>
      <c r="E836" s="307" t="s">
        <v>1644</v>
      </c>
      <c r="F836" s="309">
        <v>91950</v>
      </c>
      <c r="G836" s="600" t="s">
        <v>1566</v>
      </c>
      <c r="J836" s="602">
        <v>2833</v>
      </c>
      <c r="K836" s="270"/>
      <c r="L836" s="270"/>
      <c r="M836" s="270"/>
      <c r="N836" s="270"/>
      <c r="O836" s="270"/>
      <c r="P836" s="270"/>
      <c r="Q836" s="270"/>
      <c r="R836" s="270"/>
      <c r="S836" s="270"/>
      <c r="T836" s="270"/>
      <c r="U836" s="270"/>
      <c r="V836" s="270"/>
      <c r="W836" s="270"/>
    </row>
    <row r="837" spans="1:23" ht="15" x14ac:dyDescent="0.2">
      <c r="A837" s="599" t="s">
        <v>1640</v>
      </c>
      <c r="B837" s="307" t="s">
        <v>1641</v>
      </c>
      <c r="C837" s="307" t="s">
        <v>1641</v>
      </c>
      <c r="D837" s="308">
        <v>5446</v>
      </c>
      <c r="E837" s="307" t="s">
        <v>1644</v>
      </c>
      <c r="F837" s="309">
        <v>91977</v>
      </c>
      <c r="G837" s="600" t="s">
        <v>1566</v>
      </c>
      <c r="J837" s="602">
        <v>2836</v>
      </c>
      <c r="K837" s="270"/>
      <c r="L837" s="270"/>
      <c r="M837" s="270"/>
      <c r="N837" s="270"/>
      <c r="O837" s="270"/>
      <c r="P837" s="270"/>
      <c r="Q837" s="270"/>
      <c r="R837" s="270"/>
      <c r="S837" s="270"/>
      <c r="T837" s="270"/>
      <c r="U837" s="270"/>
      <c r="V837" s="270"/>
      <c r="W837" s="270"/>
    </row>
    <row r="838" spans="1:23" ht="15" x14ac:dyDescent="0.2">
      <c r="A838" s="599" t="s">
        <v>1640</v>
      </c>
      <c r="B838" s="307" t="s">
        <v>1641</v>
      </c>
      <c r="C838" s="307" t="s">
        <v>1641</v>
      </c>
      <c r="D838" s="308">
        <v>5446</v>
      </c>
      <c r="E838" s="307" t="s">
        <v>1644</v>
      </c>
      <c r="F838" s="309">
        <v>91978</v>
      </c>
      <c r="G838" s="600" t="s">
        <v>1566</v>
      </c>
      <c r="J838" s="602">
        <v>2891</v>
      </c>
      <c r="K838" s="270"/>
      <c r="L838" s="270"/>
      <c r="M838" s="270"/>
      <c r="N838" s="270"/>
      <c r="O838" s="270"/>
      <c r="P838" s="270"/>
      <c r="Q838" s="270"/>
      <c r="R838" s="270"/>
      <c r="S838" s="270"/>
      <c r="T838" s="270"/>
      <c r="U838" s="270"/>
      <c r="V838" s="270"/>
      <c r="W838" s="270"/>
    </row>
    <row r="839" spans="1:23" ht="15" x14ac:dyDescent="0.2">
      <c r="A839" s="599" t="s">
        <v>1640</v>
      </c>
      <c r="B839" s="307" t="s">
        <v>1641</v>
      </c>
      <c r="C839" s="307" t="s">
        <v>1641</v>
      </c>
      <c r="D839" s="308">
        <v>5446</v>
      </c>
      <c r="E839" s="307" t="s">
        <v>1644</v>
      </c>
      <c r="F839" s="309">
        <v>92101</v>
      </c>
      <c r="G839" s="600" t="s">
        <v>1566</v>
      </c>
      <c r="J839" s="602">
        <v>2894</v>
      </c>
      <c r="K839" s="270"/>
      <c r="L839" s="270"/>
      <c r="M839" s="270"/>
      <c r="N839" s="270"/>
      <c r="O839" s="270"/>
      <c r="P839" s="270"/>
      <c r="Q839" s="270"/>
      <c r="R839" s="270"/>
      <c r="S839" s="270"/>
      <c r="T839" s="270"/>
      <c r="U839" s="270"/>
      <c r="V839" s="270"/>
      <c r="W839" s="270"/>
    </row>
    <row r="840" spans="1:23" ht="15" x14ac:dyDescent="0.2">
      <c r="A840" s="599" t="s">
        <v>1640</v>
      </c>
      <c r="B840" s="307" t="s">
        <v>1641</v>
      </c>
      <c r="C840" s="307" t="s">
        <v>1641</v>
      </c>
      <c r="D840" s="308">
        <v>5446</v>
      </c>
      <c r="E840" s="307" t="s">
        <v>1644</v>
      </c>
      <c r="F840" s="309">
        <v>92102</v>
      </c>
      <c r="G840" s="600" t="s">
        <v>1566</v>
      </c>
      <c r="J840" s="602">
        <v>2898</v>
      </c>
      <c r="K840" s="270"/>
      <c r="L840" s="270"/>
      <c r="M840" s="270"/>
      <c r="N840" s="270"/>
      <c r="O840" s="270"/>
      <c r="P840" s="270"/>
      <c r="Q840" s="270"/>
      <c r="R840" s="270"/>
      <c r="S840" s="270"/>
      <c r="T840" s="270"/>
      <c r="U840" s="270"/>
      <c r="V840" s="270"/>
      <c r="W840" s="270"/>
    </row>
    <row r="841" spans="1:23" ht="15" x14ac:dyDescent="0.2">
      <c r="A841" s="599" t="s">
        <v>1640</v>
      </c>
      <c r="B841" s="307" t="s">
        <v>1641</v>
      </c>
      <c r="C841" s="307" t="s">
        <v>1641</v>
      </c>
      <c r="D841" s="308">
        <v>5446</v>
      </c>
      <c r="E841" s="307" t="s">
        <v>1644</v>
      </c>
      <c r="F841" s="309">
        <v>92103</v>
      </c>
      <c r="G841" s="600" t="s">
        <v>1566</v>
      </c>
      <c r="J841" s="601">
        <v>1131</v>
      </c>
      <c r="K841" s="270"/>
      <c r="L841" s="270"/>
      <c r="M841" s="270"/>
      <c r="N841" s="270"/>
      <c r="O841" s="270"/>
      <c r="P841" s="270"/>
      <c r="Q841" s="270"/>
      <c r="R841" s="270"/>
      <c r="S841" s="270"/>
      <c r="T841" s="270"/>
      <c r="U841" s="270"/>
      <c r="V841" s="270"/>
      <c r="W841" s="270"/>
    </row>
    <row r="842" spans="1:23" ht="15" x14ac:dyDescent="0.2">
      <c r="A842" s="599" t="s">
        <v>1640</v>
      </c>
      <c r="B842" s="307" t="s">
        <v>1641</v>
      </c>
      <c r="C842" s="307" t="s">
        <v>1641</v>
      </c>
      <c r="D842" s="308">
        <v>5446</v>
      </c>
      <c r="E842" s="307" t="s">
        <v>1644</v>
      </c>
      <c r="F842" s="309">
        <v>92104</v>
      </c>
      <c r="G842" s="600" t="s">
        <v>1566</v>
      </c>
      <c r="J842" s="602">
        <v>2814</v>
      </c>
      <c r="K842" s="270"/>
      <c r="L842" s="270"/>
      <c r="M842" s="270"/>
      <c r="N842" s="270"/>
      <c r="O842" s="270"/>
      <c r="P842" s="270"/>
      <c r="Q842" s="270"/>
      <c r="R842" s="270"/>
      <c r="S842" s="270"/>
      <c r="T842" s="270"/>
      <c r="U842" s="270"/>
      <c r="V842" s="270"/>
      <c r="W842" s="270"/>
    </row>
    <row r="843" spans="1:23" ht="15" x14ac:dyDescent="0.2">
      <c r="A843" s="599" t="s">
        <v>1640</v>
      </c>
      <c r="B843" s="307" t="s">
        <v>1641</v>
      </c>
      <c r="C843" s="307" t="s">
        <v>1641</v>
      </c>
      <c r="D843" s="308">
        <v>5446</v>
      </c>
      <c r="E843" s="307" t="s">
        <v>1644</v>
      </c>
      <c r="F843" s="309">
        <v>92105</v>
      </c>
      <c r="G843" s="600" t="s">
        <v>1566</v>
      </c>
      <c r="J843" s="602">
        <v>2828</v>
      </c>
      <c r="K843" s="270"/>
      <c r="L843" s="270"/>
      <c r="M843" s="270"/>
      <c r="N843" s="270"/>
      <c r="O843" s="270"/>
      <c r="P843" s="270"/>
      <c r="Q843" s="270"/>
      <c r="R843" s="270"/>
      <c r="S843" s="270"/>
      <c r="T843" s="270"/>
      <c r="U843" s="270"/>
      <c r="V843" s="270"/>
      <c r="W843" s="270"/>
    </row>
    <row r="844" spans="1:23" ht="15" x14ac:dyDescent="0.2">
      <c r="A844" s="599" t="s">
        <v>1640</v>
      </c>
      <c r="B844" s="307" t="s">
        <v>1641</v>
      </c>
      <c r="C844" s="307" t="s">
        <v>1641</v>
      </c>
      <c r="D844" s="308">
        <v>5446</v>
      </c>
      <c r="E844" s="307" t="s">
        <v>1644</v>
      </c>
      <c r="F844" s="309">
        <v>92106</v>
      </c>
      <c r="G844" s="600" t="s">
        <v>1566</v>
      </c>
      <c r="J844" s="602">
        <v>2830</v>
      </c>
      <c r="K844" s="270"/>
      <c r="L844" s="270"/>
      <c r="M844" s="270"/>
      <c r="N844" s="270"/>
      <c r="O844" s="270"/>
      <c r="P844" s="270"/>
      <c r="Q844" s="270"/>
      <c r="R844" s="270"/>
      <c r="S844" s="270"/>
      <c r="T844" s="270"/>
      <c r="U844" s="270"/>
      <c r="V844" s="270"/>
      <c r="W844" s="270"/>
    </row>
    <row r="845" spans="1:23" ht="15" x14ac:dyDescent="0.2">
      <c r="A845" s="599" t="s">
        <v>1640</v>
      </c>
      <c r="B845" s="307" t="s">
        <v>1641</v>
      </c>
      <c r="C845" s="307" t="s">
        <v>1641</v>
      </c>
      <c r="D845" s="308">
        <v>5446</v>
      </c>
      <c r="E845" s="307" t="s">
        <v>1644</v>
      </c>
      <c r="F845" s="309">
        <v>92107</v>
      </c>
      <c r="G845" s="600" t="s">
        <v>1566</v>
      </c>
      <c r="J845" s="602">
        <v>2838</v>
      </c>
      <c r="K845" s="270"/>
      <c r="L845" s="270"/>
      <c r="M845" s="270"/>
      <c r="N845" s="270"/>
      <c r="O845" s="270"/>
      <c r="P845" s="270"/>
      <c r="Q845" s="270"/>
      <c r="R845" s="270"/>
      <c r="S845" s="270"/>
      <c r="T845" s="270"/>
      <c r="U845" s="270"/>
      <c r="V845" s="270"/>
      <c r="W845" s="270"/>
    </row>
    <row r="846" spans="1:23" ht="15" x14ac:dyDescent="0.2">
      <c r="A846" s="599" t="s">
        <v>1640</v>
      </c>
      <c r="B846" s="307" t="s">
        <v>1641</v>
      </c>
      <c r="C846" s="307" t="s">
        <v>1641</v>
      </c>
      <c r="D846" s="308">
        <v>5446</v>
      </c>
      <c r="E846" s="307" t="s">
        <v>1644</v>
      </c>
      <c r="F846" s="309">
        <v>92108</v>
      </c>
      <c r="G846" s="600" t="s">
        <v>1566</v>
      </c>
      <c r="J846" s="602">
        <v>2839</v>
      </c>
      <c r="K846" s="270"/>
      <c r="L846" s="270"/>
      <c r="M846" s="270"/>
      <c r="N846" s="270"/>
      <c r="O846" s="270"/>
      <c r="P846" s="270"/>
      <c r="Q846" s="270"/>
      <c r="R846" s="270"/>
      <c r="S846" s="270"/>
      <c r="T846" s="270"/>
      <c r="U846" s="270"/>
      <c r="V846" s="270"/>
      <c r="W846" s="270"/>
    </row>
    <row r="847" spans="1:23" ht="15" x14ac:dyDescent="0.2">
      <c r="A847" s="599" t="s">
        <v>1640</v>
      </c>
      <c r="B847" s="307" t="s">
        <v>1641</v>
      </c>
      <c r="C847" s="307" t="s">
        <v>1641</v>
      </c>
      <c r="D847" s="308">
        <v>5446</v>
      </c>
      <c r="E847" s="307" t="s">
        <v>1644</v>
      </c>
      <c r="F847" s="309">
        <v>92110</v>
      </c>
      <c r="G847" s="600" t="s">
        <v>1566</v>
      </c>
      <c r="J847" s="602">
        <v>2858</v>
      </c>
      <c r="K847" s="270"/>
      <c r="L847" s="270"/>
      <c r="M847" s="270"/>
      <c r="N847" s="270"/>
      <c r="O847" s="270"/>
      <c r="P847" s="270"/>
      <c r="Q847" s="270"/>
      <c r="R847" s="270"/>
      <c r="S847" s="270"/>
      <c r="T847" s="270"/>
      <c r="U847" s="270"/>
      <c r="V847" s="270"/>
      <c r="W847" s="270"/>
    </row>
    <row r="848" spans="1:23" ht="15" x14ac:dyDescent="0.2">
      <c r="A848" s="599" t="s">
        <v>1640</v>
      </c>
      <c r="B848" s="307" t="s">
        <v>1641</v>
      </c>
      <c r="C848" s="307" t="s">
        <v>1641</v>
      </c>
      <c r="D848" s="308">
        <v>5446</v>
      </c>
      <c r="E848" s="307" t="s">
        <v>1644</v>
      </c>
      <c r="F848" s="309">
        <v>92113</v>
      </c>
      <c r="G848" s="600" t="s">
        <v>1566</v>
      </c>
      <c r="J848" s="602">
        <v>2859</v>
      </c>
      <c r="K848" s="270"/>
      <c r="L848" s="270"/>
      <c r="M848" s="270"/>
      <c r="N848" s="270"/>
      <c r="O848" s="270"/>
      <c r="P848" s="270"/>
      <c r="Q848" s="270"/>
      <c r="R848" s="270"/>
      <c r="S848" s="270"/>
      <c r="T848" s="270"/>
      <c r="U848" s="270"/>
      <c r="V848" s="270"/>
      <c r="W848" s="270"/>
    </row>
    <row r="849" spans="1:23" ht="15" x14ac:dyDescent="0.2">
      <c r="A849" s="599" t="s">
        <v>1640</v>
      </c>
      <c r="B849" s="307" t="s">
        <v>1641</v>
      </c>
      <c r="C849" s="307" t="s">
        <v>1641</v>
      </c>
      <c r="D849" s="308">
        <v>5446</v>
      </c>
      <c r="E849" s="307" t="s">
        <v>1644</v>
      </c>
      <c r="F849" s="309">
        <v>92114</v>
      </c>
      <c r="G849" s="600" t="s">
        <v>1566</v>
      </c>
      <c r="J849" s="602">
        <v>2864</v>
      </c>
      <c r="K849" s="270"/>
      <c r="L849" s="270"/>
      <c r="M849" s="270"/>
      <c r="N849" s="270"/>
      <c r="O849" s="270"/>
      <c r="P849" s="270"/>
      <c r="Q849" s="270"/>
      <c r="R849" s="270"/>
      <c r="S849" s="270"/>
      <c r="T849" s="270"/>
      <c r="U849" s="270"/>
      <c r="V849" s="270"/>
      <c r="W849" s="270"/>
    </row>
    <row r="850" spans="1:23" ht="15" x14ac:dyDescent="0.2">
      <c r="A850" s="599" t="s">
        <v>1640</v>
      </c>
      <c r="B850" s="307" t="s">
        <v>1641</v>
      </c>
      <c r="C850" s="307" t="s">
        <v>1641</v>
      </c>
      <c r="D850" s="308">
        <v>5446</v>
      </c>
      <c r="E850" s="307" t="s">
        <v>1644</v>
      </c>
      <c r="F850" s="309">
        <v>92115</v>
      </c>
      <c r="G850" s="600" t="s">
        <v>1566</v>
      </c>
      <c r="J850" s="602">
        <v>2865</v>
      </c>
      <c r="K850" s="270"/>
      <c r="L850" s="270"/>
      <c r="M850" s="270"/>
      <c r="N850" s="270"/>
      <c r="O850" s="270"/>
      <c r="P850" s="270"/>
      <c r="Q850" s="270"/>
      <c r="R850" s="270"/>
      <c r="S850" s="270"/>
      <c r="T850" s="270"/>
      <c r="U850" s="270"/>
      <c r="V850" s="270"/>
      <c r="W850" s="270"/>
    </row>
    <row r="851" spans="1:23" ht="15" x14ac:dyDescent="0.2">
      <c r="A851" s="599" t="s">
        <v>1640</v>
      </c>
      <c r="B851" s="307" t="s">
        <v>1641</v>
      </c>
      <c r="C851" s="307" t="s">
        <v>1641</v>
      </c>
      <c r="D851" s="308">
        <v>5446</v>
      </c>
      <c r="E851" s="307" t="s">
        <v>1644</v>
      </c>
      <c r="F851" s="309">
        <v>92116</v>
      </c>
      <c r="G851" s="600" t="s">
        <v>1566</v>
      </c>
      <c r="J851" s="602">
        <v>2895</v>
      </c>
      <c r="K851" s="270"/>
      <c r="L851" s="270"/>
      <c r="M851" s="270"/>
      <c r="N851" s="270"/>
      <c r="O851" s="270"/>
      <c r="P851" s="270"/>
      <c r="Q851" s="270"/>
      <c r="R851" s="270"/>
      <c r="S851" s="270"/>
      <c r="T851" s="270"/>
      <c r="U851" s="270"/>
      <c r="V851" s="270"/>
      <c r="W851" s="270"/>
    </row>
    <row r="852" spans="1:23" ht="15" x14ac:dyDescent="0.2">
      <c r="A852" s="599" t="s">
        <v>1640</v>
      </c>
      <c r="B852" s="307" t="s">
        <v>1641</v>
      </c>
      <c r="C852" s="307" t="s">
        <v>1641</v>
      </c>
      <c r="D852" s="308">
        <v>5446</v>
      </c>
      <c r="E852" s="307" t="s">
        <v>1644</v>
      </c>
      <c r="F852" s="309">
        <v>92139</v>
      </c>
      <c r="G852" s="600" t="s">
        <v>1566</v>
      </c>
      <c r="J852" s="602">
        <v>2896</v>
      </c>
      <c r="K852" s="270"/>
      <c r="L852" s="270"/>
      <c r="M852" s="270"/>
      <c r="N852" s="270"/>
      <c r="O852" s="270"/>
      <c r="P852" s="270"/>
      <c r="Q852" s="270"/>
      <c r="R852" s="270"/>
      <c r="S852" s="270"/>
      <c r="T852" s="270"/>
      <c r="U852" s="270"/>
      <c r="V852" s="270"/>
      <c r="W852" s="270"/>
    </row>
    <row r="853" spans="1:23" ht="15" x14ac:dyDescent="0.2">
      <c r="A853" s="599" t="s">
        <v>1640</v>
      </c>
      <c r="B853" s="307" t="s">
        <v>1641</v>
      </c>
      <c r="C853" s="307" t="s">
        <v>1641</v>
      </c>
      <c r="D853" s="308">
        <v>5446</v>
      </c>
      <c r="E853" s="307" t="s">
        <v>1644</v>
      </c>
      <c r="F853" s="309">
        <v>92154</v>
      </c>
      <c r="G853" s="600" t="s">
        <v>1566</v>
      </c>
      <c r="J853" s="602">
        <v>2917</v>
      </c>
      <c r="K853" s="270"/>
      <c r="L853" s="270"/>
      <c r="M853" s="270"/>
      <c r="N853" s="270"/>
      <c r="O853" s="270"/>
      <c r="P853" s="270"/>
      <c r="Q853" s="270"/>
      <c r="R853" s="270"/>
      <c r="S853" s="270"/>
      <c r="T853" s="270"/>
      <c r="U853" s="270"/>
      <c r="V853" s="270"/>
      <c r="W853" s="270"/>
    </row>
    <row r="854" spans="1:23" ht="15" x14ac:dyDescent="0.2">
      <c r="A854" s="599" t="s">
        <v>1640</v>
      </c>
      <c r="B854" s="307" t="s">
        <v>1641</v>
      </c>
      <c r="C854" s="307" t="s">
        <v>1641</v>
      </c>
      <c r="D854" s="308">
        <v>5446</v>
      </c>
      <c r="E854" s="307" t="s">
        <v>1644</v>
      </c>
      <c r="F854" s="309">
        <v>92173</v>
      </c>
      <c r="G854" s="600" t="s">
        <v>1566</v>
      </c>
      <c r="J854" s="601">
        <v>3374</v>
      </c>
      <c r="K854" s="270"/>
      <c r="L854" s="270"/>
      <c r="M854" s="270"/>
      <c r="N854" s="270"/>
      <c r="O854" s="270"/>
      <c r="P854" s="270"/>
      <c r="Q854" s="270"/>
      <c r="R854" s="270"/>
      <c r="S854" s="270"/>
      <c r="T854" s="270"/>
      <c r="U854" s="270"/>
      <c r="V854" s="270"/>
      <c r="W854" s="270"/>
    </row>
    <row r="855" spans="1:23" ht="15" x14ac:dyDescent="0.2">
      <c r="A855" s="599" t="s">
        <v>1640</v>
      </c>
      <c r="B855" s="307" t="s">
        <v>1641</v>
      </c>
      <c r="C855" s="307" t="s">
        <v>1641</v>
      </c>
      <c r="D855" s="308">
        <v>5447</v>
      </c>
      <c r="E855" s="307" t="s">
        <v>1643</v>
      </c>
      <c r="F855" s="309">
        <v>92003</v>
      </c>
      <c r="G855" s="600" t="s">
        <v>1566</v>
      </c>
      <c r="J855" s="602">
        <v>2809</v>
      </c>
      <c r="K855" s="270"/>
      <c r="L855" s="270"/>
      <c r="M855" s="270"/>
      <c r="N855" s="270"/>
      <c r="O855" s="270"/>
      <c r="P855" s="270"/>
      <c r="Q855" s="270"/>
      <c r="R855" s="270"/>
      <c r="S855" s="270"/>
      <c r="T855" s="270"/>
      <c r="U855" s="270"/>
      <c r="V855" s="270"/>
      <c r="W855" s="270"/>
    </row>
    <row r="856" spans="1:23" ht="15" x14ac:dyDescent="0.2">
      <c r="A856" s="599" t="s">
        <v>1640</v>
      </c>
      <c r="B856" s="307" t="s">
        <v>1641</v>
      </c>
      <c r="C856" s="307" t="s">
        <v>1641</v>
      </c>
      <c r="D856" s="308">
        <v>5447</v>
      </c>
      <c r="E856" s="307" t="s">
        <v>1643</v>
      </c>
      <c r="F856" s="309">
        <v>92007</v>
      </c>
      <c r="G856" s="600" t="s">
        <v>1566</v>
      </c>
      <c r="J856" s="602">
        <v>2822</v>
      </c>
      <c r="K856" s="270"/>
      <c r="L856" s="270"/>
      <c r="M856" s="270"/>
      <c r="N856" s="270"/>
      <c r="O856" s="270"/>
      <c r="P856" s="270"/>
      <c r="Q856" s="270"/>
      <c r="R856" s="270"/>
      <c r="S856" s="270"/>
      <c r="T856" s="270"/>
      <c r="U856" s="270"/>
      <c r="V856" s="270"/>
      <c r="W856" s="270"/>
    </row>
    <row r="857" spans="1:23" ht="15" x14ac:dyDescent="0.2">
      <c r="A857" s="599" t="s">
        <v>1640</v>
      </c>
      <c r="B857" s="307" t="s">
        <v>1641</v>
      </c>
      <c r="C857" s="307" t="s">
        <v>1641</v>
      </c>
      <c r="D857" s="308">
        <v>5447</v>
      </c>
      <c r="E857" s="307" t="s">
        <v>1643</v>
      </c>
      <c r="F857" s="309">
        <v>92014</v>
      </c>
      <c r="G857" s="600" t="s">
        <v>1566</v>
      </c>
      <c r="J857" s="602">
        <v>2835</v>
      </c>
      <c r="K857" s="270"/>
      <c r="L857" s="270"/>
      <c r="M857" s="270"/>
      <c r="N857" s="270"/>
      <c r="O857" s="270"/>
      <c r="P857" s="270"/>
      <c r="Q857" s="270"/>
      <c r="R857" s="270"/>
      <c r="S857" s="270"/>
      <c r="T857" s="270"/>
      <c r="U857" s="270"/>
      <c r="V857" s="270"/>
      <c r="W857" s="270"/>
    </row>
    <row r="858" spans="1:23" ht="15" x14ac:dyDescent="0.2">
      <c r="A858" s="599" t="s">
        <v>1640</v>
      </c>
      <c r="B858" s="307" t="s">
        <v>1641</v>
      </c>
      <c r="C858" s="307" t="s">
        <v>1641</v>
      </c>
      <c r="D858" s="308">
        <v>5447</v>
      </c>
      <c r="E858" s="307" t="s">
        <v>1643</v>
      </c>
      <c r="F858" s="309">
        <v>92025</v>
      </c>
      <c r="G858" s="600" t="s">
        <v>1566</v>
      </c>
      <c r="J858" s="602">
        <v>2837</v>
      </c>
      <c r="K858" s="270"/>
      <c r="L858" s="270"/>
      <c r="M858" s="270"/>
      <c r="N858" s="270"/>
      <c r="O858" s="270"/>
      <c r="P858" s="270"/>
      <c r="Q858" s="270"/>
      <c r="R858" s="270"/>
      <c r="S858" s="270"/>
      <c r="T858" s="270"/>
      <c r="U858" s="270"/>
      <c r="V858" s="270"/>
      <c r="W858" s="270"/>
    </row>
    <row r="859" spans="1:23" ht="15" x14ac:dyDescent="0.2">
      <c r="A859" s="599" t="s">
        <v>1640</v>
      </c>
      <c r="B859" s="307" t="s">
        <v>1641</v>
      </c>
      <c r="C859" s="307" t="s">
        <v>1641</v>
      </c>
      <c r="D859" s="308">
        <v>5447</v>
      </c>
      <c r="E859" s="307" t="s">
        <v>1643</v>
      </c>
      <c r="F859" s="309">
        <v>92026</v>
      </c>
      <c r="G859" s="600" t="s">
        <v>1566</v>
      </c>
      <c r="J859" s="602">
        <v>2840</v>
      </c>
      <c r="K859" s="270"/>
      <c r="L859" s="270"/>
      <c r="M859" s="270"/>
      <c r="N859" s="270"/>
      <c r="O859" s="270"/>
      <c r="P859" s="270"/>
      <c r="Q859" s="270"/>
      <c r="R859" s="270"/>
      <c r="S859" s="270"/>
      <c r="T859" s="270"/>
      <c r="U859" s="270"/>
      <c r="V859" s="270"/>
      <c r="W859" s="270"/>
    </row>
    <row r="860" spans="1:23" ht="15" x14ac:dyDescent="0.2">
      <c r="A860" s="599" t="s">
        <v>1640</v>
      </c>
      <c r="B860" s="307" t="s">
        <v>1641</v>
      </c>
      <c r="C860" s="307" t="s">
        <v>1641</v>
      </c>
      <c r="D860" s="308">
        <v>5447</v>
      </c>
      <c r="E860" s="307" t="s">
        <v>1643</v>
      </c>
      <c r="F860" s="309">
        <v>92027</v>
      </c>
      <c r="G860" s="600" t="s">
        <v>1566</v>
      </c>
      <c r="J860" s="602">
        <v>2841</v>
      </c>
      <c r="K860" s="270"/>
      <c r="L860" s="270"/>
      <c r="M860" s="270"/>
      <c r="N860" s="270"/>
      <c r="O860" s="270"/>
      <c r="P860" s="270"/>
      <c r="Q860" s="270"/>
      <c r="R860" s="270"/>
      <c r="S860" s="270"/>
      <c r="T860" s="270"/>
      <c r="U860" s="270"/>
      <c r="V860" s="270"/>
      <c r="W860" s="270"/>
    </row>
    <row r="861" spans="1:23" ht="15" x14ac:dyDescent="0.2">
      <c r="A861" s="599" t="s">
        <v>1640</v>
      </c>
      <c r="B861" s="307" t="s">
        <v>1641</v>
      </c>
      <c r="C861" s="307" t="s">
        <v>1641</v>
      </c>
      <c r="D861" s="308">
        <v>5447</v>
      </c>
      <c r="E861" s="307" t="s">
        <v>1643</v>
      </c>
      <c r="F861" s="309">
        <v>92029</v>
      </c>
      <c r="G861" s="600" t="s">
        <v>1566</v>
      </c>
      <c r="J861" s="602">
        <v>2842</v>
      </c>
      <c r="K861" s="270"/>
      <c r="L861" s="270"/>
      <c r="M861" s="270"/>
      <c r="N861" s="270"/>
      <c r="O861" s="270"/>
      <c r="P861" s="270"/>
      <c r="Q861" s="270"/>
      <c r="R861" s="270"/>
      <c r="S861" s="270"/>
      <c r="T861" s="270"/>
      <c r="U861" s="270"/>
      <c r="V861" s="270"/>
      <c r="W861" s="270"/>
    </row>
    <row r="862" spans="1:23" ht="15" x14ac:dyDescent="0.2">
      <c r="A862" s="599" t="s">
        <v>1640</v>
      </c>
      <c r="B862" s="307" t="s">
        <v>1641</v>
      </c>
      <c r="C862" s="307" t="s">
        <v>1641</v>
      </c>
      <c r="D862" s="308">
        <v>5447</v>
      </c>
      <c r="E862" s="307" t="s">
        <v>1643</v>
      </c>
      <c r="F862" s="309">
        <v>92054</v>
      </c>
      <c r="G862" s="600" t="s">
        <v>1566</v>
      </c>
      <c r="J862" s="602">
        <v>2852</v>
      </c>
      <c r="K862" s="270"/>
      <c r="L862" s="270"/>
      <c r="M862" s="270"/>
      <c r="N862" s="270"/>
      <c r="O862" s="270"/>
      <c r="P862" s="270"/>
      <c r="Q862" s="270"/>
      <c r="R862" s="270"/>
      <c r="S862" s="270"/>
      <c r="T862" s="270"/>
      <c r="U862" s="270"/>
      <c r="V862" s="270"/>
      <c r="W862" s="270"/>
    </row>
    <row r="863" spans="1:23" ht="15" x14ac:dyDescent="0.2">
      <c r="A863" s="599" t="s">
        <v>1640</v>
      </c>
      <c r="B863" s="307" t="s">
        <v>1641</v>
      </c>
      <c r="C863" s="307" t="s">
        <v>1641</v>
      </c>
      <c r="D863" s="308">
        <v>5447</v>
      </c>
      <c r="E863" s="307" t="s">
        <v>1643</v>
      </c>
      <c r="F863" s="309">
        <v>92056</v>
      </c>
      <c r="G863" s="600" t="s">
        <v>1566</v>
      </c>
      <c r="J863" s="602">
        <v>2871</v>
      </c>
      <c r="K863" s="270"/>
      <c r="L863" s="270"/>
      <c r="M863" s="270"/>
      <c r="N863" s="270"/>
      <c r="O863" s="270"/>
      <c r="P863" s="270"/>
      <c r="Q863" s="270"/>
      <c r="R863" s="270"/>
      <c r="S863" s="270"/>
      <c r="T863" s="270"/>
      <c r="U863" s="270"/>
      <c r="V863" s="270"/>
      <c r="W863" s="270"/>
    </row>
    <row r="864" spans="1:23" ht="15" x14ac:dyDescent="0.2">
      <c r="A864" s="599" t="s">
        <v>1640</v>
      </c>
      <c r="B864" s="307" t="s">
        <v>1641</v>
      </c>
      <c r="C864" s="307" t="s">
        <v>1641</v>
      </c>
      <c r="D864" s="308">
        <v>5447</v>
      </c>
      <c r="E864" s="307" t="s">
        <v>1643</v>
      </c>
      <c r="F864" s="309">
        <v>92057</v>
      </c>
      <c r="G864" s="600" t="s">
        <v>1566</v>
      </c>
      <c r="J864" s="602">
        <v>2872</v>
      </c>
      <c r="K864" s="270"/>
      <c r="L864" s="270"/>
      <c r="M864" s="270"/>
      <c r="N864" s="270"/>
      <c r="O864" s="270"/>
      <c r="P864" s="270"/>
      <c r="Q864" s="270"/>
      <c r="R864" s="270"/>
      <c r="S864" s="270"/>
      <c r="T864" s="270"/>
      <c r="U864" s="270"/>
      <c r="V864" s="270"/>
      <c r="W864" s="270"/>
    </row>
    <row r="865" spans="1:23" ht="15" x14ac:dyDescent="0.2">
      <c r="A865" s="599" t="s">
        <v>1640</v>
      </c>
      <c r="B865" s="307" t="s">
        <v>1641</v>
      </c>
      <c r="C865" s="307" t="s">
        <v>1641</v>
      </c>
      <c r="D865" s="308">
        <v>5447</v>
      </c>
      <c r="E865" s="307" t="s">
        <v>1643</v>
      </c>
      <c r="F865" s="309">
        <v>92069</v>
      </c>
      <c r="G865" s="600" t="s">
        <v>1566</v>
      </c>
      <c r="J865" s="602">
        <v>2874</v>
      </c>
      <c r="K865" s="270"/>
      <c r="L865" s="270"/>
      <c r="M865" s="270"/>
      <c r="N865" s="270"/>
      <c r="O865" s="270"/>
      <c r="P865" s="270"/>
      <c r="Q865" s="270"/>
      <c r="R865" s="270"/>
      <c r="S865" s="270"/>
      <c r="T865" s="270"/>
      <c r="U865" s="270"/>
      <c r="V865" s="270"/>
      <c r="W865" s="270"/>
    </row>
    <row r="866" spans="1:23" ht="15" x14ac:dyDescent="0.2">
      <c r="A866" s="599" t="s">
        <v>1640</v>
      </c>
      <c r="B866" s="307" t="s">
        <v>1641</v>
      </c>
      <c r="C866" s="307" t="s">
        <v>1641</v>
      </c>
      <c r="D866" s="308">
        <v>5447</v>
      </c>
      <c r="E866" s="307" t="s">
        <v>1643</v>
      </c>
      <c r="F866" s="309">
        <v>92082</v>
      </c>
      <c r="G866" s="600" t="s">
        <v>1566</v>
      </c>
      <c r="J866" s="602">
        <v>2877</v>
      </c>
      <c r="K866" s="270"/>
      <c r="L866" s="270"/>
      <c r="M866" s="270"/>
      <c r="N866" s="270"/>
      <c r="O866" s="270"/>
      <c r="P866" s="270"/>
      <c r="Q866" s="270"/>
      <c r="R866" s="270"/>
      <c r="S866" s="270"/>
      <c r="T866" s="270"/>
      <c r="U866" s="270"/>
      <c r="V866" s="270"/>
      <c r="W866" s="270"/>
    </row>
    <row r="867" spans="1:23" ht="15" x14ac:dyDescent="0.2">
      <c r="A867" s="599" t="s">
        <v>1640</v>
      </c>
      <c r="B867" s="307" t="s">
        <v>1641</v>
      </c>
      <c r="C867" s="307" t="s">
        <v>1641</v>
      </c>
      <c r="D867" s="308">
        <v>5447</v>
      </c>
      <c r="E867" s="307" t="s">
        <v>1643</v>
      </c>
      <c r="F867" s="309">
        <v>92083</v>
      </c>
      <c r="G867" s="600" t="s">
        <v>1566</v>
      </c>
      <c r="J867" s="602">
        <v>2878</v>
      </c>
      <c r="K867" s="270"/>
      <c r="L867" s="270"/>
      <c r="M867" s="270"/>
      <c r="N867" s="270"/>
      <c r="O867" s="270"/>
      <c r="P867" s="270"/>
      <c r="Q867" s="270"/>
      <c r="R867" s="270"/>
      <c r="S867" s="270"/>
      <c r="T867" s="270"/>
      <c r="U867" s="270"/>
      <c r="V867" s="270"/>
      <c r="W867" s="270"/>
    </row>
    <row r="868" spans="1:23" ht="15" x14ac:dyDescent="0.2">
      <c r="A868" s="599" t="s">
        <v>1640</v>
      </c>
      <c r="B868" s="307" t="s">
        <v>1641</v>
      </c>
      <c r="C868" s="307" t="s">
        <v>1641</v>
      </c>
      <c r="D868" s="308">
        <v>5447</v>
      </c>
      <c r="E868" s="307" t="s">
        <v>1643</v>
      </c>
      <c r="F868" s="309">
        <v>92084</v>
      </c>
      <c r="G868" s="600" t="s">
        <v>1566</v>
      </c>
      <c r="J868" s="602">
        <v>2879</v>
      </c>
      <c r="K868" s="270"/>
      <c r="L868" s="270"/>
      <c r="M868" s="270"/>
      <c r="N868" s="270"/>
      <c r="O868" s="270"/>
      <c r="P868" s="270"/>
      <c r="Q868" s="270"/>
      <c r="R868" s="270"/>
      <c r="S868" s="270"/>
      <c r="T868" s="270"/>
      <c r="U868" s="270"/>
      <c r="V868" s="270"/>
      <c r="W868" s="270"/>
    </row>
    <row r="869" spans="1:23" ht="15" x14ac:dyDescent="0.2">
      <c r="A869" s="599" t="s">
        <v>1640</v>
      </c>
      <c r="B869" s="307" t="s">
        <v>1641</v>
      </c>
      <c r="C869" s="307" t="s">
        <v>1641</v>
      </c>
      <c r="D869" s="308">
        <v>5447</v>
      </c>
      <c r="E869" s="307" t="s">
        <v>1643</v>
      </c>
      <c r="F869" s="309">
        <v>92091</v>
      </c>
      <c r="G869" s="600" t="s">
        <v>1566</v>
      </c>
      <c r="J869" s="602">
        <v>2881</v>
      </c>
      <c r="K869" s="270"/>
      <c r="L869" s="270"/>
      <c r="M869" s="270"/>
      <c r="N869" s="270"/>
      <c r="O869" s="270"/>
      <c r="P869" s="270"/>
      <c r="Q869" s="270"/>
      <c r="R869" s="270"/>
      <c r="S869" s="270"/>
      <c r="T869" s="270"/>
      <c r="U869" s="270"/>
      <c r="V869" s="270"/>
      <c r="W869" s="270"/>
    </row>
    <row r="870" spans="1:23" ht="15" x14ac:dyDescent="0.2">
      <c r="A870" s="599" t="s">
        <v>1640</v>
      </c>
      <c r="B870" s="307" t="s">
        <v>176</v>
      </c>
      <c r="C870" s="307" t="s">
        <v>1645</v>
      </c>
      <c r="D870" s="308">
        <v>295</v>
      </c>
      <c r="E870" s="307" t="s">
        <v>1646</v>
      </c>
      <c r="F870" s="309">
        <v>93013</v>
      </c>
      <c r="G870" s="600" t="s">
        <v>1566</v>
      </c>
      <c r="J870" s="602">
        <v>2882</v>
      </c>
      <c r="K870" s="270"/>
      <c r="L870" s="270"/>
      <c r="M870" s="270"/>
      <c r="N870" s="270"/>
      <c r="O870" s="270"/>
      <c r="P870" s="270"/>
      <c r="Q870" s="270"/>
      <c r="R870" s="270"/>
      <c r="S870" s="270"/>
      <c r="T870" s="270"/>
      <c r="U870" s="270"/>
      <c r="V870" s="270"/>
      <c r="W870" s="270"/>
    </row>
    <row r="871" spans="1:23" ht="15" x14ac:dyDescent="0.2">
      <c r="A871" s="599" t="s">
        <v>1640</v>
      </c>
      <c r="B871" s="307" t="s">
        <v>176</v>
      </c>
      <c r="C871" s="307" t="s">
        <v>1645</v>
      </c>
      <c r="D871" s="308">
        <v>295</v>
      </c>
      <c r="E871" s="307" t="s">
        <v>1646</v>
      </c>
      <c r="F871" s="309">
        <v>93067</v>
      </c>
      <c r="G871" s="600" t="s">
        <v>1566</v>
      </c>
      <c r="J871" s="602">
        <v>2885</v>
      </c>
      <c r="K871" s="270"/>
      <c r="L871" s="270"/>
      <c r="M871" s="270"/>
      <c r="N871" s="270"/>
      <c r="O871" s="270"/>
      <c r="P871" s="270"/>
      <c r="Q871" s="270"/>
      <c r="R871" s="270"/>
      <c r="S871" s="270"/>
      <c r="T871" s="270"/>
      <c r="U871" s="270"/>
      <c r="V871" s="270"/>
      <c r="W871" s="270"/>
    </row>
    <row r="872" spans="1:23" ht="15" x14ac:dyDescent="0.2">
      <c r="A872" s="599" t="s">
        <v>1640</v>
      </c>
      <c r="B872" s="307" t="s">
        <v>176</v>
      </c>
      <c r="C872" s="307" t="s">
        <v>1645</v>
      </c>
      <c r="D872" s="308">
        <v>295</v>
      </c>
      <c r="E872" s="307" t="s">
        <v>1646</v>
      </c>
      <c r="F872" s="309">
        <v>93101</v>
      </c>
      <c r="G872" s="600" t="s">
        <v>1566</v>
      </c>
      <c r="J872" s="602">
        <v>2892</v>
      </c>
      <c r="K872" s="270"/>
      <c r="L872" s="270"/>
      <c r="M872" s="270"/>
      <c r="N872" s="270"/>
      <c r="O872" s="270"/>
      <c r="P872" s="270"/>
      <c r="Q872" s="270"/>
      <c r="R872" s="270"/>
      <c r="S872" s="270"/>
      <c r="T872" s="270"/>
      <c r="U872" s="270"/>
      <c r="V872" s="270"/>
      <c r="W872" s="270"/>
    </row>
    <row r="873" spans="1:23" ht="15" x14ac:dyDescent="0.2">
      <c r="A873" s="599" t="s">
        <v>1640</v>
      </c>
      <c r="B873" s="307" t="s">
        <v>176</v>
      </c>
      <c r="C873" s="307" t="s">
        <v>1645</v>
      </c>
      <c r="D873" s="308">
        <v>295</v>
      </c>
      <c r="E873" s="307" t="s">
        <v>1646</v>
      </c>
      <c r="F873" s="309">
        <v>93103</v>
      </c>
      <c r="G873" s="600" t="s">
        <v>1566</v>
      </c>
      <c r="J873" s="601">
        <v>4603</v>
      </c>
      <c r="K873" s="270"/>
      <c r="L873" s="270"/>
      <c r="M873" s="270"/>
      <c r="N873" s="270"/>
      <c r="O873" s="270"/>
      <c r="P873" s="270"/>
      <c r="Q873" s="270"/>
      <c r="R873" s="270"/>
      <c r="S873" s="270"/>
      <c r="T873" s="270"/>
      <c r="U873" s="270"/>
      <c r="V873" s="270"/>
      <c r="W873" s="270"/>
    </row>
    <row r="874" spans="1:23" ht="15" x14ac:dyDescent="0.2">
      <c r="A874" s="599" t="s">
        <v>1640</v>
      </c>
      <c r="B874" s="307" t="s">
        <v>176</v>
      </c>
      <c r="C874" s="307" t="s">
        <v>1645</v>
      </c>
      <c r="D874" s="308">
        <v>295</v>
      </c>
      <c r="E874" s="307" t="s">
        <v>1646</v>
      </c>
      <c r="F874" s="309">
        <v>93105</v>
      </c>
      <c r="G874" s="600" t="s">
        <v>1566</v>
      </c>
      <c r="J874" s="602">
        <v>2815</v>
      </c>
      <c r="K874" s="270"/>
      <c r="L874" s="270"/>
      <c r="M874" s="270"/>
      <c r="N874" s="270"/>
      <c r="O874" s="270"/>
      <c r="P874" s="270"/>
      <c r="Q874" s="270"/>
      <c r="R874" s="270"/>
      <c r="S874" s="270"/>
      <c r="T874" s="270"/>
      <c r="U874" s="270"/>
      <c r="V874" s="270"/>
      <c r="W874" s="270"/>
    </row>
    <row r="875" spans="1:23" ht="15" x14ac:dyDescent="0.2">
      <c r="A875" s="599" t="s">
        <v>1640</v>
      </c>
      <c r="B875" s="307" t="s">
        <v>176</v>
      </c>
      <c r="C875" s="307" t="s">
        <v>1645</v>
      </c>
      <c r="D875" s="308">
        <v>295</v>
      </c>
      <c r="E875" s="307" t="s">
        <v>1646</v>
      </c>
      <c r="F875" s="309">
        <v>93108</v>
      </c>
      <c r="G875" s="600" t="s">
        <v>1566</v>
      </c>
      <c r="J875" s="602">
        <v>2816</v>
      </c>
      <c r="K875" s="270"/>
      <c r="L875" s="270"/>
      <c r="M875" s="270"/>
      <c r="N875" s="270"/>
      <c r="O875" s="270"/>
      <c r="P875" s="270"/>
      <c r="Q875" s="270"/>
      <c r="R875" s="270"/>
      <c r="S875" s="270"/>
      <c r="T875" s="270"/>
      <c r="U875" s="270"/>
      <c r="V875" s="270"/>
      <c r="W875" s="270"/>
    </row>
    <row r="876" spans="1:23" ht="15" x14ac:dyDescent="0.2">
      <c r="A876" s="599" t="s">
        <v>1640</v>
      </c>
      <c r="B876" s="307" t="s">
        <v>176</v>
      </c>
      <c r="C876" s="307" t="s">
        <v>1645</v>
      </c>
      <c r="D876" s="308">
        <v>295</v>
      </c>
      <c r="E876" s="307" t="s">
        <v>1646</v>
      </c>
      <c r="F876" s="309">
        <v>93109</v>
      </c>
      <c r="G876" s="600" t="s">
        <v>1566</v>
      </c>
      <c r="J876" s="602">
        <v>2817</v>
      </c>
      <c r="K876" s="270"/>
      <c r="L876" s="270"/>
      <c r="M876" s="270"/>
      <c r="N876" s="270"/>
      <c r="O876" s="270"/>
      <c r="P876" s="270"/>
      <c r="Q876" s="270"/>
      <c r="R876" s="270"/>
      <c r="S876" s="270"/>
      <c r="T876" s="270"/>
      <c r="U876" s="270"/>
      <c r="V876" s="270"/>
      <c r="W876" s="270"/>
    </row>
    <row r="877" spans="1:23" ht="15" x14ac:dyDescent="0.2">
      <c r="A877" s="599" t="s">
        <v>1640</v>
      </c>
      <c r="B877" s="307" t="s">
        <v>176</v>
      </c>
      <c r="C877" s="307" t="s">
        <v>1645</v>
      </c>
      <c r="D877" s="308">
        <v>295</v>
      </c>
      <c r="E877" s="307" t="s">
        <v>1646</v>
      </c>
      <c r="F877" s="309">
        <v>93110</v>
      </c>
      <c r="G877" s="600" t="s">
        <v>1566</v>
      </c>
      <c r="J877" s="602">
        <v>2818</v>
      </c>
      <c r="K877" s="270"/>
      <c r="L877" s="270"/>
      <c r="M877" s="270"/>
      <c r="N877" s="270"/>
      <c r="O877" s="270"/>
      <c r="P877" s="270"/>
      <c r="Q877" s="270"/>
      <c r="R877" s="270"/>
      <c r="S877" s="270"/>
      <c r="T877" s="270"/>
      <c r="U877" s="270"/>
      <c r="V877" s="270"/>
      <c r="W877" s="270"/>
    </row>
    <row r="878" spans="1:23" ht="15" x14ac:dyDescent="0.2">
      <c r="A878" s="599" t="s">
        <v>1640</v>
      </c>
      <c r="B878" s="307" t="s">
        <v>176</v>
      </c>
      <c r="C878" s="307" t="s">
        <v>1645</v>
      </c>
      <c r="D878" s="308">
        <v>295</v>
      </c>
      <c r="E878" s="307" t="s">
        <v>1646</v>
      </c>
      <c r="F878" s="309">
        <v>93111</v>
      </c>
      <c r="G878" s="600" t="s">
        <v>1566</v>
      </c>
      <c r="J878" s="602">
        <v>2825</v>
      </c>
      <c r="K878" s="270"/>
      <c r="L878" s="270"/>
      <c r="M878" s="270"/>
      <c r="N878" s="270"/>
      <c r="O878" s="270"/>
      <c r="P878" s="270"/>
      <c r="Q878" s="270"/>
      <c r="R878" s="270"/>
      <c r="S878" s="270"/>
      <c r="T878" s="270"/>
      <c r="U878" s="270"/>
      <c r="V878" s="270"/>
      <c r="W878" s="270"/>
    </row>
    <row r="879" spans="1:23" ht="15" x14ac:dyDescent="0.2">
      <c r="A879" s="599" t="s">
        <v>1640</v>
      </c>
      <c r="B879" s="307" t="s">
        <v>176</v>
      </c>
      <c r="C879" s="307" t="s">
        <v>1645</v>
      </c>
      <c r="D879" s="308">
        <v>295</v>
      </c>
      <c r="E879" s="307" t="s">
        <v>1646</v>
      </c>
      <c r="F879" s="309">
        <v>93117</v>
      </c>
      <c r="G879" s="600" t="s">
        <v>1566</v>
      </c>
      <c r="J879" s="602">
        <v>2827</v>
      </c>
      <c r="K879" s="270"/>
      <c r="L879" s="270"/>
      <c r="M879" s="270"/>
      <c r="N879" s="270"/>
      <c r="O879" s="270"/>
      <c r="P879" s="270"/>
      <c r="Q879" s="270"/>
      <c r="R879" s="270"/>
      <c r="S879" s="270"/>
      <c r="T879" s="270"/>
      <c r="U879" s="270"/>
      <c r="V879" s="270"/>
      <c r="W879" s="270"/>
    </row>
    <row r="880" spans="1:23" ht="15" x14ac:dyDescent="0.2">
      <c r="A880" s="599" t="s">
        <v>1625</v>
      </c>
      <c r="B880" s="307" t="s">
        <v>1647</v>
      </c>
      <c r="C880" s="307" t="s">
        <v>1648</v>
      </c>
      <c r="D880" s="308">
        <v>334</v>
      </c>
      <c r="E880" s="307" t="s">
        <v>1649</v>
      </c>
      <c r="F880" s="309">
        <v>85614</v>
      </c>
      <c r="G880" s="600" t="s">
        <v>1566</v>
      </c>
      <c r="J880" s="602">
        <v>2831</v>
      </c>
      <c r="K880" s="270"/>
      <c r="L880" s="270"/>
      <c r="M880" s="270"/>
      <c r="N880" s="270"/>
      <c r="O880" s="270"/>
      <c r="P880" s="270"/>
      <c r="Q880" s="270"/>
      <c r="R880" s="270"/>
      <c r="S880" s="270"/>
      <c r="T880" s="270"/>
      <c r="U880" s="270"/>
      <c r="V880" s="270"/>
      <c r="W880" s="270"/>
    </row>
    <row r="881" spans="1:23" ht="15" x14ac:dyDescent="0.2">
      <c r="A881" s="599" t="s">
        <v>1625</v>
      </c>
      <c r="B881" s="307" t="s">
        <v>1647</v>
      </c>
      <c r="C881" s="307" t="s">
        <v>1648</v>
      </c>
      <c r="D881" s="308">
        <v>334</v>
      </c>
      <c r="E881" s="307" t="s">
        <v>1649</v>
      </c>
      <c r="F881" s="309">
        <v>85622</v>
      </c>
      <c r="G881" s="600" t="s">
        <v>1566</v>
      </c>
      <c r="J881" s="602">
        <v>2857</v>
      </c>
      <c r="K881" s="270"/>
      <c r="L881" s="270"/>
      <c r="M881" s="270"/>
      <c r="N881" s="270"/>
      <c r="O881" s="270"/>
      <c r="P881" s="270"/>
      <c r="Q881" s="270"/>
      <c r="R881" s="270"/>
      <c r="S881" s="270"/>
      <c r="T881" s="270"/>
      <c r="U881" s="270"/>
      <c r="V881" s="270"/>
      <c r="W881" s="270"/>
    </row>
    <row r="882" spans="1:23" ht="15" x14ac:dyDescent="0.2">
      <c r="A882" s="599" t="s">
        <v>1625</v>
      </c>
      <c r="B882" s="307" t="s">
        <v>1647</v>
      </c>
      <c r="C882" s="307" t="s">
        <v>1648</v>
      </c>
      <c r="D882" s="308">
        <v>334</v>
      </c>
      <c r="E882" s="307" t="s">
        <v>1649</v>
      </c>
      <c r="F882" s="309">
        <v>85624</v>
      </c>
      <c r="G882" s="600" t="s">
        <v>1566</v>
      </c>
      <c r="J882" s="602">
        <v>2886</v>
      </c>
      <c r="K882" s="270"/>
      <c r="L882" s="270"/>
      <c r="M882" s="270"/>
      <c r="N882" s="270"/>
      <c r="O882" s="270"/>
      <c r="P882" s="270"/>
      <c r="Q882" s="270"/>
      <c r="R882" s="270"/>
      <c r="S882" s="270"/>
      <c r="T882" s="270"/>
      <c r="U882" s="270"/>
      <c r="V882" s="270"/>
      <c r="W882" s="270"/>
    </row>
    <row r="883" spans="1:23" ht="15" x14ac:dyDescent="0.2">
      <c r="A883" s="599" t="s">
        <v>1625</v>
      </c>
      <c r="B883" s="307" t="s">
        <v>1647</v>
      </c>
      <c r="C883" s="307" t="s">
        <v>1648</v>
      </c>
      <c r="D883" s="308">
        <v>334</v>
      </c>
      <c r="E883" s="307" t="s">
        <v>1649</v>
      </c>
      <c r="F883" s="309">
        <v>85629</v>
      </c>
      <c r="G883" s="600" t="s">
        <v>1566</v>
      </c>
      <c r="J883" s="602">
        <v>2888</v>
      </c>
      <c r="K883" s="270"/>
      <c r="L883" s="270"/>
      <c r="M883" s="270"/>
      <c r="N883" s="270"/>
      <c r="O883" s="270"/>
      <c r="P883" s="270"/>
      <c r="Q883" s="270"/>
      <c r="R883" s="270"/>
      <c r="S883" s="270"/>
      <c r="T883" s="270"/>
      <c r="U883" s="270"/>
      <c r="V883" s="270"/>
      <c r="W883" s="270"/>
    </row>
    <row r="884" spans="1:23" ht="15" x14ac:dyDescent="0.2">
      <c r="A884" s="599" t="s">
        <v>1625</v>
      </c>
      <c r="B884" s="307" t="s">
        <v>1647</v>
      </c>
      <c r="C884" s="307" t="s">
        <v>1648</v>
      </c>
      <c r="D884" s="308">
        <v>334</v>
      </c>
      <c r="E884" s="307" t="s">
        <v>1649</v>
      </c>
      <c r="F884" s="309">
        <v>85641</v>
      </c>
      <c r="G884" s="600" t="s">
        <v>1566</v>
      </c>
      <c r="J884" s="602">
        <v>2889</v>
      </c>
      <c r="K884" s="270"/>
      <c r="L884" s="270"/>
      <c r="M884" s="270"/>
      <c r="N884" s="270"/>
      <c r="O884" s="270"/>
      <c r="P884" s="270"/>
      <c r="Q884" s="270"/>
      <c r="R884" s="270"/>
      <c r="S884" s="270"/>
      <c r="T884" s="270"/>
      <c r="U884" s="270"/>
      <c r="V884" s="270"/>
      <c r="W884" s="270"/>
    </row>
    <row r="885" spans="1:23" ht="15" x14ac:dyDescent="0.2">
      <c r="A885" s="599" t="s">
        <v>1625</v>
      </c>
      <c r="B885" s="307" t="s">
        <v>1647</v>
      </c>
      <c r="C885" s="307" t="s">
        <v>1648</v>
      </c>
      <c r="D885" s="308">
        <v>334</v>
      </c>
      <c r="E885" s="307" t="s">
        <v>1649</v>
      </c>
      <c r="F885" s="309">
        <v>85701</v>
      </c>
      <c r="G885" s="600" t="s">
        <v>1566</v>
      </c>
      <c r="J885" s="602">
        <v>2893</v>
      </c>
      <c r="K885" s="270"/>
      <c r="L885" s="270"/>
      <c r="M885" s="270"/>
      <c r="N885" s="270"/>
      <c r="O885" s="270"/>
      <c r="P885" s="270"/>
      <c r="Q885" s="270"/>
      <c r="R885" s="270"/>
      <c r="S885" s="270"/>
      <c r="T885" s="270"/>
      <c r="U885" s="270"/>
      <c r="V885" s="270"/>
      <c r="W885" s="270"/>
    </row>
    <row r="886" spans="1:23" ht="15" x14ac:dyDescent="0.2">
      <c r="A886" s="599" t="s">
        <v>1625</v>
      </c>
      <c r="B886" s="307" t="s">
        <v>1647</v>
      </c>
      <c r="C886" s="307" t="s">
        <v>1648</v>
      </c>
      <c r="D886" s="308">
        <v>334</v>
      </c>
      <c r="E886" s="307" t="s">
        <v>1649</v>
      </c>
      <c r="F886" s="309">
        <v>85704</v>
      </c>
      <c r="G886" s="600" t="s">
        <v>1566</v>
      </c>
      <c r="J886" s="602">
        <v>2910</v>
      </c>
      <c r="K886" s="270"/>
      <c r="L886" s="270"/>
      <c r="M886" s="270"/>
      <c r="N886" s="270"/>
      <c r="O886" s="270"/>
      <c r="P886" s="270"/>
      <c r="Q886" s="270"/>
      <c r="R886" s="270"/>
      <c r="S886" s="270"/>
      <c r="T886" s="270"/>
      <c r="U886" s="270"/>
      <c r="V886" s="270"/>
      <c r="W886" s="270"/>
    </row>
    <row r="887" spans="1:23" ht="15" x14ac:dyDescent="0.2">
      <c r="A887" s="599" t="s">
        <v>1625</v>
      </c>
      <c r="B887" s="307" t="s">
        <v>1647</v>
      </c>
      <c r="C887" s="307" t="s">
        <v>1648</v>
      </c>
      <c r="D887" s="308">
        <v>334</v>
      </c>
      <c r="E887" s="307" t="s">
        <v>1649</v>
      </c>
      <c r="F887" s="309">
        <v>85705</v>
      </c>
      <c r="G887" s="600" t="s">
        <v>1566</v>
      </c>
      <c r="J887" s="602">
        <v>2919</v>
      </c>
      <c r="K887" s="270"/>
      <c r="L887" s="270"/>
      <c r="M887" s="270"/>
      <c r="N887" s="270"/>
      <c r="O887" s="270"/>
      <c r="P887" s="270"/>
      <c r="Q887" s="270"/>
      <c r="R887" s="270"/>
      <c r="S887" s="270"/>
      <c r="T887" s="270"/>
      <c r="U887" s="270"/>
      <c r="V887" s="270"/>
      <c r="W887" s="270"/>
    </row>
    <row r="888" spans="1:23" ht="15" x14ac:dyDescent="0.2">
      <c r="A888" s="599" t="s">
        <v>1625</v>
      </c>
      <c r="B888" s="307" t="s">
        <v>1647</v>
      </c>
      <c r="C888" s="307" t="s">
        <v>1648</v>
      </c>
      <c r="D888" s="308">
        <v>334</v>
      </c>
      <c r="E888" s="307" t="s">
        <v>1649</v>
      </c>
      <c r="F888" s="309">
        <v>85706</v>
      </c>
      <c r="G888" s="600" t="s">
        <v>1566</v>
      </c>
      <c r="J888" s="602">
        <v>2920</v>
      </c>
      <c r="K888" s="270"/>
      <c r="L888" s="270"/>
      <c r="M888" s="270"/>
      <c r="N888" s="270"/>
      <c r="O888" s="270"/>
      <c r="P888" s="270"/>
      <c r="Q888" s="270"/>
      <c r="R888" s="270"/>
      <c r="S888" s="270"/>
      <c r="T888" s="270"/>
      <c r="U888" s="270"/>
      <c r="V888" s="270"/>
      <c r="W888" s="270"/>
    </row>
    <row r="889" spans="1:23" ht="15" x14ac:dyDescent="0.2">
      <c r="A889" s="599" t="s">
        <v>1625</v>
      </c>
      <c r="B889" s="307" t="s">
        <v>1647</v>
      </c>
      <c r="C889" s="307" t="s">
        <v>1648</v>
      </c>
      <c r="D889" s="308">
        <v>334</v>
      </c>
      <c r="E889" s="307" t="s">
        <v>1649</v>
      </c>
      <c r="F889" s="309">
        <v>85707</v>
      </c>
      <c r="G889" s="600" t="s">
        <v>1566</v>
      </c>
      <c r="J889" s="602">
        <v>2921</v>
      </c>
      <c r="K889" s="270"/>
      <c r="L889" s="270"/>
      <c r="M889" s="270"/>
      <c r="N889" s="270"/>
      <c r="O889" s="270"/>
      <c r="P889" s="270"/>
      <c r="Q889" s="270"/>
      <c r="R889" s="270"/>
      <c r="S889" s="270"/>
      <c r="T889" s="270"/>
      <c r="U889" s="270"/>
      <c r="V889" s="270"/>
      <c r="W889" s="270"/>
    </row>
    <row r="890" spans="1:23" ht="15" x14ac:dyDescent="0.2">
      <c r="A890" s="599" t="s">
        <v>1625</v>
      </c>
      <c r="B890" s="307" t="s">
        <v>1647</v>
      </c>
      <c r="C890" s="307" t="s">
        <v>1648</v>
      </c>
      <c r="D890" s="308">
        <v>334</v>
      </c>
      <c r="E890" s="307" t="s">
        <v>1649</v>
      </c>
      <c r="F890" s="309">
        <v>85708</v>
      </c>
      <c r="G890" s="600" t="s">
        <v>1566</v>
      </c>
      <c r="J890" s="601">
        <v>4604</v>
      </c>
      <c r="K890" s="270"/>
      <c r="L890" s="270"/>
      <c r="M890" s="270"/>
      <c r="N890" s="270"/>
      <c r="O890" s="270"/>
      <c r="P890" s="270"/>
      <c r="Q890" s="270"/>
      <c r="R890" s="270"/>
      <c r="S890" s="270"/>
      <c r="T890" s="270"/>
      <c r="U890" s="270"/>
      <c r="V890" s="270"/>
      <c r="W890" s="270"/>
    </row>
    <row r="891" spans="1:23" ht="15" x14ac:dyDescent="0.2">
      <c r="A891" s="599" t="s">
        <v>1625</v>
      </c>
      <c r="B891" s="307" t="s">
        <v>1647</v>
      </c>
      <c r="C891" s="307" t="s">
        <v>1648</v>
      </c>
      <c r="D891" s="308">
        <v>334</v>
      </c>
      <c r="E891" s="307" t="s">
        <v>1649</v>
      </c>
      <c r="F891" s="309">
        <v>85710</v>
      </c>
      <c r="G891" s="600" t="s">
        <v>1566</v>
      </c>
      <c r="J891" s="602">
        <v>2806</v>
      </c>
      <c r="K891" s="270"/>
      <c r="L891" s="270"/>
      <c r="M891" s="270"/>
      <c r="N891" s="270"/>
      <c r="O891" s="270"/>
      <c r="P891" s="270"/>
      <c r="Q891" s="270"/>
      <c r="R891" s="270"/>
      <c r="S891" s="270"/>
      <c r="T891" s="270"/>
      <c r="U891" s="270"/>
      <c r="V891" s="270"/>
      <c r="W891" s="270"/>
    </row>
    <row r="892" spans="1:23" ht="15" x14ac:dyDescent="0.2">
      <c r="A892" s="599" t="s">
        <v>1625</v>
      </c>
      <c r="B892" s="307" t="s">
        <v>1647</v>
      </c>
      <c r="C892" s="307" t="s">
        <v>1648</v>
      </c>
      <c r="D892" s="308">
        <v>334</v>
      </c>
      <c r="E892" s="307" t="s">
        <v>1649</v>
      </c>
      <c r="F892" s="309">
        <v>85711</v>
      </c>
      <c r="G892" s="600" t="s">
        <v>1566</v>
      </c>
      <c r="J892" s="602">
        <v>2860</v>
      </c>
      <c r="K892" s="270"/>
      <c r="L892" s="270"/>
      <c r="M892" s="270"/>
      <c r="N892" s="270"/>
      <c r="O892" s="270"/>
      <c r="P892" s="270"/>
      <c r="Q892" s="270"/>
      <c r="R892" s="270"/>
      <c r="S892" s="270"/>
      <c r="T892" s="270"/>
      <c r="U892" s="270"/>
      <c r="V892" s="270"/>
      <c r="W892" s="270"/>
    </row>
    <row r="893" spans="1:23" ht="15" x14ac:dyDescent="0.2">
      <c r="A893" s="599" t="s">
        <v>1625</v>
      </c>
      <c r="B893" s="307" t="s">
        <v>1647</v>
      </c>
      <c r="C893" s="307" t="s">
        <v>1648</v>
      </c>
      <c r="D893" s="308">
        <v>334</v>
      </c>
      <c r="E893" s="307" t="s">
        <v>1649</v>
      </c>
      <c r="F893" s="309">
        <v>85712</v>
      </c>
      <c r="G893" s="600" t="s">
        <v>1566</v>
      </c>
      <c r="J893" s="602">
        <v>2861</v>
      </c>
      <c r="K893" s="270"/>
      <c r="L893" s="270"/>
      <c r="M893" s="270"/>
      <c r="N893" s="270"/>
      <c r="O893" s="270"/>
      <c r="P893" s="270"/>
      <c r="Q893" s="270"/>
      <c r="R893" s="270"/>
      <c r="S893" s="270"/>
      <c r="T893" s="270"/>
      <c r="U893" s="270"/>
      <c r="V893" s="270"/>
      <c r="W893" s="270"/>
    </row>
    <row r="894" spans="1:23" ht="15" x14ac:dyDescent="0.2">
      <c r="A894" s="599" t="s">
        <v>1625</v>
      </c>
      <c r="B894" s="307" t="s">
        <v>1647</v>
      </c>
      <c r="C894" s="307" t="s">
        <v>1648</v>
      </c>
      <c r="D894" s="308">
        <v>334</v>
      </c>
      <c r="E894" s="307" t="s">
        <v>1649</v>
      </c>
      <c r="F894" s="309">
        <v>85713</v>
      </c>
      <c r="G894" s="600" t="s">
        <v>1566</v>
      </c>
      <c r="J894" s="602">
        <v>2863</v>
      </c>
      <c r="K894" s="270"/>
      <c r="L894" s="270"/>
      <c r="M894" s="270"/>
      <c r="N894" s="270"/>
      <c r="O894" s="270"/>
      <c r="P894" s="270"/>
      <c r="Q894" s="270"/>
      <c r="R894" s="270"/>
      <c r="S894" s="270"/>
      <c r="T894" s="270"/>
      <c r="U894" s="270"/>
      <c r="V894" s="270"/>
      <c r="W894" s="270"/>
    </row>
    <row r="895" spans="1:23" ht="15" x14ac:dyDescent="0.2">
      <c r="A895" s="599" t="s">
        <v>1625</v>
      </c>
      <c r="B895" s="307" t="s">
        <v>1647</v>
      </c>
      <c r="C895" s="307" t="s">
        <v>1648</v>
      </c>
      <c r="D895" s="308">
        <v>334</v>
      </c>
      <c r="E895" s="307" t="s">
        <v>1649</v>
      </c>
      <c r="F895" s="309">
        <v>85714</v>
      </c>
      <c r="G895" s="600" t="s">
        <v>1566</v>
      </c>
      <c r="J895" s="602">
        <v>2903</v>
      </c>
      <c r="K895" s="270"/>
      <c r="L895" s="270"/>
      <c r="M895" s="270"/>
      <c r="N895" s="270"/>
      <c r="O895" s="270"/>
      <c r="P895" s="270"/>
      <c r="Q895" s="270"/>
      <c r="R895" s="270"/>
      <c r="S895" s="270"/>
      <c r="T895" s="270"/>
      <c r="U895" s="270"/>
      <c r="V895" s="270"/>
      <c r="W895" s="270"/>
    </row>
    <row r="896" spans="1:23" ht="15" x14ac:dyDescent="0.2">
      <c r="A896" s="599" t="s">
        <v>1625</v>
      </c>
      <c r="B896" s="307" t="s">
        <v>1647</v>
      </c>
      <c r="C896" s="307" t="s">
        <v>1648</v>
      </c>
      <c r="D896" s="308">
        <v>334</v>
      </c>
      <c r="E896" s="307" t="s">
        <v>1649</v>
      </c>
      <c r="F896" s="309">
        <v>85715</v>
      </c>
      <c r="G896" s="600" t="s">
        <v>1566</v>
      </c>
      <c r="J896" s="602">
        <v>2904</v>
      </c>
      <c r="K896" s="270"/>
      <c r="L896" s="270"/>
      <c r="M896" s="270"/>
      <c r="N896" s="270"/>
      <c r="O896" s="270"/>
      <c r="P896" s="270"/>
      <c r="Q896" s="270"/>
      <c r="R896" s="270"/>
      <c r="S896" s="270"/>
      <c r="T896" s="270"/>
      <c r="U896" s="270"/>
      <c r="V896" s="270"/>
      <c r="W896" s="270"/>
    </row>
    <row r="897" spans="1:23" ht="15" x14ac:dyDescent="0.2">
      <c r="A897" s="599" t="s">
        <v>1625</v>
      </c>
      <c r="B897" s="307" t="s">
        <v>1647</v>
      </c>
      <c r="C897" s="307" t="s">
        <v>1648</v>
      </c>
      <c r="D897" s="308">
        <v>334</v>
      </c>
      <c r="E897" s="307" t="s">
        <v>1649</v>
      </c>
      <c r="F897" s="309">
        <v>85716</v>
      </c>
      <c r="G897" s="600" t="s">
        <v>1566</v>
      </c>
      <c r="J897" s="602">
        <v>2905</v>
      </c>
      <c r="K897" s="270"/>
      <c r="L897" s="270"/>
      <c r="M897" s="270"/>
      <c r="N897" s="270"/>
      <c r="O897" s="270"/>
      <c r="P897" s="270"/>
      <c r="Q897" s="270"/>
      <c r="R897" s="270"/>
      <c r="S897" s="270"/>
      <c r="T897" s="270"/>
      <c r="U897" s="270"/>
      <c r="V897" s="270"/>
      <c r="W897" s="270"/>
    </row>
    <row r="898" spans="1:23" ht="15" x14ac:dyDescent="0.2">
      <c r="A898" s="599" t="s">
        <v>1625</v>
      </c>
      <c r="B898" s="307" t="s">
        <v>1647</v>
      </c>
      <c r="C898" s="307" t="s">
        <v>1648</v>
      </c>
      <c r="D898" s="308">
        <v>334</v>
      </c>
      <c r="E898" s="307" t="s">
        <v>1649</v>
      </c>
      <c r="F898" s="309">
        <v>85718</v>
      </c>
      <c r="G898" s="600" t="s">
        <v>1566</v>
      </c>
      <c r="J898" s="602">
        <v>2906</v>
      </c>
      <c r="K898" s="270"/>
      <c r="L898" s="270"/>
      <c r="M898" s="270"/>
      <c r="N898" s="270"/>
      <c r="O898" s="270"/>
      <c r="P898" s="270"/>
      <c r="Q898" s="270"/>
      <c r="R898" s="270"/>
      <c r="S898" s="270"/>
      <c r="T898" s="270"/>
      <c r="U898" s="270"/>
      <c r="V898" s="270"/>
      <c r="W898" s="270"/>
    </row>
    <row r="899" spans="1:23" ht="15" x14ac:dyDescent="0.2">
      <c r="A899" s="599" t="s">
        <v>1625</v>
      </c>
      <c r="B899" s="307" t="s">
        <v>1647</v>
      </c>
      <c r="C899" s="307" t="s">
        <v>1648</v>
      </c>
      <c r="D899" s="308">
        <v>334</v>
      </c>
      <c r="E899" s="307" t="s">
        <v>1649</v>
      </c>
      <c r="F899" s="309">
        <v>85719</v>
      </c>
      <c r="G899" s="600" t="s">
        <v>1566</v>
      </c>
      <c r="J899" s="602">
        <v>2907</v>
      </c>
      <c r="K899" s="270"/>
      <c r="L899" s="270"/>
      <c r="M899" s="270"/>
      <c r="N899" s="270"/>
      <c r="O899" s="270"/>
      <c r="P899" s="270"/>
      <c r="Q899" s="270"/>
      <c r="R899" s="270"/>
      <c r="S899" s="270"/>
      <c r="T899" s="270"/>
      <c r="U899" s="270"/>
      <c r="V899" s="270"/>
      <c r="W899" s="270"/>
    </row>
    <row r="900" spans="1:23" ht="15" x14ac:dyDescent="0.2">
      <c r="A900" s="599" t="s">
        <v>1625</v>
      </c>
      <c r="B900" s="307" t="s">
        <v>1647</v>
      </c>
      <c r="C900" s="307" t="s">
        <v>1648</v>
      </c>
      <c r="D900" s="308">
        <v>334</v>
      </c>
      <c r="E900" s="307" t="s">
        <v>1649</v>
      </c>
      <c r="F900" s="309">
        <v>85730</v>
      </c>
      <c r="G900" s="600" t="s">
        <v>1566</v>
      </c>
      <c r="J900" s="602">
        <v>2908</v>
      </c>
      <c r="K900" s="270"/>
      <c r="L900" s="270"/>
      <c r="M900" s="270"/>
      <c r="N900" s="270"/>
      <c r="O900" s="270"/>
      <c r="P900" s="270"/>
      <c r="Q900" s="270"/>
      <c r="R900" s="270"/>
      <c r="S900" s="270"/>
      <c r="T900" s="270"/>
      <c r="U900" s="270"/>
      <c r="V900" s="270"/>
      <c r="W900" s="270"/>
    </row>
    <row r="901" spans="1:23" ht="15" x14ac:dyDescent="0.2">
      <c r="A901" s="599" t="s">
        <v>1625</v>
      </c>
      <c r="B901" s="307" t="s">
        <v>1647</v>
      </c>
      <c r="C901" s="307" t="s">
        <v>1648</v>
      </c>
      <c r="D901" s="308">
        <v>334</v>
      </c>
      <c r="E901" s="307" t="s">
        <v>1649</v>
      </c>
      <c r="F901" s="309">
        <v>85745</v>
      </c>
      <c r="G901" s="600" t="s">
        <v>1566</v>
      </c>
      <c r="J901" s="602">
        <v>2909</v>
      </c>
      <c r="K901" s="270"/>
      <c r="L901" s="270"/>
      <c r="M901" s="270"/>
      <c r="N901" s="270"/>
      <c r="O901" s="270"/>
      <c r="P901" s="270"/>
      <c r="Q901" s="270"/>
      <c r="R901" s="270"/>
      <c r="S901" s="270"/>
      <c r="T901" s="270"/>
      <c r="U901" s="270"/>
      <c r="V901" s="270"/>
      <c r="W901" s="270"/>
    </row>
    <row r="902" spans="1:23" ht="15" x14ac:dyDescent="0.2">
      <c r="A902" s="599" t="s">
        <v>1625</v>
      </c>
      <c r="B902" s="307" t="s">
        <v>1647</v>
      </c>
      <c r="C902" s="307" t="s">
        <v>1648</v>
      </c>
      <c r="D902" s="308">
        <v>334</v>
      </c>
      <c r="E902" s="307" t="s">
        <v>1649</v>
      </c>
      <c r="F902" s="309">
        <v>85746</v>
      </c>
      <c r="G902" s="600" t="s">
        <v>1566</v>
      </c>
      <c r="J902" s="602">
        <v>2911</v>
      </c>
      <c r="K902" s="270"/>
      <c r="L902" s="270"/>
      <c r="M902" s="270"/>
      <c r="N902" s="270"/>
      <c r="O902" s="270"/>
      <c r="P902" s="270"/>
      <c r="Q902" s="270"/>
      <c r="R902" s="270"/>
      <c r="S902" s="270"/>
      <c r="T902" s="270"/>
      <c r="U902" s="270"/>
      <c r="V902" s="270"/>
      <c r="W902" s="270"/>
    </row>
    <row r="903" spans="1:23" ht="15" x14ac:dyDescent="0.2">
      <c r="A903" s="599" t="s">
        <v>1625</v>
      </c>
      <c r="B903" s="307" t="s">
        <v>1647</v>
      </c>
      <c r="C903" s="307" t="s">
        <v>1648</v>
      </c>
      <c r="D903" s="308">
        <v>334</v>
      </c>
      <c r="E903" s="307" t="s">
        <v>1649</v>
      </c>
      <c r="F903" s="309">
        <v>85747</v>
      </c>
      <c r="G903" s="600" t="s">
        <v>1566</v>
      </c>
      <c r="J903" s="602">
        <v>2912</v>
      </c>
      <c r="K903" s="270"/>
      <c r="L903" s="270"/>
      <c r="M903" s="270"/>
      <c r="N903" s="270"/>
      <c r="O903" s="270"/>
      <c r="P903" s="270"/>
      <c r="Q903" s="270"/>
      <c r="R903" s="270"/>
      <c r="S903" s="270"/>
      <c r="T903" s="270"/>
      <c r="U903" s="270"/>
      <c r="V903" s="270"/>
      <c r="W903" s="270"/>
    </row>
    <row r="904" spans="1:23" ht="15" x14ac:dyDescent="0.2">
      <c r="A904" s="599" t="s">
        <v>1625</v>
      </c>
      <c r="B904" s="307" t="s">
        <v>1647</v>
      </c>
      <c r="C904" s="307" t="s">
        <v>1648</v>
      </c>
      <c r="D904" s="308">
        <v>334</v>
      </c>
      <c r="E904" s="307" t="s">
        <v>1649</v>
      </c>
      <c r="F904" s="309">
        <v>85748</v>
      </c>
      <c r="G904" s="600" t="s">
        <v>1566</v>
      </c>
      <c r="J904" s="602">
        <v>2914</v>
      </c>
      <c r="K904" s="270"/>
      <c r="L904" s="270"/>
      <c r="M904" s="270"/>
      <c r="N904" s="270"/>
      <c r="O904" s="270"/>
      <c r="P904" s="270"/>
      <c r="Q904" s="270"/>
      <c r="R904" s="270"/>
      <c r="S904" s="270"/>
      <c r="T904" s="270"/>
      <c r="U904" s="270"/>
      <c r="V904" s="270"/>
      <c r="W904" s="270"/>
    </row>
    <row r="905" spans="1:23" ht="15" x14ac:dyDescent="0.2">
      <c r="A905" s="599" t="s">
        <v>1625</v>
      </c>
      <c r="B905" s="307" t="s">
        <v>1647</v>
      </c>
      <c r="C905" s="307" t="s">
        <v>1648</v>
      </c>
      <c r="D905" s="308">
        <v>334</v>
      </c>
      <c r="E905" s="307" t="s">
        <v>1649</v>
      </c>
      <c r="F905" s="309">
        <v>85749</v>
      </c>
      <c r="G905" s="600" t="s">
        <v>1566</v>
      </c>
      <c r="J905" s="602">
        <v>2915</v>
      </c>
      <c r="K905" s="270"/>
      <c r="L905" s="270"/>
      <c r="M905" s="270"/>
      <c r="N905" s="270"/>
      <c r="O905" s="270"/>
      <c r="P905" s="270"/>
      <c r="Q905" s="270"/>
      <c r="R905" s="270"/>
      <c r="S905" s="270"/>
      <c r="T905" s="270"/>
      <c r="U905" s="270"/>
      <c r="V905" s="270"/>
      <c r="W905" s="270"/>
    </row>
    <row r="906" spans="1:23" ht="15" x14ac:dyDescent="0.2">
      <c r="A906" s="599" t="s">
        <v>1625</v>
      </c>
      <c r="B906" s="307" t="s">
        <v>1647</v>
      </c>
      <c r="C906" s="307" t="s">
        <v>1648</v>
      </c>
      <c r="D906" s="308">
        <v>334</v>
      </c>
      <c r="E906" s="307" t="s">
        <v>1649</v>
      </c>
      <c r="F906" s="309">
        <v>85750</v>
      </c>
      <c r="G906" s="600" t="s">
        <v>1566</v>
      </c>
      <c r="J906" s="602">
        <v>2916</v>
      </c>
      <c r="K906" s="270"/>
      <c r="L906" s="270"/>
      <c r="M906" s="270"/>
      <c r="N906" s="270"/>
      <c r="O906" s="270"/>
      <c r="P906" s="270"/>
      <c r="Q906" s="270"/>
      <c r="R906" s="270"/>
      <c r="S906" s="270"/>
      <c r="T906" s="270"/>
      <c r="U906" s="270"/>
      <c r="V906" s="270"/>
      <c r="W906" s="270"/>
    </row>
    <row r="907" spans="1:23" ht="15" x14ac:dyDescent="0.2">
      <c r="A907" s="599" t="s">
        <v>1625</v>
      </c>
      <c r="B907" s="307" t="s">
        <v>1647</v>
      </c>
      <c r="C907" s="307" t="s">
        <v>1648</v>
      </c>
      <c r="D907" s="308">
        <v>334</v>
      </c>
      <c r="E907" s="307" t="s">
        <v>1649</v>
      </c>
      <c r="F907" s="309">
        <v>85756</v>
      </c>
      <c r="G907" s="600" t="s">
        <v>1566</v>
      </c>
      <c r="J907" s="602">
        <v>2918</v>
      </c>
      <c r="K907" s="270"/>
      <c r="L907" s="270"/>
      <c r="M907" s="270"/>
      <c r="N907" s="270"/>
      <c r="O907" s="270"/>
      <c r="P907" s="270"/>
      <c r="Q907" s="270"/>
      <c r="R907" s="270"/>
      <c r="S907" s="270"/>
      <c r="T907" s="270"/>
      <c r="U907" s="270"/>
      <c r="V907" s="270"/>
      <c r="W907" s="270"/>
    </row>
    <row r="908" spans="1:23" ht="15" x14ac:dyDescent="0.2">
      <c r="A908" s="599" t="s">
        <v>1625</v>
      </c>
      <c r="B908" s="307" t="s">
        <v>1647</v>
      </c>
      <c r="C908" s="307" t="s">
        <v>1648</v>
      </c>
      <c r="D908" s="308">
        <v>2657</v>
      </c>
      <c r="E908" s="307" t="s">
        <v>1650</v>
      </c>
      <c r="F908" s="309">
        <v>85602</v>
      </c>
      <c r="G908" s="600" t="s">
        <v>1566</v>
      </c>
      <c r="J908" s="601">
        <v>5445</v>
      </c>
      <c r="K908" s="270"/>
      <c r="L908" s="270"/>
      <c r="M908" s="270"/>
      <c r="N908" s="270"/>
      <c r="O908" s="270"/>
      <c r="P908" s="270"/>
      <c r="Q908" s="270"/>
      <c r="R908" s="270"/>
      <c r="S908" s="270"/>
      <c r="T908" s="270"/>
      <c r="U908" s="270"/>
      <c r="V908" s="270"/>
      <c r="W908" s="270"/>
    </row>
    <row r="909" spans="1:23" ht="15" x14ac:dyDescent="0.2">
      <c r="A909" s="599" t="s">
        <v>1625</v>
      </c>
      <c r="B909" s="307" t="s">
        <v>1647</v>
      </c>
      <c r="C909" s="307" t="s">
        <v>1648</v>
      </c>
      <c r="D909" s="308">
        <v>2657</v>
      </c>
      <c r="E909" s="307" t="s">
        <v>1650</v>
      </c>
      <c r="F909" s="309">
        <v>85613</v>
      </c>
      <c r="G909" s="600" t="s">
        <v>1566</v>
      </c>
      <c r="J909" s="602">
        <v>91901</v>
      </c>
      <c r="K909" s="270"/>
      <c r="L909" s="270"/>
      <c r="M909" s="270"/>
      <c r="N909" s="270"/>
      <c r="O909" s="270"/>
      <c r="P909" s="270"/>
      <c r="Q909" s="270"/>
      <c r="R909" s="270"/>
      <c r="S909" s="270"/>
      <c r="T909" s="270"/>
      <c r="U909" s="270"/>
      <c r="V909" s="270"/>
      <c r="W909" s="270"/>
    </row>
    <row r="910" spans="1:23" ht="15" x14ac:dyDescent="0.2">
      <c r="A910" s="599" t="s">
        <v>1625</v>
      </c>
      <c r="B910" s="307" t="s">
        <v>1647</v>
      </c>
      <c r="C910" s="307" t="s">
        <v>1648</v>
      </c>
      <c r="D910" s="308">
        <v>2657</v>
      </c>
      <c r="E910" s="307" t="s">
        <v>1650</v>
      </c>
      <c r="F910" s="309">
        <v>85615</v>
      </c>
      <c r="G910" s="600" t="s">
        <v>1566</v>
      </c>
      <c r="J910" s="602">
        <v>91935</v>
      </c>
      <c r="K910" s="270"/>
      <c r="L910" s="270"/>
      <c r="M910" s="270"/>
      <c r="N910" s="270"/>
      <c r="O910" s="270"/>
      <c r="P910" s="270"/>
      <c r="Q910" s="270"/>
      <c r="R910" s="270"/>
      <c r="S910" s="270"/>
      <c r="T910" s="270"/>
      <c r="U910" s="270"/>
      <c r="V910" s="270"/>
      <c r="W910" s="270"/>
    </row>
    <row r="911" spans="1:23" ht="15" x14ac:dyDescent="0.2">
      <c r="A911" s="599" t="s">
        <v>1625</v>
      </c>
      <c r="B911" s="307" t="s">
        <v>1647</v>
      </c>
      <c r="C911" s="307" t="s">
        <v>1648</v>
      </c>
      <c r="D911" s="308">
        <v>2657</v>
      </c>
      <c r="E911" s="307" t="s">
        <v>1650</v>
      </c>
      <c r="F911" s="309">
        <v>85616</v>
      </c>
      <c r="G911" s="600" t="s">
        <v>1566</v>
      </c>
      <c r="J911" s="602">
        <v>91962</v>
      </c>
      <c r="K911" s="270"/>
      <c r="L911" s="270"/>
      <c r="M911" s="270"/>
      <c r="N911" s="270"/>
      <c r="O911" s="270"/>
      <c r="P911" s="270"/>
      <c r="Q911" s="270"/>
      <c r="R911" s="270"/>
      <c r="S911" s="270"/>
      <c r="T911" s="270"/>
      <c r="U911" s="270"/>
      <c r="V911" s="270"/>
      <c r="W911" s="270"/>
    </row>
    <row r="912" spans="1:23" ht="15" x14ac:dyDescent="0.2">
      <c r="A912" s="599" t="s">
        <v>1625</v>
      </c>
      <c r="B912" s="307" t="s">
        <v>1647</v>
      </c>
      <c r="C912" s="307" t="s">
        <v>1648</v>
      </c>
      <c r="D912" s="308">
        <v>2657</v>
      </c>
      <c r="E912" s="307" t="s">
        <v>1650</v>
      </c>
      <c r="F912" s="309">
        <v>85625</v>
      </c>
      <c r="G912" s="600" t="s">
        <v>1566</v>
      </c>
      <c r="J912" s="602">
        <v>92019</v>
      </c>
      <c r="K912" s="270"/>
      <c r="L912" s="270"/>
      <c r="M912" s="270"/>
      <c r="N912" s="270"/>
      <c r="O912" s="270"/>
      <c r="P912" s="270"/>
      <c r="Q912" s="270"/>
      <c r="R912" s="270"/>
      <c r="S912" s="270"/>
      <c r="T912" s="270"/>
      <c r="U912" s="270"/>
      <c r="V912" s="270"/>
      <c r="W912" s="270"/>
    </row>
    <row r="913" spans="1:23" ht="15" x14ac:dyDescent="0.2">
      <c r="A913" s="599" t="s">
        <v>1625</v>
      </c>
      <c r="B913" s="307" t="s">
        <v>1647</v>
      </c>
      <c r="C913" s="307" t="s">
        <v>1648</v>
      </c>
      <c r="D913" s="308">
        <v>2657</v>
      </c>
      <c r="E913" s="307" t="s">
        <v>1650</v>
      </c>
      <c r="F913" s="309">
        <v>85630</v>
      </c>
      <c r="G913" s="600" t="s">
        <v>1566</v>
      </c>
      <c r="J913" s="602">
        <v>92020</v>
      </c>
      <c r="K913" s="270"/>
      <c r="L913" s="270"/>
      <c r="M913" s="270"/>
      <c r="N913" s="270"/>
      <c r="O913" s="270"/>
      <c r="P913" s="270"/>
      <c r="Q913" s="270"/>
      <c r="R913" s="270"/>
      <c r="S913" s="270"/>
      <c r="T913" s="270"/>
      <c r="U913" s="270"/>
      <c r="V913" s="270"/>
      <c r="W913" s="270"/>
    </row>
    <row r="914" spans="1:23" ht="15" x14ac:dyDescent="0.2">
      <c r="A914" s="599" t="s">
        <v>1625</v>
      </c>
      <c r="B914" s="307" t="s">
        <v>1647</v>
      </c>
      <c r="C914" s="307" t="s">
        <v>1648</v>
      </c>
      <c r="D914" s="308">
        <v>2657</v>
      </c>
      <c r="E914" s="307" t="s">
        <v>1650</v>
      </c>
      <c r="F914" s="309">
        <v>85635</v>
      </c>
      <c r="G914" s="600" t="s">
        <v>1566</v>
      </c>
      <c r="J914" s="602">
        <v>92021</v>
      </c>
      <c r="K914" s="270"/>
      <c r="L914" s="270"/>
      <c r="M914" s="270"/>
      <c r="N914" s="270"/>
      <c r="O914" s="270"/>
      <c r="P914" s="270"/>
      <c r="Q914" s="270"/>
      <c r="R914" s="270"/>
      <c r="S914" s="270"/>
      <c r="T914" s="270"/>
      <c r="U914" s="270"/>
      <c r="V914" s="270"/>
      <c r="W914" s="270"/>
    </row>
    <row r="915" spans="1:23" ht="15" x14ac:dyDescent="0.2">
      <c r="A915" s="599" t="s">
        <v>1625</v>
      </c>
      <c r="B915" s="307" t="s">
        <v>1647</v>
      </c>
      <c r="C915" s="307" t="s">
        <v>1648</v>
      </c>
      <c r="D915" s="308">
        <v>2657</v>
      </c>
      <c r="E915" s="307" t="s">
        <v>1650</v>
      </c>
      <c r="F915" s="309">
        <v>85638</v>
      </c>
      <c r="G915" s="600" t="s">
        <v>1566</v>
      </c>
      <c r="J915" s="602">
        <v>92040</v>
      </c>
      <c r="K915" s="270"/>
      <c r="L915" s="270"/>
      <c r="M915" s="270"/>
      <c r="N915" s="270"/>
      <c r="O915" s="270"/>
      <c r="P915" s="270"/>
      <c r="Q915" s="270"/>
      <c r="R915" s="270"/>
      <c r="S915" s="270"/>
      <c r="T915" s="270"/>
      <c r="U915" s="270"/>
      <c r="V915" s="270"/>
      <c r="W915" s="270"/>
    </row>
    <row r="916" spans="1:23" ht="15" x14ac:dyDescent="0.2">
      <c r="A916" s="599" t="s">
        <v>1625</v>
      </c>
      <c r="B916" s="307" t="s">
        <v>1647</v>
      </c>
      <c r="C916" s="307" t="s">
        <v>1648</v>
      </c>
      <c r="D916" s="308">
        <v>2657</v>
      </c>
      <c r="E916" s="307" t="s">
        <v>1650</v>
      </c>
      <c r="F916" s="309">
        <v>85643</v>
      </c>
      <c r="G916" s="600" t="s">
        <v>1566</v>
      </c>
      <c r="J916" s="602">
        <v>92071</v>
      </c>
      <c r="K916" s="270"/>
      <c r="L916" s="270"/>
      <c r="M916" s="270"/>
      <c r="N916" s="270"/>
      <c r="O916" s="270"/>
      <c r="P916" s="270"/>
      <c r="Q916" s="270"/>
      <c r="R916" s="270"/>
      <c r="S916" s="270"/>
      <c r="T916" s="270"/>
      <c r="U916" s="270"/>
      <c r="V916" s="270"/>
      <c r="W916" s="270"/>
    </row>
    <row r="917" spans="1:23" ht="15" x14ac:dyDescent="0.2">
      <c r="A917" s="599" t="s">
        <v>1625</v>
      </c>
      <c r="B917" s="307" t="s">
        <v>1647</v>
      </c>
      <c r="C917" s="307" t="s">
        <v>1648</v>
      </c>
      <c r="D917" s="308">
        <v>2657</v>
      </c>
      <c r="E917" s="307" t="s">
        <v>1650</v>
      </c>
      <c r="F917" s="309">
        <v>85650</v>
      </c>
      <c r="G917" s="600" t="s">
        <v>1566</v>
      </c>
      <c r="J917" s="602">
        <v>92119</v>
      </c>
      <c r="K917" s="270"/>
      <c r="L917" s="270"/>
      <c r="M917" s="270"/>
      <c r="N917" s="270"/>
      <c r="O917" s="270"/>
      <c r="P917" s="270"/>
      <c r="Q917" s="270"/>
      <c r="R917" s="270"/>
      <c r="S917" s="270"/>
      <c r="T917" s="270"/>
      <c r="U917" s="270"/>
      <c r="V917" s="270"/>
      <c r="W917" s="270"/>
    </row>
    <row r="918" spans="1:23" ht="15" x14ac:dyDescent="0.2">
      <c r="A918" s="599" t="s">
        <v>1625</v>
      </c>
      <c r="B918" s="307" t="s">
        <v>1647</v>
      </c>
      <c r="C918" s="307" t="s">
        <v>1648</v>
      </c>
      <c r="D918" s="308">
        <v>3795</v>
      </c>
      <c r="E918" s="307" t="s">
        <v>1651</v>
      </c>
      <c r="F918" s="309">
        <v>85606</v>
      </c>
      <c r="G918" s="600" t="s">
        <v>1566</v>
      </c>
      <c r="J918" s="602">
        <v>92120</v>
      </c>
      <c r="K918" s="270"/>
      <c r="L918" s="270"/>
      <c r="M918" s="270"/>
      <c r="N918" s="270"/>
      <c r="O918" s="270"/>
      <c r="P918" s="270"/>
      <c r="Q918" s="270"/>
      <c r="R918" s="270"/>
      <c r="S918" s="270"/>
      <c r="T918" s="270"/>
      <c r="U918" s="270"/>
      <c r="V918" s="270"/>
      <c r="W918" s="270"/>
    </row>
    <row r="919" spans="1:23" ht="15" x14ac:dyDescent="0.2">
      <c r="A919" s="599" t="s">
        <v>1625</v>
      </c>
      <c r="B919" s="307" t="s">
        <v>1647</v>
      </c>
      <c r="C919" s="307" t="s">
        <v>1648</v>
      </c>
      <c r="D919" s="308">
        <v>3795</v>
      </c>
      <c r="E919" s="307" t="s">
        <v>1651</v>
      </c>
      <c r="F919" s="309">
        <v>85607</v>
      </c>
      <c r="G919" s="600" t="s">
        <v>1566</v>
      </c>
      <c r="J919" s="602">
        <v>92124</v>
      </c>
      <c r="K919" s="270"/>
      <c r="L919" s="270"/>
      <c r="M919" s="270"/>
      <c r="N919" s="270"/>
      <c r="O919" s="270"/>
      <c r="P919" s="270"/>
      <c r="Q919" s="270"/>
      <c r="R919" s="270"/>
      <c r="S919" s="270"/>
      <c r="T919" s="270"/>
      <c r="U919" s="270"/>
      <c r="V919" s="270"/>
      <c r="W919" s="270"/>
    </row>
    <row r="920" spans="1:23" ht="15" x14ac:dyDescent="0.2">
      <c r="A920" s="599" t="s">
        <v>1625</v>
      </c>
      <c r="B920" s="307" t="s">
        <v>1647</v>
      </c>
      <c r="C920" s="307" t="s">
        <v>1648</v>
      </c>
      <c r="D920" s="308">
        <v>4735</v>
      </c>
      <c r="E920" s="307" t="s">
        <v>1652</v>
      </c>
      <c r="F920" s="309">
        <v>85603</v>
      </c>
      <c r="G920" s="600" t="s">
        <v>1566</v>
      </c>
      <c r="J920" s="601">
        <v>5446</v>
      </c>
      <c r="K920" s="270"/>
      <c r="L920" s="270"/>
      <c r="M920" s="270"/>
      <c r="N920" s="270"/>
      <c r="O920" s="270"/>
      <c r="P920" s="270"/>
      <c r="Q920" s="270"/>
      <c r="R920" s="270"/>
      <c r="S920" s="270"/>
      <c r="T920" s="270"/>
      <c r="U920" s="270"/>
      <c r="V920" s="270"/>
      <c r="W920" s="270"/>
    </row>
    <row r="921" spans="1:23" ht="15" x14ac:dyDescent="0.2">
      <c r="A921" s="599" t="s">
        <v>1620</v>
      </c>
      <c r="B921" s="307" t="s">
        <v>1653</v>
      </c>
      <c r="C921" s="307" t="s">
        <v>1653</v>
      </c>
      <c r="D921" s="308">
        <v>335</v>
      </c>
      <c r="E921" s="307" t="s">
        <v>1654</v>
      </c>
      <c r="F921" s="309">
        <v>74008</v>
      </c>
      <c r="G921" s="600" t="s">
        <v>1566</v>
      </c>
      <c r="J921" s="602">
        <v>91902</v>
      </c>
      <c r="K921" s="270"/>
      <c r="L921" s="270"/>
      <c r="M921" s="270"/>
      <c r="N921" s="270"/>
      <c r="O921" s="270"/>
      <c r="P921" s="270"/>
      <c r="Q921" s="270"/>
      <c r="R921" s="270"/>
      <c r="S921" s="270"/>
      <c r="T921" s="270"/>
      <c r="U921" s="270"/>
      <c r="V921" s="270"/>
      <c r="W921" s="270"/>
    </row>
    <row r="922" spans="1:23" ht="15" x14ac:dyDescent="0.2">
      <c r="A922" s="599" t="s">
        <v>1620</v>
      </c>
      <c r="B922" s="307" t="s">
        <v>1653</v>
      </c>
      <c r="C922" s="307" t="s">
        <v>1653</v>
      </c>
      <c r="D922" s="308">
        <v>335</v>
      </c>
      <c r="E922" s="307" t="s">
        <v>1654</v>
      </c>
      <c r="F922" s="309">
        <v>74011</v>
      </c>
      <c r="G922" s="600" t="s">
        <v>1566</v>
      </c>
      <c r="J922" s="602">
        <v>91910</v>
      </c>
      <c r="K922" s="270"/>
      <c r="L922" s="270"/>
      <c r="M922" s="270"/>
      <c r="N922" s="270"/>
      <c r="O922" s="270"/>
      <c r="P922" s="270"/>
      <c r="Q922" s="270"/>
      <c r="R922" s="270"/>
      <c r="S922" s="270"/>
      <c r="T922" s="270"/>
      <c r="U922" s="270"/>
      <c r="V922" s="270"/>
      <c r="W922" s="270"/>
    </row>
    <row r="923" spans="1:23" ht="15" x14ac:dyDescent="0.2">
      <c r="A923" s="599" t="s">
        <v>1620</v>
      </c>
      <c r="B923" s="307" t="s">
        <v>1653</v>
      </c>
      <c r="C923" s="307" t="s">
        <v>1653</v>
      </c>
      <c r="D923" s="308">
        <v>335</v>
      </c>
      <c r="E923" s="307" t="s">
        <v>1654</v>
      </c>
      <c r="F923" s="309">
        <v>74012</v>
      </c>
      <c r="G923" s="600" t="s">
        <v>1566</v>
      </c>
      <c r="J923" s="602">
        <v>91911</v>
      </c>
      <c r="K923" s="270"/>
      <c r="L923" s="270"/>
      <c r="M923" s="270"/>
      <c r="N923" s="270"/>
      <c r="O923" s="270"/>
      <c r="P923" s="270"/>
      <c r="Q923" s="270"/>
      <c r="R923" s="270"/>
      <c r="S923" s="270"/>
      <c r="T923" s="270"/>
      <c r="U923" s="270"/>
      <c r="V923" s="270"/>
      <c r="W923" s="270"/>
    </row>
    <row r="924" spans="1:23" ht="15" x14ac:dyDescent="0.2">
      <c r="A924" s="599" t="s">
        <v>1620</v>
      </c>
      <c r="B924" s="307" t="s">
        <v>1653</v>
      </c>
      <c r="C924" s="307" t="s">
        <v>1653</v>
      </c>
      <c r="D924" s="308">
        <v>335</v>
      </c>
      <c r="E924" s="307" t="s">
        <v>1654</v>
      </c>
      <c r="F924" s="309">
        <v>74014</v>
      </c>
      <c r="G924" s="600" t="s">
        <v>1566</v>
      </c>
      <c r="J924" s="602">
        <v>91913</v>
      </c>
      <c r="K924" s="270"/>
      <c r="L924" s="270"/>
      <c r="M924" s="270"/>
      <c r="N924" s="270"/>
      <c r="O924" s="270"/>
      <c r="P924" s="270"/>
      <c r="Q924" s="270"/>
      <c r="R924" s="270"/>
      <c r="S924" s="270"/>
      <c r="T924" s="270"/>
      <c r="U924" s="270"/>
      <c r="V924" s="270"/>
      <c r="W924" s="270"/>
    </row>
    <row r="925" spans="1:23" ht="15" x14ac:dyDescent="0.2">
      <c r="A925" s="599" t="s">
        <v>1620</v>
      </c>
      <c r="B925" s="307" t="s">
        <v>1653</v>
      </c>
      <c r="C925" s="307" t="s">
        <v>1653</v>
      </c>
      <c r="D925" s="308">
        <v>335</v>
      </c>
      <c r="E925" s="307" t="s">
        <v>1654</v>
      </c>
      <c r="F925" s="309">
        <v>74015</v>
      </c>
      <c r="G925" s="600" t="s">
        <v>1566</v>
      </c>
      <c r="J925" s="602">
        <v>91914</v>
      </c>
      <c r="K925" s="270"/>
      <c r="L925" s="270"/>
      <c r="M925" s="270"/>
      <c r="N925" s="270"/>
      <c r="O925" s="270"/>
      <c r="P925" s="270"/>
      <c r="Q925" s="270"/>
      <c r="R925" s="270"/>
      <c r="S925" s="270"/>
      <c r="T925" s="270"/>
      <c r="U925" s="270"/>
      <c r="V925" s="270"/>
      <c r="W925" s="270"/>
    </row>
    <row r="926" spans="1:23" ht="15" x14ac:dyDescent="0.2">
      <c r="A926" s="599" t="s">
        <v>1620</v>
      </c>
      <c r="B926" s="307" t="s">
        <v>1653</v>
      </c>
      <c r="C926" s="307" t="s">
        <v>1653</v>
      </c>
      <c r="D926" s="308">
        <v>335</v>
      </c>
      <c r="E926" s="307" t="s">
        <v>1654</v>
      </c>
      <c r="F926" s="309">
        <v>74017</v>
      </c>
      <c r="G926" s="600" t="s">
        <v>1566</v>
      </c>
      <c r="J926" s="602">
        <v>91915</v>
      </c>
      <c r="K926" s="270"/>
      <c r="L926" s="270"/>
      <c r="M926" s="270"/>
      <c r="N926" s="270"/>
      <c r="O926" s="270"/>
      <c r="P926" s="270"/>
      <c r="Q926" s="270"/>
      <c r="R926" s="270"/>
      <c r="S926" s="270"/>
      <c r="T926" s="270"/>
      <c r="U926" s="270"/>
      <c r="V926" s="270"/>
      <c r="W926" s="270"/>
    </row>
    <row r="927" spans="1:23" ht="15" x14ac:dyDescent="0.2">
      <c r="A927" s="599" t="s">
        <v>1620</v>
      </c>
      <c r="B927" s="307" t="s">
        <v>1653</v>
      </c>
      <c r="C927" s="307" t="s">
        <v>1653</v>
      </c>
      <c r="D927" s="308">
        <v>335</v>
      </c>
      <c r="E927" s="307" t="s">
        <v>1654</v>
      </c>
      <c r="F927" s="309">
        <v>74019</v>
      </c>
      <c r="G927" s="600" t="s">
        <v>1566</v>
      </c>
      <c r="J927" s="602">
        <v>91932</v>
      </c>
      <c r="K927" s="270"/>
      <c r="L927" s="270"/>
      <c r="M927" s="270"/>
      <c r="N927" s="270"/>
      <c r="O927" s="270"/>
      <c r="P927" s="270"/>
      <c r="Q927" s="270"/>
      <c r="R927" s="270"/>
      <c r="S927" s="270"/>
      <c r="T927" s="270"/>
      <c r="U927" s="270"/>
      <c r="V927" s="270"/>
      <c r="W927" s="270"/>
    </row>
    <row r="928" spans="1:23" ht="15" x14ac:dyDescent="0.2">
      <c r="A928" s="599" t="s">
        <v>1620</v>
      </c>
      <c r="B928" s="307" t="s">
        <v>1653</v>
      </c>
      <c r="C928" s="307" t="s">
        <v>1653</v>
      </c>
      <c r="D928" s="308">
        <v>335</v>
      </c>
      <c r="E928" s="307" t="s">
        <v>1654</v>
      </c>
      <c r="F928" s="309">
        <v>74021</v>
      </c>
      <c r="G928" s="600" t="s">
        <v>1566</v>
      </c>
      <c r="J928" s="602">
        <v>91941</v>
      </c>
      <c r="K928" s="270"/>
      <c r="L928" s="270"/>
      <c r="M928" s="270"/>
      <c r="N928" s="270"/>
      <c r="O928" s="270"/>
      <c r="P928" s="270"/>
      <c r="Q928" s="270"/>
      <c r="R928" s="270"/>
      <c r="S928" s="270"/>
      <c r="T928" s="270"/>
      <c r="U928" s="270"/>
      <c r="V928" s="270"/>
      <c r="W928" s="270"/>
    </row>
    <row r="929" spans="1:23" ht="15" x14ac:dyDescent="0.2">
      <c r="A929" s="599" t="s">
        <v>1620</v>
      </c>
      <c r="B929" s="307" t="s">
        <v>1653</v>
      </c>
      <c r="C929" s="307" t="s">
        <v>1653</v>
      </c>
      <c r="D929" s="308">
        <v>335</v>
      </c>
      <c r="E929" s="307" t="s">
        <v>1654</v>
      </c>
      <c r="F929" s="309">
        <v>74033</v>
      </c>
      <c r="G929" s="600" t="s">
        <v>1566</v>
      </c>
      <c r="J929" s="602">
        <v>91942</v>
      </c>
      <c r="K929" s="270"/>
      <c r="L929" s="270"/>
      <c r="M929" s="270"/>
      <c r="N929" s="270"/>
      <c r="O929" s="270"/>
      <c r="P929" s="270"/>
      <c r="Q929" s="270"/>
      <c r="R929" s="270"/>
      <c r="S929" s="270"/>
      <c r="T929" s="270"/>
      <c r="U929" s="270"/>
      <c r="V929" s="270"/>
      <c r="W929" s="270"/>
    </row>
    <row r="930" spans="1:23" ht="15" x14ac:dyDescent="0.2">
      <c r="A930" s="599" t="s">
        <v>1620</v>
      </c>
      <c r="B930" s="307" t="s">
        <v>1653</v>
      </c>
      <c r="C930" s="307" t="s">
        <v>1653</v>
      </c>
      <c r="D930" s="308">
        <v>335</v>
      </c>
      <c r="E930" s="307" t="s">
        <v>1654</v>
      </c>
      <c r="F930" s="309">
        <v>74037</v>
      </c>
      <c r="G930" s="600" t="s">
        <v>1566</v>
      </c>
      <c r="J930" s="602">
        <v>91945</v>
      </c>
      <c r="K930" s="270"/>
      <c r="L930" s="270"/>
      <c r="M930" s="270"/>
      <c r="N930" s="270"/>
      <c r="O930" s="270"/>
      <c r="P930" s="270"/>
      <c r="Q930" s="270"/>
      <c r="R930" s="270"/>
      <c r="S930" s="270"/>
      <c r="T930" s="270"/>
      <c r="U930" s="270"/>
      <c r="V930" s="270"/>
      <c r="W930" s="270"/>
    </row>
    <row r="931" spans="1:23" ht="15" x14ac:dyDescent="0.2">
      <c r="A931" s="599" t="s">
        <v>1620</v>
      </c>
      <c r="B931" s="307" t="s">
        <v>1653</v>
      </c>
      <c r="C931" s="307" t="s">
        <v>1653</v>
      </c>
      <c r="D931" s="308">
        <v>335</v>
      </c>
      <c r="E931" s="307" t="s">
        <v>1654</v>
      </c>
      <c r="F931" s="309">
        <v>74055</v>
      </c>
      <c r="G931" s="600" t="s">
        <v>1566</v>
      </c>
      <c r="J931" s="602">
        <v>91950</v>
      </c>
      <c r="K931" s="270"/>
      <c r="L931" s="270"/>
      <c r="M931" s="270"/>
      <c r="N931" s="270"/>
      <c r="O931" s="270"/>
      <c r="P931" s="270"/>
      <c r="Q931" s="270"/>
      <c r="R931" s="270"/>
      <c r="S931" s="270"/>
      <c r="T931" s="270"/>
      <c r="U931" s="270"/>
      <c r="V931" s="270"/>
      <c r="W931" s="270"/>
    </row>
    <row r="932" spans="1:23" ht="15" x14ac:dyDescent="0.2">
      <c r="A932" s="599" t="s">
        <v>1620</v>
      </c>
      <c r="B932" s="307" t="s">
        <v>1653</v>
      </c>
      <c r="C932" s="307" t="s">
        <v>1653</v>
      </c>
      <c r="D932" s="308">
        <v>335</v>
      </c>
      <c r="E932" s="307" t="s">
        <v>1654</v>
      </c>
      <c r="F932" s="309">
        <v>74063</v>
      </c>
      <c r="G932" s="600" t="s">
        <v>1566</v>
      </c>
      <c r="J932" s="602">
        <v>91977</v>
      </c>
      <c r="K932" s="270"/>
      <c r="L932" s="270"/>
      <c r="M932" s="270"/>
      <c r="N932" s="270"/>
      <c r="O932" s="270"/>
      <c r="P932" s="270"/>
      <c r="Q932" s="270"/>
      <c r="R932" s="270"/>
      <c r="S932" s="270"/>
      <c r="T932" s="270"/>
      <c r="U932" s="270"/>
      <c r="V932" s="270"/>
      <c r="W932" s="270"/>
    </row>
    <row r="933" spans="1:23" ht="15" x14ac:dyDescent="0.2">
      <c r="A933" s="599" t="s">
        <v>1620</v>
      </c>
      <c r="B933" s="307" t="s">
        <v>1653</v>
      </c>
      <c r="C933" s="307" t="s">
        <v>1653</v>
      </c>
      <c r="D933" s="308">
        <v>335</v>
      </c>
      <c r="E933" s="307" t="s">
        <v>1654</v>
      </c>
      <c r="F933" s="309">
        <v>74066</v>
      </c>
      <c r="G933" s="600" t="s">
        <v>1566</v>
      </c>
      <c r="J933" s="602">
        <v>91978</v>
      </c>
      <c r="K933" s="270"/>
      <c r="L933" s="270"/>
      <c r="M933" s="270"/>
      <c r="N933" s="270"/>
      <c r="O933" s="270"/>
      <c r="P933" s="270"/>
      <c r="Q933" s="270"/>
      <c r="R933" s="270"/>
      <c r="S933" s="270"/>
      <c r="T933" s="270"/>
      <c r="U933" s="270"/>
      <c r="V933" s="270"/>
      <c r="W933" s="270"/>
    </row>
    <row r="934" spans="1:23" ht="15" x14ac:dyDescent="0.2">
      <c r="A934" s="599" t="s">
        <v>1620</v>
      </c>
      <c r="B934" s="307" t="s">
        <v>1653</v>
      </c>
      <c r="C934" s="307" t="s">
        <v>1653</v>
      </c>
      <c r="D934" s="308">
        <v>335</v>
      </c>
      <c r="E934" s="307" t="s">
        <v>1654</v>
      </c>
      <c r="F934" s="309">
        <v>74103</v>
      </c>
      <c r="G934" s="600" t="s">
        <v>1566</v>
      </c>
      <c r="J934" s="602">
        <v>92101</v>
      </c>
      <c r="K934" s="270"/>
      <c r="L934" s="270"/>
      <c r="M934" s="270"/>
      <c r="N934" s="270"/>
      <c r="O934" s="270"/>
      <c r="P934" s="270"/>
      <c r="Q934" s="270"/>
      <c r="R934" s="270"/>
      <c r="S934" s="270"/>
      <c r="T934" s="270"/>
      <c r="U934" s="270"/>
      <c r="V934" s="270"/>
      <c r="W934" s="270"/>
    </row>
    <row r="935" spans="1:23" ht="15" x14ac:dyDescent="0.2">
      <c r="A935" s="599" t="s">
        <v>1620</v>
      </c>
      <c r="B935" s="307" t="s">
        <v>1653</v>
      </c>
      <c r="C935" s="307" t="s">
        <v>1653</v>
      </c>
      <c r="D935" s="308">
        <v>335</v>
      </c>
      <c r="E935" s="307" t="s">
        <v>1654</v>
      </c>
      <c r="F935" s="309">
        <v>74104</v>
      </c>
      <c r="G935" s="600" t="s">
        <v>1566</v>
      </c>
      <c r="J935" s="602">
        <v>92102</v>
      </c>
      <c r="K935" s="270"/>
      <c r="L935" s="270"/>
      <c r="M935" s="270"/>
      <c r="N935" s="270"/>
      <c r="O935" s="270"/>
      <c r="P935" s="270"/>
      <c r="Q935" s="270"/>
      <c r="R935" s="270"/>
      <c r="S935" s="270"/>
      <c r="T935" s="270"/>
      <c r="U935" s="270"/>
      <c r="V935" s="270"/>
      <c r="W935" s="270"/>
    </row>
    <row r="936" spans="1:23" ht="15" x14ac:dyDescent="0.2">
      <c r="A936" s="599" t="s">
        <v>1620</v>
      </c>
      <c r="B936" s="307" t="s">
        <v>1653</v>
      </c>
      <c r="C936" s="307" t="s">
        <v>1653</v>
      </c>
      <c r="D936" s="308">
        <v>335</v>
      </c>
      <c r="E936" s="307" t="s">
        <v>1654</v>
      </c>
      <c r="F936" s="309">
        <v>74105</v>
      </c>
      <c r="G936" s="600" t="s">
        <v>1566</v>
      </c>
      <c r="J936" s="602">
        <v>92103</v>
      </c>
      <c r="K936" s="270"/>
      <c r="L936" s="270"/>
      <c r="M936" s="270"/>
      <c r="N936" s="270"/>
      <c r="O936" s="270"/>
      <c r="P936" s="270"/>
      <c r="Q936" s="270"/>
      <c r="R936" s="270"/>
      <c r="S936" s="270"/>
      <c r="T936" s="270"/>
      <c r="U936" s="270"/>
      <c r="V936" s="270"/>
      <c r="W936" s="270"/>
    </row>
    <row r="937" spans="1:23" ht="15" x14ac:dyDescent="0.2">
      <c r="A937" s="599" t="s">
        <v>1620</v>
      </c>
      <c r="B937" s="307" t="s">
        <v>1653</v>
      </c>
      <c r="C937" s="307" t="s">
        <v>1653</v>
      </c>
      <c r="D937" s="308">
        <v>335</v>
      </c>
      <c r="E937" s="307" t="s">
        <v>1654</v>
      </c>
      <c r="F937" s="309">
        <v>74106</v>
      </c>
      <c r="G937" s="600" t="s">
        <v>1566</v>
      </c>
      <c r="J937" s="602">
        <v>92104</v>
      </c>
      <c r="K937" s="270"/>
      <c r="L937" s="270"/>
      <c r="M937" s="270"/>
      <c r="N937" s="270"/>
      <c r="O937" s="270"/>
      <c r="P937" s="270"/>
      <c r="Q937" s="270"/>
      <c r="R937" s="270"/>
      <c r="S937" s="270"/>
      <c r="T937" s="270"/>
      <c r="U937" s="270"/>
      <c r="V937" s="270"/>
      <c r="W937" s="270"/>
    </row>
    <row r="938" spans="1:23" ht="15" x14ac:dyDescent="0.2">
      <c r="A938" s="599" t="s">
        <v>1620</v>
      </c>
      <c r="B938" s="307" t="s">
        <v>1653</v>
      </c>
      <c r="C938" s="307" t="s">
        <v>1653</v>
      </c>
      <c r="D938" s="308">
        <v>335</v>
      </c>
      <c r="E938" s="307" t="s">
        <v>1654</v>
      </c>
      <c r="F938" s="309">
        <v>74107</v>
      </c>
      <c r="G938" s="600" t="s">
        <v>1566</v>
      </c>
      <c r="J938" s="602">
        <v>92105</v>
      </c>
      <c r="K938" s="270"/>
      <c r="L938" s="270"/>
      <c r="M938" s="270"/>
      <c r="N938" s="270"/>
      <c r="O938" s="270"/>
      <c r="P938" s="270"/>
      <c r="Q938" s="270"/>
      <c r="R938" s="270"/>
      <c r="S938" s="270"/>
      <c r="T938" s="270"/>
      <c r="U938" s="270"/>
      <c r="V938" s="270"/>
      <c r="W938" s="270"/>
    </row>
    <row r="939" spans="1:23" ht="15" x14ac:dyDescent="0.2">
      <c r="A939" s="599" t="s">
        <v>1620</v>
      </c>
      <c r="B939" s="307" t="s">
        <v>1653</v>
      </c>
      <c r="C939" s="307" t="s">
        <v>1653</v>
      </c>
      <c r="D939" s="308">
        <v>335</v>
      </c>
      <c r="E939" s="307" t="s">
        <v>1654</v>
      </c>
      <c r="F939" s="309">
        <v>74108</v>
      </c>
      <c r="G939" s="600" t="s">
        <v>1566</v>
      </c>
      <c r="J939" s="602">
        <v>92106</v>
      </c>
      <c r="K939" s="270"/>
      <c r="L939" s="270"/>
      <c r="M939" s="270"/>
      <c r="N939" s="270"/>
      <c r="O939" s="270"/>
      <c r="P939" s="270"/>
      <c r="Q939" s="270"/>
      <c r="R939" s="270"/>
      <c r="S939" s="270"/>
      <c r="T939" s="270"/>
      <c r="U939" s="270"/>
      <c r="V939" s="270"/>
      <c r="W939" s="270"/>
    </row>
    <row r="940" spans="1:23" ht="15" x14ac:dyDescent="0.2">
      <c r="A940" s="599" t="s">
        <v>1620</v>
      </c>
      <c r="B940" s="307" t="s">
        <v>1653</v>
      </c>
      <c r="C940" s="307" t="s">
        <v>1653</v>
      </c>
      <c r="D940" s="308">
        <v>335</v>
      </c>
      <c r="E940" s="307" t="s">
        <v>1654</v>
      </c>
      <c r="F940" s="309">
        <v>74110</v>
      </c>
      <c r="G940" s="600" t="s">
        <v>1566</v>
      </c>
      <c r="J940" s="602">
        <v>92107</v>
      </c>
      <c r="K940" s="270"/>
      <c r="L940" s="270"/>
      <c r="M940" s="270"/>
      <c r="N940" s="270"/>
      <c r="O940" s="270"/>
      <c r="P940" s="270"/>
      <c r="Q940" s="270"/>
      <c r="R940" s="270"/>
      <c r="S940" s="270"/>
      <c r="T940" s="270"/>
      <c r="U940" s="270"/>
      <c r="V940" s="270"/>
      <c r="W940" s="270"/>
    </row>
    <row r="941" spans="1:23" ht="15" x14ac:dyDescent="0.2">
      <c r="A941" s="599" t="s">
        <v>1620</v>
      </c>
      <c r="B941" s="307" t="s">
        <v>1653</v>
      </c>
      <c r="C941" s="307" t="s">
        <v>1653</v>
      </c>
      <c r="D941" s="308">
        <v>335</v>
      </c>
      <c r="E941" s="307" t="s">
        <v>1654</v>
      </c>
      <c r="F941" s="309">
        <v>74112</v>
      </c>
      <c r="G941" s="600" t="s">
        <v>1566</v>
      </c>
      <c r="J941" s="602">
        <v>92108</v>
      </c>
      <c r="K941" s="270"/>
      <c r="L941" s="270"/>
      <c r="M941" s="270"/>
      <c r="N941" s="270"/>
      <c r="O941" s="270"/>
      <c r="P941" s="270"/>
      <c r="Q941" s="270"/>
      <c r="R941" s="270"/>
      <c r="S941" s="270"/>
      <c r="T941" s="270"/>
      <c r="U941" s="270"/>
      <c r="V941" s="270"/>
      <c r="W941" s="270"/>
    </row>
    <row r="942" spans="1:23" ht="15" x14ac:dyDescent="0.2">
      <c r="A942" s="599" t="s">
        <v>1620</v>
      </c>
      <c r="B942" s="307" t="s">
        <v>1653</v>
      </c>
      <c r="C942" s="307" t="s">
        <v>1653</v>
      </c>
      <c r="D942" s="308">
        <v>335</v>
      </c>
      <c r="E942" s="307" t="s">
        <v>1654</v>
      </c>
      <c r="F942" s="309">
        <v>74114</v>
      </c>
      <c r="G942" s="600" t="s">
        <v>1566</v>
      </c>
      <c r="J942" s="602">
        <v>92110</v>
      </c>
      <c r="K942" s="270"/>
      <c r="L942" s="270"/>
      <c r="M942" s="270"/>
      <c r="N942" s="270"/>
      <c r="O942" s="270"/>
      <c r="P942" s="270"/>
      <c r="Q942" s="270"/>
      <c r="R942" s="270"/>
      <c r="S942" s="270"/>
      <c r="T942" s="270"/>
      <c r="U942" s="270"/>
      <c r="V942" s="270"/>
      <c r="W942" s="270"/>
    </row>
    <row r="943" spans="1:23" ht="15" x14ac:dyDescent="0.2">
      <c r="A943" s="599" t="s">
        <v>1620</v>
      </c>
      <c r="B943" s="307" t="s">
        <v>1653</v>
      </c>
      <c r="C943" s="307" t="s">
        <v>1653</v>
      </c>
      <c r="D943" s="308">
        <v>335</v>
      </c>
      <c r="E943" s="307" t="s">
        <v>1654</v>
      </c>
      <c r="F943" s="309">
        <v>74115</v>
      </c>
      <c r="G943" s="600" t="s">
        <v>1566</v>
      </c>
      <c r="J943" s="602">
        <v>92113</v>
      </c>
      <c r="K943" s="270"/>
      <c r="L943" s="270"/>
      <c r="M943" s="270"/>
      <c r="N943" s="270"/>
      <c r="O943" s="270"/>
      <c r="P943" s="270"/>
      <c r="Q943" s="270"/>
      <c r="R943" s="270"/>
      <c r="S943" s="270"/>
      <c r="T943" s="270"/>
      <c r="U943" s="270"/>
      <c r="V943" s="270"/>
      <c r="W943" s="270"/>
    </row>
    <row r="944" spans="1:23" ht="15" x14ac:dyDescent="0.2">
      <c r="A944" s="599" t="s">
        <v>1620</v>
      </c>
      <c r="B944" s="307" t="s">
        <v>1653</v>
      </c>
      <c r="C944" s="307" t="s">
        <v>1653</v>
      </c>
      <c r="D944" s="308">
        <v>335</v>
      </c>
      <c r="E944" s="307" t="s">
        <v>1654</v>
      </c>
      <c r="F944" s="309">
        <v>74116</v>
      </c>
      <c r="G944" s="600" t="s">
        <v>1566</v>
      </c>
      <c r="J944" s="602">
        <v>92114</v>
      </c>
      <c r="K944" s="270"/>
      <c r="L944" s="270"/>
      <c r="M944" s="270"/>
      <c r="N944" s="270"/>
      <c r="O944" s="270"/>
      <c r="P944" s="270"/>
      <c r="Q944" s="270"/>
      <c r="R944" s="270"/>
      <c r="S944" s="270"/>
      <c r="T944" s="270"/>
      <c r="U944" s="270"/>
      <c r="V944" s="270"/>
      <c r="W944" s="270"/>
    </row>
    <row r="945" spans="1:23" ht="15" x14ac:dyDescent="0.2">
      <c r="A945" s="599" t="s">
        <v>1620</v>
      </c>
      <c r="B945" s="307" t="s">
        <v>1653</v>
      </c>
      <c r="C945" s="307" t="s">
        <v>1653</v>
      </c>
      <c r="D945" s="308">
        <v>335</v>
      </c>
      <c r="E945" s="307" t="s">
        <v>1654</v>
      </c>
      <c r="F945" s="309">
        <v>74117</v>
      </c>
      <c r="G945" s="600" t="s">
        <v>1566</v>
      </c>
      <c r="J945" s="602">
        <v>92115</v>
      </c>
      <c r="K945" s="270"/>
      <c r="L945" s="270"/>
      <c r="M945" s="270"/>
      <c r="N945" s="270"/>
      <c r="O945" s="270"/>
      <c r="P945" s="270"/>
      <c r="Q945" s="270"/>
      <c r="R945" s="270"/>
      <c r="S945" s="270"/>
      <c r="T945" s="270"/>
      <c r="U945" s="270"/>
      <c r="V945" s="270"/>
      <c r="W945" s="270"/>
    </row>
    <row r="946" spans="1:23" ht="15" x14ac:dyDescent="0.2">
      <c r="A946" s="599" t="s">
        <v>1620</v>
      </c>
      <c r="B946" s="307" t="s">
        <v>1653</v>
      </c>
      <c r="C946" s="307" t="s">
        <v>1653</v>
      </c>
      <c r="D946" s="308">
        <v>335</v>
      </c>
      <c r="E946" s="307" t="s">
        <v>1654</v>
      </c>
      <c r="F946" s="309">
        <v>74119</v>
      </c>
      <c r="G946" s="600" t="s">
        <v>1566</v>
      </c>
      <c r="J946" s="602">
        <v>92116</v>
      </c>
      <c r="K946" s="270"/>
      <c r="L946" s="270"/>
      <c r="M946" s="270"/>
      <c r="N946" s="270"/>
      <c r="O946" s="270"/>
      <c r="P946" s="270"/>
      <c r="Q946" s="270"/>
      <c r="R946" s="270"/>
      <c r="S946" s="270"/>
      <c r="T946" s="270"/>
      <c r="U946" s="270"/>
      <c r="V946" s="270"/>
      <c r="W946" s="270"/>
    </row>
    <row r="947" spans="1:23" ht="15" x14ac:dyDescent="0.2">
      <c r="A947" s="599" t="s">
        <v>1620</v>
      </c>
      <c r="B947" s="307" t="s">
        <v>1653</v>
      </c>
      <c r="C947" s="307" t="s">
        <v>1653</v>
      </c>
      <c r="D947" s="308">
        <v>335</v>
      </c>
      <c r="E947" s="307" t="s">
        <v>1654</v>
      </c>
      <c r="F947" s="309">
        <v>74120</v>
      </c>
      <c r="G947" s="600" t="s">
        <v>1566</v>
      </c>
      <c r="J947" s="602">
        <v>92139</v>
      </c>
      <c r="K947" s="270"/>
      <c r="L947" s="270"/>
      <c r="M947" s="270"/>
      <c r="N947" s="270"/>
      <c r="O947" s="270"/>
      <c r="P947" s="270"/>
      <c r="Q947" s="270"/>
      <c r="R947" s="270"/>
      <c r="S947" s="270"/>
      <c r="T947" s="270"/>
      <c r="U947" s="270"/>
      <c r="V947" s="270"/>
      <c r="W947" s="270"/>
    </row>
    <row r="948" spans="1:23" ht="15" x14ac:dyDescent="0.2">
      <c r="A948" s="599" t="s">
        <v>1620</v>
      </c>
      <c r="B948" s="307" t="s">
        <v>1653</v>
      </c>
      <c r="C948" s="307" t="s">
        <v>1653</v>
      </c>
      <c r="D948" s="308">
        <v>335</v>
      </c>
      <c r="E948" s="307" t="s">
        <v>1654</v>
      </c>
      <c r="F948" s="309">
        <v>74126</v>
      </c>
      <c r="G948" s="600" t="s">
        <v>1566</v>
      </c>
      <c r="J948" s="602">
        <v>92154</v>
      </c>
      <c r="K948" s="270"/>
      <c r="L948" s="270"/>
      <c r="M948" s="270"/>
      <c r="N948" s="270"/>
      <c r="O948" s="270"/>
      <c r="P948" s="270"/>
      <c r="Q948" s="270"/>
      <c r="R948" s="270"/>
      <c r="S948" s="270"/>
      <c r="T948" s="270"/>
      <c r="U948" s="270"/>
      <c r="V948" s="270"/>
      <c r="W948" s="270"/>
    </row>
    <row r="949" spans="1:23" ht="15" x14ac:dyDescent="0.2">
      <c r="A949" s="599" t="s">
        <v>1620</v>
      </c>
      <c r="B949" s="307" t="s">
        <v>1653</v>
      </c>
      <c r="C949" s="307" t="s">
        <v>1653</v>
      </c>
      <c r="D949" s="308">
        <v>335</v>
      </c>
      <c r="E949" s="307" t="s">
        <v>1654</v>
      </c>
      <c r="F949" s="309">
        <v>74127</v>
      </c>
      <c r="G949" s="600" t="s">
        <v>1566</v>
      </c>
      <c r="J949" s="602">
        <v>92173</v>
      </c>
      <c r="K949" s="270"/>
      <c r="L949" s="270"/>
      <c r="M949" s="270"/>
      <c r="N949" s="270"/>
      <c r="O949" s="270"/>
      <c r="P949" s="270"/>
      <c r="Q949" s="270"/>
      <c r="R949" s="270"/>
      <c r="S949" s="270"/>
      <c r="T949" s="270"/>
      <c r="U949" s="270"/>
      <c r="V949" s="270"/>
      <c r="W949" s="270"/>
    </row>
    <row r="950" spans="1:23" ht="15" x14ac:dyDescent="0.2">
      <c r="A950" s="599" t="s">
        <v>1620</v>
      </c>
      <c r="B950" s="307" t="s">
        <v>1653</v>
      </c>
      <c r="C950" s="307" t="s">
        <v>1653</v>
      </c>
      <c r="D950" s="308">
        <v>335</v>
      </c>
      <c r="E950" s="307" t="s">
        <v>1654</v>
      </c>
      <c r="F950" s="309">
        <v>74128</v>
      </c>
      <c r="G950" s="600" t="s">
        <v>1566</v>
      </c>
      <c r="J950" s="601">
        <v>295</v>
      </c>
      <c r="K950" s="270"/>
      <c r="L950" s="270"/>
      <c r="M950" s="270"/>
      <c r="N950" s="270"/>
      <c r="O950" s="270"/>
      <c r="P950" s="270"/>
      <c r="Q950" s="270"/>
      <c r="R950" s="270"/>
      <c r="S950" s="270"/>
      <c r="T950" s="270"/>
      <c r="U950" s="270"/>
      <c r="V950" s="270"/>
      <c r="W950" s="270"/>
    </row>
    <row r="951" spans="1:23" ht="15" x14ac:dyDescent="0.2">
      <c r="A951" s="599" t="s">
        <v>1620</v>
      </c>
      <c r="B951" s="307" t="s">
        <v>1653</v>
      </c>
      <c r="C951" s="307" t="s">
        <v>1653</v>
      </c>
      <c r="D951" s="308">
        <v>335</v>
      </c>
      <c r="E951" s="307" t="s">
        <v>1654</v>
      </c>
      <c r="F951" s="309">
        <v>74129</v>
      </c>
      <c r="G951" s="600" t="s">
        <v>1566</v>
      </c>
      <c r="J951" s="602">
        <v>93013</v>
      </c>
      <c r="K951" s="270"/>
      <c r="L951" s="270"/>
      <c r="M951" s="270"/>
      <c r="N951" s="270"/>
      <c r="O951" s="270"/>
      <c r="P951" s="270"/>
      <c r="Q951" s="270"/>
      <c r="R951" s="270"/>
      <c r="S951" s="270"/>
      <c r="T951" s="270"/>
      <c r="U951" s="270"/>
      <c r="V951" s="270"/>
      <c r="W951" s="270"/>
    </row>
    <row r="952" spans="1:23" ht="15" x14ac:dyDescent="0.2">
      <c r="A952" s="599" t="s">
        <v>1620</v>
      </c>
      <c r="B952" s="307" t="s">
        <v>1653</v>
      </c>
      <c r="C952" s="307" t="s">
        <v>1653</v>
      </c>
      <c r="D952" s="308">
        <v>335</v>
      </c>
      <c r="E952" s="307" t="s">
        <v>1654</v>
      </c>
      <c r="F952" s="309">
        <v>74130</v>
      </c>
      <c r="G952" s="600" t="s">
        <v>1566</v>
      </c>
      <c r="J952" s="602">
        <v>93067</v>
      </c>
      <c r="K952" s="270"/>
      <c r="L952" s="270"/>
      <c r="M952" s="270"/>
      <c r="N952" s="270"/>
      <c r="O952" s="270"/>
      <c r="P952" s="270"/>
      <c r="Q952" s="270"/>
      <c r="R952" s="270"/>
      <c r="S952" s="270"/>
      <c r="T952" s="270"/>
      <c r="U952" s="270"/>
      <c r="V952" s="270"/>
      <c r="W952" s="270"/>
    </row>
    <row r="953" spans="1:23" ht="15" x14ac:dyDescent="0.2">
      <c r="A953" s="599" t="s">
        <v>1620</v>
      </c>
      <c r="B953" s="307" t="s">
        <v>1653</v>
      </c>
      <c r="C953" s="307" t="s">
        <v>1653</v>
      </c>
      <c r="D953" s="308">
        <v>335</v>
      </c>
      <c r="E953" s="307" t="s">
        <v>1654</v>
      </c>
      <c r="F953" s="309">
        <v>74131</v>
      </c>
      <c r="G953" s="600" t="s">
        <v>1566</v>
      </c>
      <c r="J953" s="602">
        <v>93101</v>
      </c>
      <c r="K953" s="270"/>
      <c r="L953" s="270"/>
      <c r="M953" s="270"/>
      <c r="N953" s="270"/>
      <c r="O953" s="270"/>
      <c r="P953" s="270"/>
      <c r="Q953" s="270"/>
      <c r="R953" s="270"/>
      <c r="S953" s="270"/>
      <c r="T953" s="270"/>
      <c r="U953" s="270"/>
      <c r="V953" s="270"/>
      <c r="W953" s="270"/>
    </row>
    <row r="954" spans="1:23" ht="15" x14ac:dyDescent="0.2">
      <c r="A954" s="599" t="s">
        <v>1620</v>
      </c>
      <c r="B954" s="307" t="s">
        <v>1653</v>
      </c>
      <c r="C954" s="307" t="s">
        <v>1653</v>
      </c>
      <c r="D954" s="308">
        <v>335</v>
      </c>
      <c r="E954" s="307" t="s">
        <v>1654</v>
      </c>
      <c r="F954" s="309">
        <v>74132</v>
      </c>
      <c r="G954" s="600" t="s">
        <v>1566</v>
      </c>
      <c r="J954" s="602">
        <v>93103</v>
      </c>
      <c r="K954" s="270"/>
      <c r="L954" s="270"/>
      <c r="M954" s="270"/>
      <c r="N954" s="270"/>
      <c r="O954" s="270"/>
      <c r="P954" s="270"/>
      <c r="Q954" s="270"/>
      <c r="R954" s="270"/>
      <c r="S954" s="270"/>
      <c r="T954" s="270"/>
      <c r="U954" s="270"/>
      <c r="V954" s="270"/>
      <c r="W954" s="270"/>
    </row>
    <row r="955" spans="1:23" ht="15" x14ac:dyDescent="0.2">
      <c r="A955" s="599" t="s">
        <v>1620</v>
      </c>
      <c r="B955" s="307" t="s">
        <v>1653</v>
      </c>
      <c r="C955" s="307" t="s">
        <v>1653</v>
      </c>
      <c r="D955" s="308">
        <v>335</v>
      </c>
      <c r="E955" s="307" t="s">
        <v>1654</v>
      </c>
      <c r="F955" s="309">
        <v>74133</v>
      </c>
      <c r="G955" s="600" t="s">
        <v>1566</v>
      </c>
      <c r="J955" s="602">
        <v>93105</v>
      </c>
      <c r="K955" s="270"/>
      <c r="L955" s="270"/>
      <c r="M955" s="270"/>
      <c r="N955" s="270"/>
      <c r="O955" s="270"/>
      <c r="P955" s="270"/>
      <c r="Q955" s="270"/>
      <c r="R955" s="270"/>
      <c r="S955" s="270"/>
      <c r="T955" s="270"/>
      <c r="U955" s="270"/>
      <c r="V955" s="270"/>
      <c r="W955" s="270"/>
    </row>
    <row r="956" spans="1:23" ht="15" x14ac:dyDescent="0.2">
      <c r="A956" s="599" t="s">
        <v>1620</v>
      </c>
      <c r="B956" s="307" t="s">
        <v>1653</v>
      </c>
      <c r="C956" s="307" t="s">
        <v>1653</v>
      </c>
      <c r="D956" s="308">
        <v>335</v>
      </c>
      <c r="E956" s="307" t="s">
        <v>1654</v>
      </c>
      <c r="F956" s="309">
        <v>74134</v>
      </c>
      <c r="G956" s="600" t="s">
        <v>1566</v>
      </c>
      <c r="J956" s="602">
        <v>93108</v>
      </c>
      <c r="K956" s="270"/>
      <c r="L956" s="270"/>
      <c r="M956" s="270"/>
      <c r="N956" s="270"/>
      <c r="O956" s="270"/>
      <c r="P956" s="270"/>
      <c r="Q956" s="270"/>
      <c r="R956" s="270"/>
      <c r="S956" s="270"/>
      <c r="T956" s="270"/>
      <c r="U956" s="270"/>
      <c r="V956" s="270"/>
      <c r="W956" s="270"/>
    </row>
    <row r="957" spans="1:23" ht="15" x14ac:dyDescent="0.2">
      <c r="A957" s="599" t="s">
        <v>1620</v>
      </c>
      <c r="B957" s="307" t="s">
        <v>1653</v>
      </c>
      <c r="C957" s="307" t="s">
        <v>1653</v>
      </c>
      <c r="D957" s="308">
        <v>335</v>
      </c>
      <c r="E957" s="307" t="s">
        <v>1654</v>
      </c>
      <c r="F957" s="309">
        <v>74135</v>
      </c>
      <c r="G957" s="600" t="s">
        <v>1566</v>
      </c>
      <c r="J957" s="602">
        <v>93109</v>
      </c>
      <c r="K957" s="270"/>
      <c r="L957" s="270"/>
      <c r="M957" s="270"/>
      <c r="N957" s="270"/>
      <c r="O957" s="270"/>
      <c r="P957" s="270"/>
      <c r="Q957" s="270"/>
      <c r="R957" s="270"/>
      <c r="S957" s="270"/>
      <c r="T957" s="270"/>
      <c r="U957" s="270"/>
      <c r="V957" s="270"/>
      <c r="W957" s="270"/>
    </row>
    <row r="958" spans="1:23" ht="15" x14ac:dyDescent="0.2">
      <c r="A958" s="599" t="s">
        <v>1620</v>
      </c>
      <c r="B958" s="307" t="s">
        <v>1653</v>
      </c>
      <c r="C958" s="307" t="s">
        <v>1653</v>
      </c>
      <c r="D958" s="308">
        <v>335</v>
      </c>
      <c r="E958" s="307" t="s">
        <v>1654</v>
      </c>
      <c r="F958" s="309">
        <v>74136</v>
      </c>
      <c r="G958" s="600" t="s">
        <v>1566</v>
      </c>
      <c r="J958" s="602">
        <v>93110</v>
      </c>
      <c r="K958" s="270"/>
      <c r="L958" s="270"/>
      <c r="M958" s="270"/>
      <c r="N958" s="270"/>
      <c r="O958" s="270"/>
      <c r="P958" s="270"/>
      <c r="Q958" s="270"/>
      <c r="R958" s="270"/>
      <c r="S958" s="270"/>
      <c r="T958" s="270"/>
      <c r="U958" s="270"/>
      <c r="V958" s="270"/>
      <c r="W958" s="270"/>
    </row>
    <row r="959" spans="1:23" ht="15" x14ac:dyDescent="0.2">
      <c r="A959" s="599" t="s">
        <v>1620</v>
      </c>
      <c r="B959" s="307" t="s">
        <v>1653</v>
      </c>
      <c r="C959" s="307" t="s">
        <v>1653</v>
      </c>
      <c r="D959" s="308">
        <v>335</v>
      </c>
      <c r="E959" s="307" t="s">
        <v>1654</v>
      </c>
      <c r="F959" s="309">
        <v>74137</v>
      </c>
      <c r="G959" s="600" t="s">
        <v>1566</v>
      </c>
      <c r="J959" s="602">
        <v>93111</v>
      </c>
      <c r="K959" s="270"/>
      <c r="L959" s="270"/>
      <c r="M959" s="270"/>
      <c r="N959" s="270"/>
      <c r="O959" s="270"/>
      <c r="P959" s="270"/>
      <c r="Q959" s="270"/>
      <c r="R959" s="270"/>
      <c r="S959" s="270"/>
      <c r="T959" s="270"/>
      <c r="U959" s="270"/>
      <c r="V959" s="270"/>
      <c r="W959" s="270"/>
    </row>
    <row r="960" spans="1:23" ht="15" x14ac:dyDescent="0.2">
      <c r="A960" s="599" t="s">
        <v>1620</v>
      </c>
      <c r="B960" s="307" t="s">
        <v>1653</v>
      </c>
      <c r="C960" s="307" t="s">
        <v>1653</v>
      </c>
      <c r="D960" s="308">
        <v>335</v>
      </c>
      <c r="E960" s="307" t="s">
        <v>1654</v>
      </c>
      <c r="F960" s="309">
        <v>74145</v>
      </c>
      <c r="G960" s="600" t="s">
        <v>1566</v>
      </c>
      <c r="J960" s="602">
        <v>93117</v>
      </c>
      <c r="K960" s="270"/>
      <c r="L960" s="270"/>
      <c r="M960" s="270"/>
      <c r="N960" s="270"/>
      <c r="O960" s="270"/>
      <c r="P960" s="270"/>
      <c r="Q960" s="270"/>
      <c r="R960" s="270"/>
      <c r="S960" s="270"/>
      <c r="T960" s="270"/>
      <c r="U960" s="270"/>
      <c r="V960" s="270"/>
      <c r="W960" s="270"/>
    </row>
    <row r="961" spans="1:23" ht="15" x14ac:dyDescent="0.2">
      <c r="A961" s="599" t="s">
        <v>1620</v>
      </c>
      <c r="B961" s="307" t="s">
        <v>1653</v>
      </c>
      <c r="C961" s="307" t="s">
        <v>1653</v>
      </c>
      <c r="D961" s="308">
        <v>335</v>
      </c>
      <c r="E961" s="307" t="s">
        <v>1654</v>
      </c>
      <c r="F961" s="309">
        <v>74146</v>
      </c>
      <c r="G961" s="600" t="s">
        <v>1566</v>
      </c>
      <c r="J961" s="601">
        <v>334</v>
      </c>
      <c r="K961" s="270"/>
      <c r="L961" s="270"/>
      <c r="M961" s="270"/>
      <c r="N961" s="270"/>
      <c r="O961" s="270"/>
      <c r="P961" s="270"/>
      <c r="Q961" s="270"/>
      <c r="R961" s="270"/>
      <c r="S961" s="270"/>
      <c r="T961" s="270"/>
      <c r="U961" s="270"/>
      <c r="V961" s="270"/>
      <c r="W961" s="270"/>
    </row>
    <row r="962" spans="1:23" ht="15" x14ac:dyDescent="0.2">
      <c r="A962" s="599" t="s">
        <v>1620</v>
      </c>
      <c r="B962" s="307" t="s">
        <v>1653</v>
      </c>
      <c r="C962" s="307" t="s">
        <v>1653</v>
      </c>
      <c r="D962" s="308">
        <v>335</v>
      </c>
      <c r="E962" s="307" t="s">
        <v>1654</v>
      </c>
      <c r="F962" s="309">
        <v>74171</v>
      </c>
      <c r="G962" s="600" t="s">
        <v>1566</v>
      </c>
      <c r="J962" s="602">
        <v>85614</v>
      </c>
      <c r="K962" s="270"/>
      <c r="L962" s="270"/>
      <c r="M962" s="270"/>
      <c r="N962" s="270"/>
      <c r="O962" s="270"/>
      <c r="P962" s="270"/>
      <c r="Q962" s="270"/>
      <c r="R962" s="270"/>
      <c r="S962" s="270"/>
      <c r="T962" s="270"/>
      <c r="U962" s="270"/>
      <c r="V962" s="270"/>
      <c r="W962" s="270"/>
    </row>
    <row r="963" spans="1:23" ht="15" x14ac:dyDescent="0.2">
      <c r="A963" s="599" t="s">
        <v>1620</v>
      </c>
      <c r="B963" s="307" t="s">
        <v>1653</v>
      </c>
      <c r="C963" s="307" t="s">
        <v>1653</v>
      </c>
      <c r="D963" s="308">
        <v>335</v>
      </c>
      <c r="E963" s="307" t="s">
        <v>1654</v>
      </c>
      <c r="F963" s="309">
        <v>74429</v>
      </c>
      <c r="G963" s="600" t="s">
        <v>1566</v>
      </c>
      <c r="J963" s="602">
        <v>85622</v>
      </c>
      <c r="K963" s="270"/>
      <c r="L963" s="270"/>
      <c r="M963" s="270"/>
      <c r="N963" s="270"/>
      <c r="O963" s="270"/>
      <c r="P963" s="270"/>
      <c r="Q963" s="270"/>
      <c r="R963" s="270"/>
      <c r="S963" s="270"/>
      <c r="T963" s="270"/>
      <c r="U963" s="270"/>
      <c r="V963" s="270"/>
      <c r="W963" s="270"/>
    </row>
    <row r="964" spans="1:23" ht="15" x14ac:dyDescent="0.2">
      <c r="A964" s="599" t="s">
        <v>1620</v>
      </c>
      <c r="B964" s="307" t="s">
        <v>1653</v>
      </c>
      <c r="C964" s="307" t="s">
        <v>1653</v>
      </c>
      <c r="D964" s="308">
        <v>3661</v>
      </c>
      <c r="E964" s="307" t="s">
        <v>1655</v>
      </c>
      <c r="F964" s="309">
        <v>67333</v>
      </c>
      <c r="G964" s="600" t="s">
        <v>1566</v>
      </c>
      <c r="J964" s="602">
        <v>85624</v>
      </c>
      <c r="K964" s="270"/>
      <c r="L964" s="270"/>
      <c r="M964" s="270"/>
      <c r="N964" s="270"/>
      <c r="O964" s="270"/>
      <c r="P964" s="270"/>
      <c r="Q964" s="270"/>
      <c r="R964" s="270"/>
      <c r="S964" s="270"/>
      <c r="T964" s="270"/>
      <c r="U964" s="270"/>
      <c r="V964" s="270"/>
      <c r="W964" s="270"/>
    </row>
    <row r="965" spans="1:23" ht="15" x14ac:dyDescent="0.2">
      <c r="A965" s="599" t="s">
        <v>1620</v>
      </c>
      <c r="B965" s="307" t="s">
        <v>1653</v>
      </c>
      <c r="C965" s="307" t="s">
        <v>1653</v>
      </c>
      <c r="D965" s="308">
        <v>3661</v>
      </c>
      <c r="E965" s="307" t="s">
        <v>1655</v>
      </c>
      <c r="F965" s="309">
        <v>67335</v>
      </c>
      <c r="G965" s="600" t="s">
        <v>1566</v>
      </c>
      <c r="J965" s="602">
        <v>85629</v>
      </c>
      <c r="K965" s="270"/>
      <c r="L965" s="270"/>
      <c r="M965" s="270"/>
      <c r="N965" s="270"/>
      <c r="O965" s="270"/>
      <c r="P965" s="270"/>
      <c r="Q965" s="270"/>
      <c r="R965" s="270"/>
      <c r="S965" s="270"/>
      <c r="T965" s="270"/>
      <c r="U965" s="270"/>
      <c r="V965" s="270"/>
      <c r="W965" s="270"/>
    </row>
    <row r="966" spans="1:23" ht="15" x14ac:dyDescent="0.2">
      <c r="A966" s="599" t="s">
        <v>1620</v>
      </c>
      <c r="B966" s="307" t="s">
        <v>1653</v>
      </c>
      <c r="C966" s="307" t="s">
        <v>1653</v>
      </c>
      <c r="D966" s="308">
        <v>3661</v>
      </c>
      <c r="E966" s="307" t="s">
        <v>1655</v>
      </c>
      <c r="F966" s="309">
        <v>67337</v>
      </c>
      <c r="G966" s="600" t="s">
        <v>1566</v>
      </c>
      <c r="J966" s="602">
        <v>85641</v>
      </c>
      <c r="K966" s="270"/>
      <c r="L966" s="270"/>
      <c r="M966" s="270"/>
      <c r="N966" s="270"/>
      <c r="O966" s="270"/>
      <c r="P966" s="270"/>
      <c r="Q966" s="270"/>
      <c r="R966" s="270"/>
      <c r="S966" s="270"/>
      <c r="T966" s="270"/>
      <c r="U966" s="270"/>
      <c r="V966" s="270"/>
      <c r="W966" s="270"/>
    </row>
    <row r="967" spans="1:23" ht="15" x14ac:dyDescent="0.2">
      <c r="A967" s="599" t="s">
        <v>1582</v>
      </c>
      <c r="B967" s="307" t="s">
        <v>131</v>
      </c>
      <c r="C967" s="307" t="s">
        <v>1583</v>
      </c>
      <c r="D967" s="308">
        <v>6278</v>
      </c>
      <c r="E967" s="307" t="s">
        <v>1586</v>
      </c>
      <c r="F967" s="309">
        <v>6076</v>
      </c>
      <c r="G967" s="600" t="s">
        <v>1566</v>
      </c>
      <c r="J967" s="602">
        <v>85701</v>
      </c>
      <c r="K967" s="270"/>
      <c r="L967" s="270"/>
      <c r="M967" s="270"/>
      <c r="N967" s="270"/>
      <c r="O967" s="270"/>
      <c r="P967" s="270"/>
      <c r="Q967" s="270"/>
      <c r="R967" s="270"/>
      <c r="S967" s="270"/>
      <c r="T967" s="270"/>
      <c r="U967" s="270"/>
      <c r="V967" s="270"/>
      <c r="W967" s="270"/>
    </row>
    <row r="968" spans="1:23" ht="15" x14ac:dyDescent="0.2">
      <c r="A968" s="599" t="s">
        <v>1582</v>
      </c>
      <c r="B968" s="307" t="s">
        <v>131</v>
      </c>
      <c r="C968" s="307" t="s">
        <v>1583</v>
      </c>
      <c r="D968" s="308">
        <v>2271</v>
      </c>
      <c r="E968" s="307" t="s">
        <v>1999</v>
      </c>
      <c r="F968" s="309" t="s">
        <v>1977</v>
      </c>
      <c r="G968" s="600" t="s">
        <v>1566</v>
      </c>
      <c r="J968" s="602">
        <v>85704</v>
      </c>
      <c r="K968" s="270"/>
      <c r="L968" s="270"/>
      <c r="M968" s="270"/>
      <c r="N968" s="270"/>
      <c r="O968" s="270"/>
      <c r="P968" s="270"/>
      <c r="Q968" s="270"/>
      <c r="R968" s="270"/>
      <c r="S968" s="270"/>
      <c r="T968" s="270"/>
      <c r="U968" s="270"/>
      <c r="V968" s="270"/>
      <c r="W968" s="270"/>
    </row>
    <row r="969" spans="1:23" ht="15" x14ac:dyDescent="0.2">
      <c r="A969" s="599" t="s">
        <v>1582</v>
      </c>
      <c r="B969" s="307" t="s">
        <v>131</v>
      </c>
      <c r="C969" s="307" t="s">
        <v>1583</v>
      </c>
      <c r="D969" s="308">
        <v>2271</v>
      </c>
      <c r="E969" s="307" t="s">
        <v>1999</v>
      </c>
      <c r="F969" s="309" t="s">
        <v>1978</v>
      </c>
      <c r="G969" s="600" t="s">
        <v>1566</v>
      </c>
      <c r="J969" s="602">
        <v>85705</v>
      </c>
      <c r="K969" s="270"/>
      <c r="L969" s="270"/>
      <c r="M969" s="270"/>
      <c r="N969" s="270"/>
      <c r="O969" s="270"/>
      <c r="P969" s="270"/>
      <c r="Q969" s="270"/>
      <c r="R969" s="270"/>
      <c r="S969" s="270"/>
      <c r="T969" s="270"/>
      <c r="U969" s="270"/>
      <c r="V969" s="270"/>
      <c r="W969" s="270"/>
    </row>
    <row r="970" spans="1:23" ht="15" x14ac:dyDescent="0.2">
      <c r="A970" s="599" t="s">
        <v>1582</v>
      </c>
      <c r="B970" s="307" t="s">
        <v>131</v>
      </c>
      <c r="C970" s="307" t="s">
        <v>1583</v>
      </c>
      <c r="D970" s="308">
        <v>2271</v>
      </c>
      <c r="E970" s="307" t="s">
        <v>1999</v>
      </c>
      <c r="F970" s="309" t="s">
        <v>1979</v>
      </c>
      <c r="G970" s="600" t="s">
        <v>1566</v>
      </c>
      <c r="J970" s="602">
        <v>85706</v>
      </c>
      <c r="K970" s="270"/>
      <c r="L970" s="270"/>
      <c r="M970" s="270"/>
      <c r="N970" s="270"/>
      <c r="O970" s="270"/>
      <c r="P970" s="270"/>
      <c r="Q970" s="270"/>
      <c r="R970" s="270"/>
      <c r="S970" s="270"/>
      <c r="T970" s="270"/>
      <c r="U970" s="270"/>
      <c r="V970" s="270"/>
      <c r="W970" s="270"/>
    </row>
    <row r="971" spans="1:23" ht="15" x14ac:dyDescent="0.2">
      <c r="A971" s="599" t="s">
        <v>1582</v>
      </c>
      <c r="B971" s="307" t="s">
        <v>131</v>
      </c>
      <c r="C971" s="307" t="s">
        <v>1583</v>
      </c>
      <c r="D971" s="308">
        <v>2271</v>
      </c>
      <c r="E971" s="307" t="s">
        <v>1999</v>
      </c>
      <c r="F971" s="309" t="s">
        <v>1980</v>
      </c>
      <c r="G971" s="600" t="s">
        <v>1566</v>
      </c>
      <c r="J971" s="602">
        <v>85707</v>
      </c>
      <c r="K971" s="270"/>
      <c r="L971" s="270"/>
      <c r="M971" s="270"/>
      <c r="N971" s="270"/>
      <c r="O971" s="270"/>
      <c r="P971" s="270"/>
      <c r="Q971" s="270"/>
      <c r="R971" s="270"/>
      <c r="S971" s="270"/>
      <c r="T971" s="270"/>
      <c r="U971" s="270"/>
      <c r="V971" s="270"/>
      <c r="W971" s="270"/>
    </row>
    <row r="972" spans="1:23" ht="15" x14ac:dyDescent="0.2">
      <c r="A972" s="599" t="s">
        <v>1582</v>
      </c>
      <c r="B972" s="307" t="s">
        <v>131</v>
      </c>
      <c r="C972" s="307" t="s">
        <v>1583</v>
      </c>
      <c r="D972" s="308">
        <v>2271</v>
      </c>
      <c r="E972" s="307" t="s">
        <v>1999</v>
      </c>
      <c r="F972" s="309" t="s">
        <v>1981</v>
      </c>
      <c r="G972" s="600" t="s">
        <v>1566</v>
      </c>
      <c r="J972" s="602">
        <v>85708</v>
      </c>
      <c r="K972" s="270"/>
      <c r="L972" s="270"/>
      <c r="M972" s="270"/>
      <c r="N972" s="270"/>
      <c r="O972" s="270"/>
      <c r="P972" s="270"/>
      <c r="Q972" s="270"/>
      <c r="R972" s="270"/>
      <c r="S972" s="270"/>
      <c r="T972" s="270"/>
      <c r="U972" s="270"/>
      <c r="V972" s="270"/>
      <c r="W972" s="270"/>
    </row>
    <row r="973" spans="1:23" ht="15" x14ac:dyDescent="0.2">
      <c r="A973" s="599" t="s">
        <v>1582</v>
      </c>
      <c r="B973" s="307" t="s">
        <v>131</v>
      </c>
      <c r="C973" s="307" t="s">
        <v>1583</v>
      </c>
      <c r="D973" s="308">
        <v>2271</v>
      </c>
      <c r="E973" s="307" t="s">
        <v>1999</v>
      </c>
      <c r="F973" s="309">
        <v>6384</v>
      </c>
      <c r="G973" s="600" t="s">
        <v>1566</v>
      </c>
      <c r="J973" s="602">
        <v>85710</v>
      </c>
      <c r="K973" s="270"/>
      <c r="L973" s="270"/>
      <c r="M973" s="270"/>
      <c r="N973" s="270"/>
      <c r="O973" s="270"/>
      <c r="P973" s="270"/>
      <c r="Q973" s="270"/>
      <c r="R973" s="270"/>
      <c r="S973" s="270"/>
      <c r="T973" s="270"/>
      <c r="U973" s="270"/>
      <c r="V973" s="270"/>
      <c r="W973" s="270"/>
    </row>
    <row r="974" spans="1:23" ht="15" x14ac:dyDescent="0.2">
      <c r="A974" s="599" t="s">
        <v>1582</v>
      </c>
      <c r="B974" s="307" t="s">
        <v>131</v>
      </c>
      <c r="C974" s="307" t="s">
        <v>1583</v>
      </c>
      <c r="D974" s="308">
        <v>2271</v>
      </c>
      <c r="E974" s="307" t="s">
        <v>1999</v>
      </c>
      <c r="F974" s="309">
        <v>6338</v>
      </c>
      <c r="G974" s="600" t="s">
        <v>1566</v>
      </c>
      <c r="J974" s="602">
        <v>85711</v>
      </c>
      <c r="K974" s="270"/>
      <c r="L974" s="270"/>
      <c r="M974" s="270"/>
      <c r="N974" s="270"/>
      <c r="O974" s="270"/>
      <c r="P974" s="270"/>
      <c r="Q974" s="270"/>
      <c r="R974" s="270"/>
      <c r="S974" s="270"/>
      <c r="T974" s="270"/>
      <c r="U974" s="270"/>
      <c r="V974" s="270"/>
      <c r="W974" s="270"/>
    </row>
    <row r="975" spans="1:23" ht="15" x14ac:dyDescent="0.2">
      <c r="A975" s="599" t="s">
        <v>1582</v>
      </c>
      <c r="B975" s="307" t="s">
        <v>131</v>
      </c>
      <c r="C975" s="307" t="s">
        <v>1583</v>
      </c>
      <c r="D975" s="308">
        <v>2271</v>
      </c>
      <c r="E975" s="307" t="s">
        <v>1999</v>
      </c>
      <c r="F975" s="309" t="s">
        <v>1982</v>
      </c>
      <c r="G975" s="600" t="s">
        <v>1566</v>
      </c>
      <c r="J975" s="602">
        <v>85712</v>
      </c>
      <c r="K975" s="270"/>
      <c r="L975" s="270"/>
      <c r="M975" s="270"/>
      <c r="N975" s="270"/>
      <c r="O975" s="270"/>
      <c r="P975" s="270"/>
      <c r="Q975" s="270"/>
      <c r="R975" s="270"/>
      <c r="S975" s="270"/>
      <c r="T975" s="270"/>
      <c r="U975" s="270"/>
      <c r="V975" s="270"/>
      <c r="W975" s="270"/>
    </row>
    <row r="976" spans="1:23" ht="15" x14ac:dyDescent="0.2">
      <c r="A976" s="599" t="s">
        <v>1582</v>
      </c>
      <c r="B976" s="307" t="s">
        <v>131</v>
      </c>
      <c r="C976" s="307" t="s">
        <v>1583</v>
      </c>
      <c r="D976" s="308">
        <v>2271</v>
      </c>
      <c r="E976" s="307" t="s">
        <v>1999</v>
      </c>
      <c r="F976" s="309" t="s">
        <v>1983</v>
      </c>
      <c r="G976" s="600" t="s">
        <v>1566</v>
      </c>
      <c r="J976" s="602">
        <v>85713</v>
      </c>
      <c r="K976" s="270"/>
      <c r="L976" s="270"/>
      <c r="M976" s="270"/>
      <c r="N976" s="270"/>
      <c r="O976" s="270"/>
      <c r="P976" s="270"/>
      <c r="Q976" s="270"/>
      <c r="R976" s="270"/>
      <c r="S976" s="270"/>
      <c r="T976" s="270"/>
      <c r="U976" s="270"/>
      <c r="V976" s="270"/>
      <c r="W976" s="270"/>
    </row>
    <row r="977" spans="1:23" ht="15" x14ac:dyDescent="0.2">
      <c r="A977" s="599" t="s">
        <v>1582</v>
      </c>
      <c r="B977" s="307" t="s">
        <v>131</v>
      </c>
      <c r="C977" s="307" t="s">
        <v>1583</v>
      </c>
      <c r="D977" s="308">
        <v>2271</v>
      </c>
      <c r="E977" s="307" t="s">
        <v>1999</v>
      </c>
      <c r="F977" s="309" t="s">
        <v>1984</v>
      </c>
      <c r="G977" s="600" t="s">
        <v>1566</v>
      </c>
      <c r="J977" s="602">
        <v>85714</v>
      </c>
      <c r="K977" s="270"/>
      <c r="L977" s="270"/>
      <c r="M977" s="270"/>
      <c r="N977" s="270"/>
      <c r="O977" s="270"/>
      <c r="P977" s="270"/>
      <c r="Q977" s="270"/>
      <c r="R977" s="270"/>
      <c r="S977" s="270"/>
      <c r="T977" s="270"/>
      <c r="U977" s="270"/>
      <c r="V977" s="270"/>
      <c r="W977" s="270"/>
    </row>
    <row r="978" spans="1:23" ht="15" x14ac:dyDescent="0.2">
      <c r="A978" s="599" t="s">
        <v>1582</v>
      </c>
      <c r="B978" s="307" t="s">
        <v>131</v>
      </c>
      <c r="C978" s="307" t="s">
        <v>1583</v>
      </c>
      <c r="D978" s="308">
        <v>2271</v>
      </c>
      <c r="E978" s="307" t="s">
        <v>1999</v>
      </c>
      <c r="F978" s="309" t="s">
        <v>1985</v>
      </c>
      <c r="G978" s="600" t="s">
        <v>1566</v>
      </c>
      <c r="J978" s="602">
        <v>85715</v>
      </c>
      <c r="K978" s="270"/>
      <c r="L978" s="270"/>
      <c r="M978" s="270"/>
      <c r="N978" s="270"/>
      <c r="O978" s="270"/>
      <c r="P978" s="270"/>
      <c r="Q978" s="270"/>
      <c r="R978" s="270"/>
      <c r="S978" s="270"/>
      <c r="T978" s="270"/>
      <c r="U978" s="270"/>
      <c r="V978" s="270"/>
      <c r="W978" s="270"/>
    </row>
    <row r="979" spans="1:23" ht="15" x14ac:dyDescent="0.2">
      <c r="A979" s="599" t="s">
        <v>1582</v>
      </c>
      <c r="B979" s="307" t="s">
        <v>131</v>
      </c>
      <c r="C979" s="307" t="s">
        <v>1583</v>
      </c>
      <c r="D979" s="308">
        <v>2271</v>
      </c>
      <c r="E979" s="307" t="s">
        <v>1999</v>
      </c>
      <c r="F979" s="309" t="s">
        <v>1986</v>
      </c>
      <c r="G979" s="600" t="s">
        <v>1566</v>
      </c>
      <c r="J979" s="602">
        <v>85716</v>
      </c>
      <c r="K979" s="270"/>
      <c r="L979" s="270"/>
      <c r="M979" s="270"/>
      <c r="N979" s="270"/>
      <c r="O979" s="270"/>
      <c r="P979" s="270"/>
      <c r="Q979" s="270"/>
      <c r="R979" s="270"/>
      <c r="S979" s="270"/>
      <c r="T979" s="270"/>
      <c r="U979" s="270"/>
      <c r="V979" s="270"/>
      <c r="W979" s="270"/>
    </row>
    <row r="980" spans="1:23" ht="15" x14ac:dyDescent="0.2">
      <c r="A980" s="599" t="s">
        <v>1582</v>
      </c>
      <c r="B980" s="307" t="s">
        <v>131</v>
      </c>
      <c r="C980" s="307" t="s">
        <v>1583</v>
      </c>
      <c r="D980" s="308">
        <v>2271</v>
      </c>
      <c r="E980" s="307" t="s">
        <v>1999</v>
      </c>
      <c r="F980" s="309" t="s">
        <v>1987</v>
      </c>
      <c r="G980" s="600" t="s">
        <v>1566</v>
      </c>
      <c r="J980" s="602">
        <v>85718</v>
      </c>
      <c r="K980" s="270"/>
      <c r="L980" s="270"/>
      <c r="M980" s="270"/>
      <c r="N980" s="270"/>
      <c r="O980" s="270"/>
      <c r="P980" s="270"/>
      <c r="Q980" s="270"/>
      <c r="R980" s="270"/>
      <c r="S980" s="270"/>
      <c r="T980" s="270"/>
      <c r="U980" s="270"/>
      <c r="V980" s="270"/>
      <c r="W980" s="270"/>
    </row>
    <row r="981" spans="1:23" ht="15" x14ac:dyDescent="0.2">
      <c r="A981" s="599" t="s">
        <v>1582</v>
      </c>
      <c r="B981" s="307" t="s">
        <v>131</v>
      </c>
      <c r="C981" s="307" t="s">
        <v>1583</v>
      </c>
      <c r="D981" s="308">
        <v>2271</v>
      </c>
      <c r="E981" s="307" t="s">
        <v>1999</v>
      </c>
      <c r="F981" s="309" t="s">
        <v>1988</v>
      </c>
      <c r="G981" s="600" t="s">
        <v>1566</v>
      </c>
      <c r="J981" s="602">
        <v>85719</v>
      </c>
      <c r="K981" s="270"/>
      <c r="L981" s="270"/>
      <c r="M981" s="270"/>
      <c r="N981" s="270"/>
      <c r="O981" s="270"/>
      <c r="P981" s="270"/>
      <c r="Q981" s="270"/>
      <c r="R981" s="270"/>
      <c r="S981" s="270"/>
      <c r="T981" s="270"/>
      <c r="U981" s="270"/>
      <c r="V981" s="270"/>
      <c r="W981" s="270"/>
    </row>
    <row r="982" spans="1:23" ht="15" x14ac:dyDescent="0.2">
      <c r="A982" s="599" t="s">
        <v>1582</v>
      </c>
      <c r="B982" s="307" t="s">
        <v>131</v>
      </c>
      <c r="C982" s="307" t="s">
        <v>1583</v>
      </c>
      <c r="D982" s="308">
        <v>2271</v>
      </c>
      <c r="E982" s="307" t="s">
        <v>2000</v>
      </c>
      <c r="F982" s="309" t="s">
        <v>1989</v>
      </c>
      <c r="G982" s="600" t="s">
        <v>1566</v>
      </c>
      <c r="J982" s="602">
        <v>85730</v>
      </c>
      <c r="K982" s="270"/>
      <c r="L982" s="270"/>
      <c r="M982" s="270"/>
      <c r="N982" s="270"/>
      <c r="O982" s="270"/>
      <c r="P982" s="270"/>
      <c r="Q982" s="270"/>
      <c r="R982" s="270"/>
      <c r="S982" s="270"/>
      <c r="T982" s="270"/>
      <c r="U982" s="270"/>
      <c r="V982" s="270"/>
      <c r="W982" s="270"/>
    </row>
    <row r="983" spans="1:23" ht="15" x14ac:dyDescent="0.2">
      <c r="A983" s="599" t="s">
        <v>1582</v>
      </c>
      <c r="B983" s="307" t="s">
        <v>131</v>
      </c>
      <c r="C983" s="307" t="s">
        <v>1583</v>
      </c>
      <c r="D983" s="308">
        <v>2271</v>
      </c>
      <c r="E983" s="307" t="s">
        <v>2000</v>
      </c>
      <c r="F983" s="309" t="s">
        <v>1990</v>
      </c>
      <c r="G983" s="600" t="s">
        <v>1566</v>
      </c>
      <c r="J983" s="602">
        <v>85745</v>
      </c>
      <c r="K983" s="270"/>
      <c r="L983" s="270"/>
      <c r="M983" s="270"/>
      <c r="N983" s="270"/>
      <c r="O983" s="270"/>
      <c r="P983" s="270"/>
      <c r="Q983" s="270"/>
      <c r="R983" s="270"/>
      <c r="S983" s="270"/>
      <c r="T983" s="270"/>
      <c r="U983" s="270"/>
      <c r="V983" s="270"/>
      <c r="W983" s="270"/>
    </row>
    <row r="984" spans="1:23" ht="15" x14ac:dyDescent="0.2">
      <c r="A984" s="599" t="s">
        <v>1582</v>
      </c>
      <c r="B984" s="307" t="s">
        <v>131</v>
      </c>
      <c r="C984" s="307" t="s">
        <v>1583</v>
      </c>
      <c r="D984" s="308">
        <v>2271</v>
      </c>
      <c r="E984" s="307" t="s">
        <v>2000</v>
      </c>
      <c r="F984" s="309" t="s">
        <v>1991</v>
      </c>
      <c r="G984" s="600" t="s">
        <v>1566</v>
      </c>
      <c r="J984" s="602">
        <v>85746</v>
      </c>
      <c r="K984" s="270"/>
      <c r="L984" s="270"/>
      <c r="M984" s="270"/>
      <c r="N984" s="270"/>
      <c r="O984" s="270"/>
      <c r="P984" s="270"/>
      <c r="Q984" s="270"/>
      <c r="R984" s="270"/>
      <c r="S984" s="270"/>
      <c r="T984" s="270"/>
      <c r="U984" s="270"/>
      <c r="V984" s="270"/>
      <c r="W984" s="270"/>
    </row>
    <row r="985" spans="1:23" ht="15" x14ac:dyDescent="0.2">
      <c r="A985" s="599" t="s">
        <v>1582</v>
      </c>
      <c r="B985" s="307" t="s">
        <v>131</v>
      </c>
      <c r="C985" s="307" t="s">
        <v>1583</v>
      </c>
      <c r="D985" s="308">
        <v>2271</v>
      </c>
      <c r="E985" s="307" t="s">
        <v>2000</v>
      </c>
      <c r="F985" s="309" t="s">
        <v>1992</v>
      </c>
      <c r="G985" s="600" t="s">
        <v>1566</v>
      </c>
      <c r="J985" s="602">
        <v>85747</v>
      </c>
      <c r="K985" s="270"/>
      <c r="L985" s="270"/>
      <c r="M985" s="270"/>
      <c r="N985" s="270"/>
      <c r="O985" s="270"/>
      <c r="P985" s="270"/>
      <c r="Q985" s="270"/>
      <c r="R985" s="270"/>
      <c r="S985" s="270"/>
      <c r="T985" s="270"/>
      <c r="U985" s="270"/>
      <c r="V985" s="270"/>
      <c r="W985" s="270"/>
    </row>
    <row r="986" spans="1:23" ht="15" x14ac:dyDescent="0.2">
      <c r="A986" s="599" t="s">
        <v>1582</v>
      </c>
      <c r="B986" s="307" t="s">
        <v>131</v>
      </c>
      <c r="C986" s="307" t="s">
        <v>1583</v>
      </c>
      <c r="D986" s="308">
        <v>2271</v>
      </c>
      <c r="E986" s="307" t="s">
        <v>2000</v>
      </c>
      <c r="F986" s="309" t="s">
        <v>1993</v>
      </c>
      <c r="G986" s="600" t="s">
        <v>1566</v>
      </c>
      <c r="J986" s="602">
        <v>85748</v>
      </c>
      <c r="K986" s="270"/>
      <c r="L986" s="270"/>
      <c r="M986" s="270"/>
      <c r="N986" s="270"/>
      <c r="O986" s="270"/>
      <c r="P986" s="270"/>
      <c r="Q986" s="270"/>
      <c r="R986" s="270"/>
      <c r="S986" s="270"/>
      <c r="T986" s="270"/>
      <c r="U986" s="270"/>
      <c r="V986" s="270"/>
      <c r="W986" s="270"/>
    </row>
    <row r="987" spans="1:23" ht="15" x14ac:dyDescent="0.2">
      <c r="A987" s="599" t="s">
        <v>1582</v>
      </c>
      <c r="B987" s="307" t="s">
        <v>131</v>
      </c>
      <c r="C987" s="307" t="s">
        <v>1583</v>
      </c>
      <c r="D987" s="308">
        <v>2271</v>
      </c>
      <c r="E987" s="307" t="s">
        <v>2000</v>
      </c>
      <c r="F987" s="309" t="s">
        <v>1994</v>
      </c>
      <c r="G987" s="600" t="s">
        <v>1566</v>
      </c>
      <c r="J987" s="602">
        <v>85749</v>
      </c>
      <c r="K987" s="270"/>
      <c r="L987" s="270"/>
      <c r="M987" s="270"/>
      <c r="N987" s="270"/>
      <c r="O987" s="270"/>
      <c r="P987" s="270"/>
      <c r="Q987" s="270"/>
      <c r="R987" s="270"/>
      <c r="S987" s="270"/>
      <c r="T987" s="270"/>
      <c r="U987" s="270"/>
      <c r="V987" s="270"/>
      <c r="W987" s="270"/>
    </row>
    <row r="988" spans="1:23" ht="15" x14ac:dyDescent="0.2">
      <c r="A988" s="599" t="s">
        <v>1582</v>
      </c>
      <c r="B988" s="307" t="s">
        <v>131</v>
      </c>
      <c r="C988" s="307" t="s">
        <v>1583</v>
      </c>
      <c r="D988" s="308">
        <v>2271</v>
      </c>
      <c r="E988" s="307" t="s">
        <v>2000</v>
      </c>
      <c r="F988" s="309" t="s">
        <v>1995</v>
      </c>
      <c r="G988" s="600" t="s">
        <v>1566</v>
      </c>
      <c r="J988" s="602">
        <v>85750</v>
      </c>
      <c r="K988" s="270"/>
      <c r="L988" s="270"/>
      <c r="M988" s="270"/>
      <c r="N988" s="270"/>
      <c r="O988" s="270"/>
      <c r="P988" s="270"/>
      <c r="Q988" s="270"/>
      <c r="R988" s="270"/>
      <c r="S988" s="270"/>
      <c r="T988" s="270"/>
      <c r="U988" s="270"/>
      <c r="V988" s="270"/>
      <c r="W988" s="270"/>
    </row>
    <row r="989" spans="1:23" ht="15" x14ac:dyDescent="0.2">
      <c r="A989" s="599" t="s">
        <v>1582</v>
      </c>
      <c r="B989" s="307" t="s">
        <v>131</v>
      </c>
      <c r="C989" s="307" t="s">
        <v>1583</v>
      </c>
      <c r="D989" s="308">
        <v>2271</v>
      </c>
      <c r="E989" s="307" t="s">
        <v>2000</v>
      </c>
      <c r="F989" s="309" t="s">
        <v>1996</v>
      </c>
      <c r="G989" s="600" t="s">
        <v>1566</v>
      </c>
      <c r="J989" s="602">
        <v>85756</v>
      </c>
      <c r="K989" s="270"/>
      <c r="L989" s="270"/>
      <c r="M989" s="270"/>
      <c r="N989" s="270"/>
      <c r="O989" s="270"/>
      <c r="P989" s="270"/>
      <c r="Q989" s="270"/>
      <c r="R989" s="270"/>
      <c r="S989" s="270"/>
      <c r="T989" s="270"/>
      <c r="U989" s="270"/>
      <c r="V989" s="270"/>
      <c r="W989" s="270"/>
    </row>
    <row r="990" spans="1:23" ht="15" x14ac:dyDescent="0.2">
      <c r="A990" s="599" t="s">
        <v>1582</v>
      </c>
      <c r="B990" s="307" t="s">
        <v>131</v>
      </c>
      <c r="C990" s="307" t="s">
        <v>1583</v>
      </c>
      <c r="D990" s="308">
        <v>2271</v>
      </c>
      <c r="E990" s="307" t="s">
        <v>2000</v>
      </c>
      <c r="F990" s="309" t="s">
        <v>1997</v>
      </c>
      <c r="G990" s="600" t="s">
        <v>1566</v>
      </c>
      <c r="J990" s="601">
        <v>2657</v>
      </c>
      <c r="K990" s="270"/>
      <c r="L990" s="270"/>
      <c r="M990" s="270"/>
      <c r="N990" s="270"/>
      <c r="O990" s="270"/>
      <c r="P990" s="270"/>
      <c r="Q990" s="270"/>
      <c r="R990" s="270"/>
      <c r="S990" s="270"/>
      <c r="T990" s="270"/>
      <c r="U990" s="270"/>
      <c r="V990" s="270"/>
      <c r="W990" s="270"/>
    </row>
    <row r="991" spans="1:23" ht="15" x14ac:dyDescent="0.2">
      <c r="A991" s="603" t="s">
        <v>1582</v>
      </c>
      <c r="B991" s="604" t="s">
        <v>131</v>
      </c>
      <c r="C991" s="604" t="s">
        <v>1583</v>
      </c>
      <c r="D991" s="605">
        <v>2271</v>
      </c>
      <c r="E991" s="604" t="s">
        <v>2000</v>
      </c>
      <c r="F991" s="606" t="s">
        <v>1998</v>
      </c>
      <c r="G991" s="607" t="s">
        <v>1566</v>
      </c>
      <c r="J991" s="602">
        <v>85602</v>
      </c>
      <c r="K991" s="270"/>
      <c r="L991" s="270"/>
      <c r="M991" s="270"/>
      <c r="N991" s="270"/>
      <c r="O991" s="270"/>
      <c r="P991" s="270"/>
      <c r="Q991" s="270"/>
      <c r="R991" s="270"/>
      <c r="S991" s="270"/>
      <c r="T991" s="270"/>
      <c r="U991" s="270"/>
      <c r="V991" s="270"/>
      <c r="W991" s="270"/>
    </row>
    <row r="992" spans="1:23" ht="15" x14ac:dyDescent="0.2">
      <c r="J992" s="602">
        <v>85613</v>
      </c>
      <c r="K992" s="270"/>
      <c r="L992" s="270"/>
      <c r="M992" s="270"/>
      <c r="N992" s="270"/>
      <c r="O992" s="270"/>
      <c r="P992" s="270"/>
      <c r="Q992" s="270"/>
      <c r="R992" s="270"/>
      <c r="S992" s="270"/>
      <c r="T992" s="270"/>
      <c r="U992" s="270"/>
      <c r="V992" s="270"/>
      <c r="W992" s="270"/>
    </row>
    <row r="993" spans="10:23" ht="15" x14ac:dyDescent="0.2">
      <c r="J993" s="602">
        <v>85615</v>
      </c>
      <c r="K993" s="270"/>
      <c r="L993" s="270"/>
      <c r="M993" s="270"/>
      <c r="N993" s="270"/>
      <c r="O993" s="270"/>
      <c r="P993" s="270"/>
      <c r="Q993" s="270"/>
      <c r="R993" s="270"/>
      <c r="S993" s="270"/>
      <c r="T993" s="270"/>
      <c r="U993" s="270"/>
      <c r="V993" s="270"/>
      <c r="W993" s="270"/>
    </row>
    <row r="994" spans="10:23" ht="15" x14ac:dyDescent="0.2">
      <c r="J994" s="602">
        <v>85616</v>
      </c>
      <c r="K994" s="270"/>
      <c r="L994" s="270"/>
      <c r="M994" s="270"/>
      <c r="N994" s="270"/>
      <c r="O994" s="270"/>
      <c r="P994" s="270"/>
      <c r="Q994" s="270"/>
      <c r="R994" s="270"/>
      <c r="S994" s="270"/>
      <c r="T994" s="270"/>
      <c r="U994" s="270"/>
      <c r="V994" s="270"/>
      <c r="W994" s="270"/>
    </row>
    <row r="995" spans="10:23" ht="15" x14ac:dyDescent="0.2">
      <c r="J995" s="602">
        <v>85625</v>
      </c>
      <c r="K995" s="270"/>
      <c r="L995" s="270"/>
      <c r="M995" s="270"/>
      <c r="N995" s="270"/>
      <c r="O995" s="270"/>
      <c r="P995" s="270"/>
      <c r="Q995" s="270"/>
      <c r="R995" s="270"/>
      <c r="S995" s="270"/>
      <c r="T995" s="270"/>
      <c r="U995" s="270"/>
      <c r="V995" s="270"/>
      <c r="W995" s="270"/>
    </row>
    <row r="996" spans="10:23" ht="15" x14ac:dyDescent="0.2">
      <c r="J996" s="602">
        <v>85630</v>
      </c>
      <c r="K996" s="270"/>
      <c r="L996" s="270"/>
      <c r="M996" s="270"/>
      <c r="N996" s="270"/>
      <c r="O996" s="270"/>
      <c r="P996" s="270"/>
      <c r="Q996" s="270"/>
      <c r="R996" s="270"/>
      <c r="S996" s="270"/>
      <c r="T996" s="270"/>
      <c r="U996" s="270"/>
      <c r="V996" s="270"/>
      <c r="W996" s="270"/>
    </row>
    <row r="997" spans="10:23" ht="15" x14ac:dyDescent="0.2">
      <c r="J997" s="602">
        <v>85635</v>
      </c>
      <c r="K997" s="270"/>
      <c r="L997" s="270"/>
      <c r="M997" s="270"/>
      <c r="N997" s="270"/>
      <c r="O997" s="270"/>
      <c r="P997" s="270"/>
      <c r="Q997" s="270"/>
      <c r="R997" s="270"/>
      <c r="S997" s="270"/>
      <c r="T997" s="270"/>
      <c r="U997" s="270"/>
      <c r="V997" s="270"/>
      <c r="W997" s="270"/>
    </row>
    <row r="998" spans="10:23" ht="15" x14ac:dyDescent="0.2">
      <c r="J998" s="602">
        <v>85638</v>
      </c>
      <c r="K998" s="270"/>
      <c r="L998" s="270"/>
      <c r="M998" s="270"/>
      <c r="N998" s="270"/>
      <c r="O998" s="270"/>
      <c r="P998" s="270"/>
      <c r="Q998" s="270"/>
      <c r="R998" s="270"/>
      <c r="S998" s="270"/>
      <c r="T998" s="270"/>
      <c r="U998" s="270"/>
      <c r="V998" s="270"/>
      <c r="W998" s="270"/>
    </row>
    <row r="999" spans="10:23" ht="15" x14ac:dyDescent="0.2">
      <c r="J999" s="602">
        <v>85643</v>
      </c>
      <c r="K999" s="270"/>
      <c r="L999" s="270"/>
      <c r="M999" s="270"/>
      <c r="N999" s="270"/>
      <c r="O999" s="270"/>
      <c r="P999" s="270"/>
      <c r="Q999" s="270"/>
      <c r="R999" s="270"/>
      <c r="S999" s="270"/>
      <c r="T999" s="270"/>
      <c r="U999" s="270"/>
      <c r="V999" s="270"/>
      <c r="W999" s="270"/>
    </row>
    <row r="1000" spans="10:23" ht="15" x14ac:dyDescent="0.2">
      <c r="J1000" s="602">
        <v>85650</v>
      </c>
      <c r="K1000" s="270"/>
      <c r="L1000" s="270"/>
      <c r="M1000" s="270"/>
      <c r="N1000" s="270"/>
      <c r="O1000" s="270"/>
      <c r="P1000" s="270"/>
      <c r="Q1000" s="270"/>
      <c r="R1000" s="270"/>
      <c r="S1000" s="270"/>
      <c r="T1000" s="270"/>
      <c r="U1000" s="270"/>
      <c r="V1000" s="270"/>
      <c r="W1000" s="270"/>
    </row>
    <row r="1001" spans="10:23" ht="15" x14ac:dyDescent="0.2">
      <c r="J1001" s="601">
        <v>3795</v>
      </c>
      <c r="K1001" s="270"/>
      <c r="L1001" s="270"/>
      <c r="M1001" s="270"/>
      <c r="N1001" s="270"/>
      <c r="O1001" s="270"/>
      <c r="P1001" s="270"/>
      <c r="Q1001" s="270"/>
      <c r="R1001" s="270"/>
      <c r="S1001" s="270"/>
      <c r="T1001" s="270"/>
      <c r="U1001" s="270"/>
      <c r="V1001" s="270"/>
      <c r="W1001" s="270"/>
    </row>
    <row r="1002" spans="10:23" ht="15" x14ac:dyDescent="0.2">
      <c r="J1002" s="602">
        <v>85606</v>
      </c>
      <c r="K1002" s="270"/>
      <c r="L1002" s="270"/>
      <c r="M1002" s="270"/>
      <c r="N1002" s="270"/>
      <c r="O1002" s="270"/>
      <c r="P1002" s="270"/>
      <c r="Q1002" s="270"/>
      <c r="R1002" s="270"/>
      <c r="S1002" s="270"/>
      <c r="T1002" s="270"/>
      <c r="U1002" s="270"/>
      <c r="V1002" s="270"/>
      <c r="W1002" s="270"/>
    </row>
    <row r="1003" spans="10:23" ht="15" x14ac:dyDescent="0.2">
      <c r="J1003" s="602">
        <v>85607</v>
      </c>
      <c r="K1003" s="270"/>
      <c r="L1003" s="270"/>
      <c r="M1003" s="270"/>
      <c r="N1003" s="270"/>
      <c r="O1003" s="270"/>
      <c r="P1003" s="270"/>
      <c r="Q1003" s="270"/>
      <c r="R1003" s="270"/>
      <c r="S1003" s="270"/>
      <c r="T1003" s="270"/>
      <c r="U1003" s="270"/>
      <c r="V1003" s="270"/>
      <c r="W1003" s="270"/>
    </row>
    <row r="1004" spans="10:23" ht="15" x14ac:dyDescent="0.2">
      <c r="J1004" s="601">
        <v>4735</v>
      </c>
      <c r="K1004" s="270"/>
      <c r="L1004" s="270"/>
      <c r="M1004" s="270"/>
      <c r="N1004" s="270"/>
      <c r="O1004" s="270"/>
      <c r="P1004" s="270"/>
      <c r="Q1004" s="270"/>
      <c r="R1004" s="270"/>
      <c r="S1004" s="270"/>
      <c r="T1004" s="270"/>
      <c r="U1004" s="270"/>
      <c r="V1004" s="270"/>
      <c r="W1004" s="270"/>
    </row>
    <row r="1005" spans="10:23" ht="15" x14ac:dyDescent="0.2">
      <c r="J1005" s="602">
        <v>85603</v>
      </c>
      <c r="K1005" s="270"/>
      <c r="L1005" s="270"/>
      <c r="M1005" s="270"/>
      <c r="N1005" s="270"/>
      <c r="O1005" s="270"/>
      <c r="P1005" s="270"/>
      <c r="Q1005" s="270"/>
      <c r="R1005" s="270"/>
      <c r="S1005" s="270"/>
      <c r="T1005" s="270"/>
      <c r="U1005" s="270"/>
      <c r="V1005" s="270"/>
      <c r="W1005" s="270"/>
    </row>
    <row r="1006" spans="10:23" ht="15" x14ac:dyDescent="0.2">
      <c r="J1006" s="601">
        <v>335</v>
      </c>
      <c r="K1006" s="270"/>
      <c r="L1006" s="270"/>
      <c r="M1006" s="270"/>
      <c r="N1006" s="270"/>
      <c r="O1006" s="270"/>
      <c r="P1006" s="270"/>
      <c r="Q1006" s="270"/>
      <c r="R1006" s="270"/>
      <c r="S1006" s="270"/>
      <c r="T1006" s="270"/>
      <c r="U1006" s="270"/>
      <c r="V1006" s="270"/>
      <c r="W1006" s="270"/>
    </row>
    <row r="1007" spans="10:23" ht="15" x14ac:dyDescent="0.2">
      <c r="J1007" s="602">
        <v>74008</v>
      </c>
      <c r="K1007" s="270"/>
      <c r="L1007" s="270"/>
      <c r="M1007" s="270"/>
      <c r="N1007" s="270"/>
      <c r="O1007" s="270"/>
      <c r="P1007" s="270"/>
      <c r="Q1007" s="270"/>
      <c r="R1007" s="270"/>
      <c r="S1007" s="270"/>
      <c r="T1007" s="270"/>
      <c r="U1007" s="270"/>
      <c r="V1007" s="270"/>
      <c r="W1007" s="270"/>
    </row>
    <row r="1008" spans="10:23" ht="15" x14ac:dyDescent="0.2">
      <c r="J1008" s="602">
        <v>74011</v>
      </c>
      <c r="K1008" s="270"/>
      <c r="L1008" s="270"/>
      <c r="M1008" s="270"/>
      <c r="N1008" s="270"/>
      <c r="O1008" s="270"/>
      <c r="P1008" s="270"/>
      <c r="Q1008" s="270"/>
      <c r="R1008" s="270"/>
      <c r="S1008" s="270"/>
      <c r="T1008" s="270"/>
      <c r="U1008" s="270"/>
      <c r="V1008" s="270"/>
      <c r="W1008" s="270"/>
    </row>
    <row r="1009" spans="10:23" ht="15" x14ac:dyDescent="0.2">
      <c r="J1009" s="602">
        <v>74012</v>
      </c>
      <c r="K1009" s="270"/>
      <c r="L1009" s="270"/>
      <c r="M1009" s="270"/>
      <c r="N1009" s="270"/>
      <c r="O1009" s="270"/>
      <c r="P1009" s="270"/>
      <c r="Q1009" s="270"/>
      <c r="R1009" s="270"/>
      <c r="S1009" s="270"/>
      <c r="T1009" s="270"/>
      <c r="U1009" s="270"/>
      <c r="V1009" s="270"/>
      <c r="W1009" s="270"/>
    </row>
    <row r="1010" spans="10:23" ht="15" x14ac:dyDescent="0.2">
      <c r="J1010" s="602">
        <v>74014</v>
      </c>
      <c r="K1010" s="270"/>
      <c r="L1010" s="270"/>
      <c r="M1010" s="270"/>
      <c r="N1010" s="270"/>
      <c r="O1010" s="270"/>
      <c r="P1010" s="270"/>
      <c r="Q1010" s="270"/>
      <c r="R1010" s="270"/>
      <c r="S1010" s="270"/>
      <c r="T1010" s="270"/>
      <c r="U1010" s="270"/>
      <c r="V1010" s="270"/>
      <c r="W1010" s="270"/>
    </row>
    <row r="1011" spans="10:23" ht="15" x14ac:dyDescent="0.2">
      <c r="J1011" s="602">
        <v>74015</v>
      </c>
      <c r="K1011" s="270"/>
      <c r="L1011" s="270"/>
      <c r="M1011" s="270"/>
      <c r="N1011" s="270"/>
      <c r="O1011" s="270"/>
      <c r="P1011" s="270"/>
      <c r="Q1011" s="270"/>
      <c r="R1011" s="270"/>
      <c r="S1011" s="270"/>
      <c r="T1011" s="270"/>
      <c r="U1011" s="270"/>
      <c r="V1011" s="270"/>
      <c r="W1011" s="270"/>
    </row>
    <row r="1012" spans="10:23" ht="15" x14ac:dyDescent="0.2">
      <c r="J1012" s="602">
        <v>74017</v>
      </c>
      <c r="K1012" s="270"/>
      <c r="L1012" s="270"/>
      <c r="M1012" s="270"/>
      <c r="N1012" s="270"/>
      <c r="O1012" s="270"/>
      <c r="P1012" s="270"/>
      <c r="Q1012" s="270"/>
      <c r="R1012" s="270"/>
      <c r="S1012" s="270"/>
      <c r="T1012" s="270"/>
      <c r="U1012" s="270"/>
      <c r="V1012" s="270"/>
      <c r="W1012" s="270"/>
    </row>
    <row r="1013" spans="10:23" ht="15" x14ac:dyDescent="0.2">
      <c r="J1013" s="602">
        <v>74019</v>
      </c>
      <c r="K1013" s="270"/>
      <c r="L1013" s="270"/>
      <c r="M1013" s="270"/>
      <c r="N1013" s="270"/>
      <c r="O1013" s="270"/>
      <c r="P1013" s="270"/>
      <c r="Q1013" s="270"/>
      <c r="R1013" s="270"/>
      <c r="S1013" s="270"/>
      <c r="T1013" s="270"/>
      <c r="U1013" s="270"/>
      <c r="V1013" s="270"/>
      <c r="W1013" s="270"/>
    </row>
    <row r="1014" spans="10:23" ht="15" x14ac:dyDescent="0.2">
      <c r="J1014" s="602">
        <v>74021</v>
      </c>
      <c r="K1014" s="270"/>
      <c r="L1014" s="270"/>
      <c r="M1014" s="270"/>
      <c r="N1014" s="270"/>
      <c r="O1014" s="270"/>
      <c r="P1014" s="270"/>
      <c r="Q1014" s="270"/>
      <c r="R1014" s="270"/>
      <c r="S1014" s="270"/>
      <c r="T1014" s="270"/>
      <c r="U1014" s="270"/>
      <c r="V1014" s="270"/>
      <c r="W1014" s="270"/>
    </row>
    <row r="1015" spans="10:23" ht="15" x14ac:dyDescent="0.2">
      <c r="J1015" s="602">
        <v>74033</v>
      </c>
      <c r="K1015" s="270"/>
      <c r="L1015" s="270"/>
      <c r="M1015" s="270"/>
      <c r="N1015" s="270"/>
      <c r="O1015" s="270"/>
      <c r="P1015" s="270"/>
      <c r="Q1015" s="270"/>
      <c r="R1015" s="270"/>
      <c r="S1015" s="270"/>
      <c r="T1015" s="270"/>
      <c r="U1015" s="270"/>
      <c r="V1015" s="270"/>
      <c r="W1015" s="270"/>
    </row>
    <row r="1016" spans="10:23" ht="15" x14ac:dyDescent="0.2">
      <c r="J1016" s="602">
        <v>74037</v>
      </c>
      <c r="K1016" s="270"/>
      <c r="L1016" s="270"/>
      <c r="M1016" s="270"/>
      <c r="N1016" s="270"/>
      <c r="O1016" s="270"/>
      <c r="P1016" s="270"/>
      <c r="Q1016" s="270"/>
      <c r="R1016" s="270"/>
      <c r="S1016" s="270"/>
      <c r="T1016" s="270"/>
      <c r="U1016" s="270"/>
      <c r="V1016" s="270"/>
      <c r="W1016" s="270"/>
    </row>
    <row r="1017" spans="10:23" ht="15" x14ac:dyDescent="0.2">
      <c r="J1017" s="602">
        <v>74055</v>
      </c>
      <c r="K1017" s="270"/>
      <c r="L1017" s="270"/>
      <c r="M1017" s="270"/>
      <c r="N1017" s="270"/>
      <c r="O1017" s="270"/>
      <c r="P1017" s="270"/>
      <c r="Q1017" s="270"/>
      <c r="R1017" s="270"/>
      <c r="S1017" s="270"/>
      <c r="T1017" s="270"/>
      <c r="U1017" s="270"/>
      <c r="V1017" s="270"/>
      <c r="W1017" s="270"/>
    </row>
    <row r="1018" spans="10:23" ht="15" x14ac:dyDescent="0.2">
      <c r="J1018" s="602">
        <v>74063</v>
      </c>
      <c r="K1018" s="270"/>
      <c r="L1018" s="270"/>
      <c r="M1018" s="270"/>
      <c r="N1018" s="270"/>
      <c r="O1018" s="270"/>
      <c r="P1018" s="270"/>
      <c r="Q1018" s="270"/>
      <c r="R1018" s="270"/>
      <c r="S1018" s="270"/>
      <c r="T1018" s="270"/>
      <c r="U1018" s="270"/>
      <c r="V1018" s="270"/>
      <c r="W1018" s="270"/>
    </row>
    <row r="1019" spans="10:23" ht="15" x14ac:dyDescent="0.2">
      <c r="J1019" s="602">
        <v>74066</v>
      </c>
      <c r="K1019" s="270"/>
      <c r="L1019" s="270"/>
      <c r="M1019" s="270"/>
      <c r="N1019" s="270"/>
      <c r="O1019" s="270"/>
      <c r="P1019" s="270"/>
      <c r="Q1019" s="270"/>
      <c r="R1019" s="270"/>
      <c r="S1019" s="270"/>
      <c r="T1019" s="270"/>
      <c r="U1019" s="270"/>
      <c r="V1019" s="270"/>
      <c r="W1019" s="270"/>
    </row>
    <row r="1020" spans="10:23" ht="15" x14ac:dyDescent="0.2">
      <c r="J1020" s="602">
        <v>74103</v>
      </c>
      <c r="K1020" s="270"/>
      <c r="L1020" s="270"/>
      <c r="M1020" s="270"/>
      <c r="N1020" s="270"/>
      <c r="O1020" s="270"/>
      <c r="P1020" s="270"/>
      <c r="Q1020" s="270"/>
      <c r="R1020" s="270"/>
      <c r="S1020" s="270"/>
      <c r="T1020" s="270"/>
      <c r="U1020" s="270"/>
      <c r="V1020" s="270"/>
      <c r="W1020" s="270"/>
    </row>
    <row r="1021" spans="10:23" ht="15" x14ac:dyDescent="0.2">
      <c r="J1021" s="602">
        <v>74104</v>
      </c>
      <c r="K1021" s="270"/>
      <c r="L1021" s="270"/>
      <c r="M1021" s="270"/>
      <c r="N1021" s="270"/>
      <c r="O1021" s="270"/>
      <c r="P1021" s="270"/>
      <c r="Q1021" s="270"/>
      <c r="R1021" s="270"/>
      <c r="S1021" s="270"/>
      <c r="T1021" s="270"/>
      <c r="U1021" s="270"/>
      <c r="V1021" s="270"/>
      <c r="W1021" s="270"/>
    </row>
    <row r="1022" spans="10:23" ht="15" x14ac:dyDescent="0.2">
      <c r="J1022" s="602">
        <v>74105</v>
      </c>
      <c r="K1022" s="270"/>
      <c r="L1022" s="270"/>
      <c r="M1022" s="270"/>
      <c r="N1022" s="270"/>
      <c r="O1022" s="270"/>
      <c r="P1022" s="270"/>
      <c r="Q1022" s="270"/>
      <c r="R1022" s="270"/>
      <c r="S1022" s="270"/>
      <c r="T1022" s="270"/>
      <c r="U1022" s="270"/>
      <c r="V1022" s="270"/>
      <c r="W1022" s="270"/>
    </row>
    <row r="1023" spans="10:23" ht="15" x14ac:dyDescent="0.2">
      <c r="J1023" s="602">
        <v>74106</v>
      </c>
      <c r="K1023" s="270"/>
      <c r="L1023" s="270"/>
      <c r="M1023" s="270"/>
      <c r="N1023" s="270"/>
      <c r="O1023" s="270"/>
      <c r="P1023" s="270"/>
      <c r="Q1023" s="270"/>
      <c r="R1023" s="270"/>
      <c r="S1023" s="270"/>
      <c r="T1023" s="270"/>
      <c r="U1023" s="270"/>
      <c r="V1023" s="270"/>
      <c r="W1023" s="270"/>
    </row>
    <row r="1024" spans="10:23" ht="15" x14ac:dyDescent="0.2">
      <c r="J1024" s="602">
        <v>74107</v>
      </c>
      <c r="K1024" s="270"/>
      <c r="L1024" s="270"/>
      <c r="M1024" s="270"/>
      <c r="N1024" s="270"/>
      <c r="O1024" s="270"/>
      <c r="P1024" s="270"/>
      <c r="Q1024" s="270"/>
      <c r="R1024" s="270"/>
      <c r="S1024" s="270"/>
      <c r="T1024" s="270"/>
      <c r="U1024" s="270"/>
      <c r="V1024" s="270"/>
      <c r="W1024" s="270"/>
    </row>
    <row r="1025" spans="10:23" ht="15" x14ac:dyDescent="0.2">
      <c r="J1025" s="602">
        <v>74108</v>
      </c>
      <c r="K1025" s="270"/>
      <c r="L1025" s="270"/>
      <c r="M1025" s="270"/>
      <c r="N1025" s="270"/>
      <c r="O1025" s="270"/>
      <c r="P1025" s="270"/>
      <c r="Q1025" s="270"/>
      <c r="R1025" s="270"/>
      <c r="S1025" s="270"/>
      <c r="T1025" s="270"/>
      <c r="U1025" s="270"/>
      <c r="V1025" s="270"/>
      <c r="W1025" s="270"/>
    </row>
    <row r="1026" spans="10:23" ht="15" x14ac:dyDescent="0.2">
      <c r="J1026" s="602">
        <v>74110</v>
      </c>
      <c r="K1026" s="270"/>
      <c r="L1026" s="270"/>
      <c r="M1026" s="270"/>
      <c r="N1026" s="270"/>
      <c r="O1026" s="270"/>
      <c r="P1026" s="270"/>
      <c r="Q1026" s="270"/>
      <c r="R1026" s="270"/>
      <c r="S1026" s="270"/>
      <c r="T1026" s="270"/>
      <c r="U1026" s="270"/>
      <c r="V1026" s="270"/>
      <c r="W1026" s="270"/>
    </row>
    <row r="1027" spans="10:23" ht="15" x14ac:dyDescent="0.2">
      <c r="J1027" s="602">
        <v>74112</v>
      </c>
      <c r="K1027" s="270"/>
      <c r="L1027" s="270"/>
      <c r="M1027" s="270"/>
      <c r="N1027" s="270"/>
      <c r="O1027" s="270"/>
      <c r="P1027" s="270"/>
      <c r="Q1027" s="270"/>
      <c r="R1027" s="270"/>
      <c r="S1027" s="270"/>
      <c r="T1027" s="270"/>
      <c r="U1027" s="270"/>
      <c r="V1027" s="270"/>
      <c r="W1027" s="270"/>
    </row>
    <row r="1028" spans="10:23" ht="15" x14ac:dyDescent="0.2">
      <c r="J1028" s="602">
        <v>74114</v>
      </c>
      <c r="K1028" s="270"/>
      <c r="L1028" s="270"/>
      <c r="M1028" s="270"/>
      <c r="N1028" s="270"/>
      <c r="O1028" s="270"/>
      <c r="P1028" s="270"/>
      <c r="Q1028" s="270"/>
      <c r="R1028" s="270"/>
      <c r="S1028" s="270"/>
      <c r="T1028" s="270"/>
      <c r="U1028" s="270"/>
      <c r="V1028" s="270"/>
      <c r="W1028" s="270"/>
    </row>
    <row r="1029" spans="10:23" ht="15" x14ac:dyDescent="0.2">
      <c r="J1029" s="602">
        <v>74115</v>
      </c>
      <c r="K1029" s="270"/>
      <c r="L1029" s="270"/>
      <c r="M1029" s="270"/>
      <c r="N1029" s="270"/>
      <c r="O1029" s="270"/>
      <c r="P1029" s="270"/>
      <c r="Q1029" s="270"/>
      <c r="R1029" s="270"/>
      <c r="S1029" s="270"/>
      <c r="T1029" s="270"/>
      <c r="U1029" s="270"/>
      <c r="V1029" s="270"/>
      <c r="W1029" s="270"/>
    </row>
    <row r="1030" spans="10:23" ht="15" x14ac:dyDescent="0.2">
      <c r="J1030" s="602">
        <v>74116</v>
      </c>
      <c r="K1030" s="270"/>
      <c r="L1030" s="270"/>
      <c r="M1030" s="270"/>
      <c r="N1030" s="270"/>
      <c r="O1030" s="270"/>
      <c r="P1030" s="270"/>
      <c r="Q1030" s="270"/>
      <c r="R1030" s="270"/>
      <c r="S1030" s="270"/>
      <c r="T1030" s="270"/>
      <c r="U1030" s="270"/>
      <c r="V1030" s="270"/>
      <c r="W1030" s="270"/>
    </row>
    <row r="1031" spans="10:23" ht="15" x14ac:dyDescent="0.2">
      <c r="J1031" s="602">
        <v>74117</v>
      </c>
      <c r="K1031" s="270"/>
      <c r="L1031" s="270"/>
      <c r="M1031" s="270"/>
      <c r="N1031" s="270"/>
      <c r="O1031" s="270"/>
      <c r="P1031" s="270"/>
      <c r="Q1031" s="270"/>
      <c r="R1031" s="270"/>
      <c r="S1031" s="270"/>
      <c r="T1031" s="270"/>
      <c r="U1031" s="270"/>
      <c r="V1031" s="270"/>
      <c r="W1031" s="270"/>
    </row>
    <row r="1032" spans="10:23" ht="15" x14ac:dyDescent="0.2">
      <c r="J1032" s="602">
        <v>74119</v>
      </c>
      <c r="K1032" s="270"/>
      <c r="L1032" s="270"/>
      <c r="M1032" s="270"/>
      <c r="N1032" s="270"/>
      <c r="O1032" s="270"/>
      <c r="P1032" s="270"/>
      <c r="Q1032" s="270"/>
      <c r="R1032" s="270"/>
      <c r="S1032" s="270"/>
      <c r="T1032" s="270"/>
      <c r="U1032" s="270"/>
      <c r="V1032" s="270"/>
      <c r="W1032" s="270"/>
    </row>
    <row r="1033" spans="10:23" ht="15" x14ac:dyDescent="0.2">
      <c r="J1033" s="602">
        <v>74120</v>
      </c>
      <c r="K1033" s="270"/>
      <c r="L1033" s="270"/>
      <c r="M1033" s="270"/>
      <c r="N1033" s="270"/>
      <c r="O1033" s="270"/>
      <c r="P1033" s="270"/>
      <c r="Q1033" s="270"/>
      <c r="R1033" s="270"/>
      <c r="S1033" s="270"/>
      <c r="T1033" s="270"/>
      <c r="U1033" s="270"/>
      <c r="V1033" s="270"/>
      <c r="W1033" s="270"/>
    </row>
    <row r="1034" spans="10:23" ht="15" x14ac:dyDescent="0.2">
      <c r="J1034" s="602">
        <v>74126</v>
      </c>
      <c r="K1034" s="270"/>
      <c r="L1034" s="270"/>
      <c r="M1034" s="270"/>
      <c r="N1034" s="270"/>
      <c r="O1034" s="270"/>
      <c r="P1034" s="270"/>
      <c r="Q1034" s="270"/>
      <c r="R1034" s="270"/>
      <c r="S1034" s="270"/>
      <c r="T1034" s="270"/>
      <c r="U1034" s="270"/>
      <c r="V1034" s="270"/>
      <c r="W1034" s="270"/>
    </row>
    <row r="1035" spans="10:23" ht="15" x14ac:dyDescent="0.2">
      <c r="J1035" s="602">
        <v>74127</v>
      </c>
      <c r="K1035" s="270"/>
      <c r="L1035" s="270"/>
      <c r="M1035" s="270"/>
      <c r="N1035" s="270"/>
      <c r="O1035" s="270"/>
      <c r="P1035" s="270"/>
      <c r="Q1035" s="270"/>
      <c r="R1035" s="270"/>
      <c r="S1035" s="270"/>
      <c r="T1035" s="270"/>
      <c r="U1035" s="270"/>
      <c r="V1035" s="270"/>
      <c r="W1035" s="270"/>
    </row>
    <row r="1036" spans="10:23" ht="15" x14ac:dyDescent="0.2">
      <c r="J1036" s="602">
        <v>74128</v>
      </c>
      <c r="K1036" s="270"/>
      <c r="L1036" s="270"/>
      <c r="M1036" s="270"/>
      <c r="N1036" s="270"/>
      <c r="O1036" s="270"/>
      <c r="P1036" s="270"/>
      <c r="Q1036" s="270"/>
      <c r="R1036" s="270"/>
      <c r="S1036" s="270"/>
      <c r="T1036" s="270"/>
      <c r="U1036" s="270"/>
      <c r="V1036" s="270"/>
      <c r="W1036" s="270"/>
    </row>
    <row r="1037" spans="10:23" ht="15" x14ac:dyDescent="0.2">
      <c r="J1037" s="602">
        <v>74129</v>
      </c>
      <c r="K1037" s="270"/>
      <c r="L1037" s="270"/>
      <c r="M1037" s="270"/>
      <c r="N1037" s="270"/>
      <c r="O1037" s="270"/>
      <c r="P1037" s="270"/>
      <c r="Q1037" s="270"/>
      <c r="R1037" s="270"/>
      <c r="S1037" s="270"/>
      <c r="T1037" s="270"/>
      <c r="U1037" s="270"/>
      <c r="V1037" s="270"/>
      <c r="W1037" s="270"/>
    </row>
    <row r="1038" spans="10:23" ht="15" x14ac:dyDescent="0.2">
      <c r="J1038" s="602">
        <v>74130</v>
      </c>
      <c r="K1038" s="270"/>
      <c r="L1038" s="270"/>
      <c r="M1038" s="270"/>
      <c r="N1038" s="270"/>
      <c r="O1038" s="270"/>
      <c r="P1038" s="270"/>
      <c r="Q1038" s="270"/>
      <c r="R1038" s="270"/>
      <c r="S1038" s="270"/>
      <c r="T1038" s="270"/>
      <c r="U1038" s="270"/>
      <c r="V1038" s="270"/>
      <c r="W1038" s="270"/>
    </row>
    <row r="1039" spans="10:23" ht="15" x14ac:dyDescent="0.2">
      <c r="J1039" s="602">
        <v>74131</v>
      </c>
      <c r="K1039" s="270"/>
      <c r="L1039" s="270"/>
      <c r="M1039" s="270"/>
      <c r="N1039" s="270"/>
      <c r="O1039" s="270"/>
      <c r="P1039" s="270"/>
      <c r="Q1039" s="270"/>
      <c r="R1039" s="270"/>
      <c r="S1039" s="270"/>
      <c r="T1039" s="270"/>
      <c r="U1039" s="270"/>
      <c r="V1039" s="270"/>
      <c r="W1039" s="270"/>
    </row>
    <row r="1040" spans="10:23" ht="15" x14ac:dyDescent="0.2">
      <c r="J1040" s="602">
        <v>74132</v>
      </c>
      <c r="K1040" s="270"/>
      <c r="L1040" s="270"/>
      <c r="M1040" s="270"/>
      <c r="N1040" s="270"/>
      <c r="O1040" s="270"/>
      <c r="P1040" s="270"/>
      <c r="Q1040" s="270"/>
      <c r="R1040" s="270"/>
      <c r="S1040" s="270"/>
      <c r="T1040" s="270"/>
      <c r="U1040" s="270"/>
      <c r="V1040" s="270"/>
      <c r="W1040" s="270"/>
    </row>
    <row r="1041" spans="10:23" ht="15" x14ac:dyDescent="0.2">
      <c r="J1041" s="602">
        <v>74133</v>
      </c>
      <c r="K1041" s="270"/>
      <c r="L1041" s="270"/>
      <c r="M1041" s="270"/>
      <c r="N1041" s="270"/>
      <c r="O1041" s="270"/>
      <c r="P1041" s="270"/>
      <c r="Q1041" s="270"/>
      <c r="R1041" s="270"/>
      <c r="S1041" s="270"/>
      <c r="T1041" s="270"/>
      <c r="U1041" s="270"/>
      <c r="V1041" s="270"/>
      <c r="W1041" s="270"/>
    </row>
    <row r="1042" spans="10:23" ht="15" x14ac:dyDescent="0.2">
      <c r="J1042" s="602">
        <v>74134</v>
      </c>
      <c r="K1042" s="270"/>
      <c r="L1042" s="270"/>
      <c r="M1042" s="270"/>
      <c r="N1042" s="270"/>
      <c r="O1042" s="270"/>
      <c r="P1042" s="270"/>
      <c r="Q1042" s="270"/>
      <c r="R1042" s="270"/>
      <c r="S1042" s="270"/>
      <c r="T1042" s="270"/>
      <c r="U1042" s="270"/>
      <c r="V1042" s="270"/>
      <c r="W1042" s="270"/>
    </row>
    <row r="1043" spans="10:23" ht="15" x14ac:dyDescent="0.2">
      <c r="J1043" s="602">
        <v>74135</v>
      </c>
      <c r="K1043" s="270"/>
      <c r="L1043" s="270"/>
      <c r="M1043" s="270"/>
      <c r="N1043" s="270"/>
      <c r="O1043" s="270"/>
      <c r="P1043" s="270"/>
      <c r="Q1043" s="270"/>
      <c r="R1043" s="270"/>
      <c r="S1043" s="270"/>
      <c r="T1043" s="270"/>
      <c r="U1043" s="270"/>
      <c r="V1043" s="270"/>
      <c r="W1043" s="270"/>
    </row>
    <row r="1044" spans="10:23" ht="15" x14ac:dyDescent="0.2">
      <c r="J1044" s="602">
        <v>74136</v>
      </c>
      <c r="K1044" s="270"/>
      <c r="L1044" s="270"/>
      <c r="M1044" s="270"/>
      <c r="N1044" s="270"/>
      <c r="O1044" s="270"/>
      <c r="P1044" s="270"/>
      <c r="Q1044" s="270"/>
      <c r="R1044" s="270"/>
      <c r="S1044" s="270"/>
      <c r="T1044" s="270"/>
      <c r="U1044" s="270"/>
      <c r="V1044" s="270"/>
      <c r="W1044" s="270"/>
    </row>
    <row r="1045" spans="10:23" ht="15" x14ac:dyDescent="0.2">
      <c r="J1045" s="602">
        <v>74137</v>
      </c>
      <c r="K1045" s="270"/>
      <c r="L1045" s="270"/>
      <c r="M1045" s="270"/>
      <c r="N1045" s="270"/>
      <c r="O1045" s="270"/>
      <c r="P1045" s="270"/>
      <c r="Q1045" s="270"/>
      <c r="R1045" s="270"/>
      <c r="S1045" s="270"/>
      <c r="T1045" s="270"/>
      <c r="U1045" s="270"/>
      <c r="V1045" s="270"/>
      <c r="W1045" s="270"/>
    </row>
    <row r="1046" spans="10:23" ht="15" x14ac:dyDescent="0.2">
      <c r="J1046" s="602">
        <v>74145</v>
      </c>
      <c r="K1046" s="270"/>
      <c r="L1046" s="270"/>
      <c r="M1046" s="270"/>
      <c r="N1046" s="270"/>
      <c r="O1046" s="270"/>
      <c r="P1046" s="270"/>
      <c r="Q1046" s="270"/>
      <c r="R1046" s="270"/>
      <c r="S1046" s="270"/>
      <c r="T1046" s="270"/>
      <c r="U1046" s="270"/>
      <c r="V1046" s="270"/>
      <c r="W1046" s="270"/>
    </row>
    <row r="1047" spans="10:23" ht="15" x14ac:dyDescent="0.2">
      <c r="J1047" s="602">
        <v>74146</v>
      </c>
      <c r="K1047" s="270"/>
      <c r="L1047" s="270"/>
      <c r="M1047" s="270"/>
      <c r="N1047" s="270"/>
      <c r="O1047" s="270"/>
      <c r="P1047" s="270"/>
      <c r="Q1047" s="270"/>
      <c r="R1047" s="270"/>
      <c r="S1047" s="270"/>
      <c r="T1047" s="270"/>
      <c r="U1047" s="270"/>
      <c r="V1047" s="270"/>
      <c r="W1047" s="270"/>
    </row>
    <row r="1048" spans="10:23" ht="15" x14ac:dyDescent="0.2">
      <c r="J1048" s="602">
        <v>74171</v>
      </c>
      <c r="K1048" s="270"/>
      <c r="L1048" s="270"/>
      <c r="M1048" s="270"/>
      <c r="N1048" s="270"/>
      <c r="O1048" s="270"/>
      <c r="P1048" s="270"/>
      <c r="Q1048" s="270"/>
      <c r="R1048" s="270"/>
      <c r="S1048" s="270"/>
      <c r="T1048" s="270"/>
      <c r="U1048" s="270"/>
      <c r="V1048" s="270"/>
      <c r="W1048" s="270"/>
    </row>
    <row r="1049" spans="10:23" ht="15" x14ac:dyDescent="0.2">
      <c r="J1049" s="602">
        <v>74429</v>
      </c>
      <c r="K1049" s="270"/>
      <c r="L1049" s="270"/>
      <c r="M1049" s="270"/>
      <c r="N1049" s="270"/>
      <c r="O1049" s="270"/>
      <c r="P1049" s="270"/>
      <c r="Q1049" s="270"/>
      <c r="R1049" s="270"/>
      <c r="S1049" s="270"/>
      <c r="T1049" s="270"/>
      <c r="U1049" s="270"/>
      <c r="V1049" s="270"/>
      <c r="W1049" s="270"/>
    </row>
    <row r="1050" spans="10:23" ht="15" x14ac:dyDescent="0.2">
      <c r="J1050" s="601">
        <v>3661</v>
      </c>
      <c r="K1050" s="270"/>
      <c r="L1050" s="270"/>
      <c r="M1050" s="270"/>
      <c r="N1050" s="270"/>
      <c r="O1050" s="270"/>
      <c r="P1050" s="270"/>
      <c r="Q1050" s="270"/>
      <c r="R1050" s="270"/>
      <c r="S1050" s="270"/>
      <c r="T1050" s="270"/>
      <c r="U1050" s="270"/>
      <c r="V1050" s="270"/>
      <c r="W1050" s="270"/>
    </row>
    <row r="1051" spans="10:23" ht="15" x14ac:dyDescent="0.2">
      <c r="J1051" s="602">
        <v>67333</v>
      </c>
      <c r="K1051" s="270"/>
      <c r="L1051" s="270"/>
      <c r="M1051" s="270"/>
      <c r="N1051" s="270"/>
      <c r="O1051" s="270"/>
      <c r="P1051" s="270"/>
      <c r="Q1051" s="270"/>
      <c r="R1051" s="270"/>
      <c r="S1051" s="270"/>
      <c r="T1051" s="270"/>
      <c r="U1051" s="270"/>
      <c r="V1051" s="270"/>
      <c r="W1051" s="270"/>
    </row>
    <row r="1052" spans="10:23" ht="15" x14ac:dyDescent="0.2">
      <c r="J1052" s="602">
        <v>67335</v>
      </c>
      <c r="K1052" s="270"/>
      <c r="L1052" s="270"/>
      <c r="M1052" s="270"/>
      <c r="N1052" s="270"/>
      <c r="O1052" s="270"/>
      <c r="P1052" s="270"/>
      <c r="Q1052" s="270"/>
      <c r="R1052" s="270"/>
      <c r="S1052" s="270"/>
      <c r="T1052" s="270"/>
      <c r="U1052" s="270"/>
      <c r="V1052" s="270"/>
      <c r="W1052" s="270"/>
    </row>
    <row r="1053" spans="10:23" ht="15" x14ac:dyDescent="0.2">
      <c r="J1053" s="602">
        <v>67337</v>
      </c>
      <c r="K1053" s="270"/>
      <c r="L1053" s="270"/>
      <c r="M1053" s="270"/>
      <c r="N1053" s="270"/>
      <c r="O1053" s="270"/>
      <c r="P1053" s="270"/>
      <c r="Q1053" s="270"/>
      <c r="R1053" s="270"/>
      <c r="S1053" s="270"/>
      <c r="T1053" s="270"/>
      <c r="U1053" s="270"/>
      <c r="V1053" s="270"/>
      <c r="W1053" s="270"/>
    </row>
    <row r="1054" spans="10:23" ht="15" x14ac:dyDescent="0.2">
      <c r="J1054"/>
      <c r="K1054" s="270"/>
      <c r="L1054" s="270"/>
      <c r="M1054" s="270"/>
      <c r="N1054" s="270"/>
      <c r="O1054" s="270"/>
      <c r="P1054" s="270"/>
      <c r="Q1054" s="270"/>
      <c r="R1054" s="270"/>
      <c r="S1054" s="270"/>
      <c r="T1054" s="270"/>
      <c r="U1054" s="270"/>
      <c r="V1054" s="270"/>
      <c r="W1054" s="270"/>
    </row>
    <row r="1055" spans="10:23" x14ac:dyDescent="0.15">
      <c r="J1055" s="270"/>
      <c r="K1055" s="270"/>
      <c r="L1055" s="270"/>
      <c r="M1055" s="270"/>
      <c r="N1055" s="270"/>
      <c r="O1055" s="270"/>
      <c r="P1055" s="270"/>
      <c r="Q1055" s="270"/>
      <c r="R1055" s="270"/>
      <c r="S1055" s="270"/>
      <c r="T1055" s="270"/>
      <c r="U1055" s="270"/>
      <c r="V1055" s="270"/>
      <c r="W1055" s="270"/>
    </row>
    <row r="1056" spans="10:23" x14ac:dyDescent="0.15">
      <c r="J1056" s="270"/>
      <c r="K1056" s="270"/>
      <c r="L1056" s="270"/>
      <c r="M1056" s="270"/>
      <c r="N1056" s="270"/>
      <c r="O1056" s="270"/>
      <c r="P1056" s="270"/>
      <c r="Q1056" s="270"/>
      <c r="R1056" s="270"/>
      <c r="S1056" s="270"/>
      <c r="T1056" s="270"/>
      <c r="U1056" s="270"/>
      <c r="V1056" s="270"/>
      <c r="W1056" s="270"/>
    </row>
    <row r="1057" spans="10:23" x14ac:dyDescent="0.15">
      <c r="J1057" s="270"/>
      <c r="K1057" s="270"/>
      <c r="L1057" s="270"/>
      <c r="M1057" s="270"/>
      <c r="N1057" s="270"/>
      <c r="O1057" s="270"/>
      <c r="P1057" s="270"/>
      <c r="Q1057" s="270"/>
      <c r="R1057" s="270"/>
      <c r="S1057" s="270"/>
      <c r="T1057" s="270"/>
      <c r="U1057" s="270"/>
      <c r="V1057" s="270"/>
      <c r="W1057" s="270"/>
    </row>
    <row r="1058" spans="10:23" x14ac:dyDescent="0.15">
      <c r="J1058" s="270"/>
      <c r="K1058" s="270"/>
      <c r="L1058" s="270"/>
      <c r="M1058" s="270"/>
      <c r="N1058" s="270"/>
      <c r="O1058" s="270"/>
      <c r="P1058" s="270"/>
      <c r="Q1058" s="270"/>
      <c r="R1058" s="270"/>
      <c r="S1058" s="270"/>
      <c r="T1058" s="270"/>
      <c r="U1058" s="270"/>
      <c r="V1058" s="270"/>
      <c r="W1058" s="270"/>
    </row>
    <row r="1059" spans="10:23" x14ac:dyDescent="0.15">
      <c r="J1059" s="270"/>
      <c r="K1059" s="270"/>
      <c r="L1059" s="270"/>
      <c r="M1059" s="270"/>
      <c r="N1059" s="270"/>
      <c r="O1059" s="270"/>
      <c r="P1059" s="270"/>
      <c r="Q1059" s="270"/>
      <c r="R1059" s="270"/>
      <c r="S1059" s="270"/>
      <c r="T1059" s="270"/>
      <c r="U1059" s="270"/>
      <c r="V1059" s="270"/>
      <c r="W1059" s="270"/>
    </row>
    <row r="1060" spans="10:23" x14ac:dyDescent="0.15">
      <c r="J1060" s="270"/>
      <c r="K1060" s="270"/>
      <c r="L1060" s="270"/>
      <c r="M1060" s="270"/>
      <c r="N1060" s="270"/>
      <c r="O1060" s="270"/>
      <c r="P1060" s="270"/>
      <c r="Q1060" s="270"/>
      <c r="R1060" s="270"/>
      <c r="S1060" s="270"/>
      <c r="T1060" s="270"/>
      <c r="U1060" s="270"/>
      <c r="V1060" s="270"/>
      <c r="W1060" s="270"/>
    </row>
    <row r="1061" spans="10:23" x14ac:dyDescent="0.15">
      <c r="J1061" s="270"/>
      <c r="K1061" s="270"/>
      <c r="L1061" s="270"/>
      <c r="M1061" s="270"/>
      <c r="N1061" s="270"/>
      <c r="O1061" s="270"/>
      <c r="P1061" s="270"/>
      <c r="Q1061" s="270"/>
      <c r="R1061" s="270"/>
      <c r="S1061" s="270"/>
      <c r="T1061" s="270"/>
      <c r="U1061" s="270"/>
      <c r="V1061" s="270"/>
      <c r="W1061" s="270"/>
    </row>
    <row r="1062" spans="10:23" x14ac:dyDescent="0.15">
      <c r="J1062" s="270"/>
      <c r="K1062" s="270"/>
      <c r="L1062" s="270"/>
      <c r="M1062" s="270"/>
      <c r="N1062" s="270"/>
      <c r="O1062" s="270"/>
      <c r="P1062" s="270"/>
      <c r="Q1062" s="270"/>
      <c r="R1062" s="270"/>
      <c r="S1062" s="270"/>
      <c r="T1062" s="270"/>
      <c r="U1062" s="270"/>
      <c r="V1062" s="270"/>
      <c r="W1062" s="270"/>
    </row>
    <row r="1063" spans="10:23" x14ac:dyDescent="0.15">
      <c r="J1063" s="270"/>
      <c r="K1063" s="270"/>
      <c r="L1063" s="270"/>
      <c r="M1063" s="270"/>
      <c r="N1063" s="270"/>
      <c r="O1063" s="270"/>
      <c r="P1063" s="270"/>
      <c r="Q1063" s="270"/>
      <c r="R1063" s="270"/>
      <c r="S1063" s="270"/>
      <c r="T1063" s="270"/>
      <c r="U1063" s="270"/>
      <c r="V1063" s="270"/>
      <c r="W1063" s="270"/>
    </row>
    <row r="1064" spans="10:23" x14ac:dyDescent="0.15">
      <c r="J1064" s="270"/>
      <c r="K1064" s="270"/>
      <c r="L1064" s="270"/>
      <c r="M1064" s="270"/>
      <c r="N1064" s="270"/>
      <c r="O1064" s="270"/>
      <c r="P1064" s="270"/>
      <c r="Q1064" s="270"/>
      <c r="R1064" s="270"/>
      <c r="S1064" s="270"/>
      <c r="T1064" s="270"/>
      <c r="U1064" s="270"/>
      <c r="V1064" s="270"/>
      <c r="W1064" s="270"/>
    </row>
    <row r="1065" spans="10:23" x14ac:dyDescent="0.15">
      <c r="J1065" s="270"/>
      <c r="K1065" s="270"/>
      <c r="L1065" s="270"/>
      <c r="M1065" s="270"/>
      <c r="N1065" s="270"/>
      <c r="O1065" s="270"/>
      <c r="P1065" s="270"/>
      <c r="Q1065" s="270"/>
      <c r="R1065" s="270"/>
      <c r="S1065" s="270"/>
      <c r="T1065" s="270"/>
      <c r="U1065" s="270"/>
      <c r="V1065" s="270"/>
      <c r="W1065" s="270"/>
    </row>
    <row r="1066" spans="10:23" x14ac:dyDescent="0.15">
      <c r="J1066" s="270"/>
      <c r="K1066" s="270"/>
      <c r="L1066" s="270"/>
      <c r="M1066" s="270"/>
      <c r="N1066" s="270"/>
      <c r="O1066" s="270"/>
      <c r="P1066" s="270"/>
      <c r="Q1066" s="270"/>
      <c r="R1066" s="270"/>
      <c r="S1066" s="270"/>
      <c r="T1066" s="270"/>
      <c r="U1066" s="270"/>
      <c r="V1066" s="270"/>
      <c r="W1066" s="270"/>
    </row>
    <row r="1067" spans="10:23" x14ac:dyDescent="0.15">
      <c r="J1067" s="270"/>
      <c r="K1067" s="270"/>
      <c r="L1067" s="270"/>
      <c r="M1067" s="270"/>
      <c r="N1067" s="270"/>
      <c r="O1067" s="270"/>
      <c r="P1067" s="270"/>
      <c r="Q1067" s="270"/>
      <c r="R1067" s="270"/>
      <c r="S1067" s="270"/>
      <c r="T1067" s="270"/>
      <c r="U1067" s="270"/>
      <c r="V1067" s="270"/>
      <c r="W1067" s="270"/>
    </row>
    <row r="1068" spans="10:23" x14ac:dyDescent="0.15">
      <c r="J1068" s="270"/>
      <c r="K1068" s="270"/>
      <c r="L1068" s="270"/>
      <c r="M1068" s="270"/>
      <c r="N1068" s="270"/>
      <c r="O1068" s="270"/>
      <c r="P1068" s="270"/>
      <c r="Q1068" s="270"/>
      <c r="R1068" s="270"/>
      <c r="S1068" s="270"/>
      <c r="T1068" s="270"/>
      <c r="U1068" s="270"/>
      <c r="V1068" s="270"/>
      <c r="W1068" s="270"/>
    </row>
    <row r="1069" spans="10:23" x14ac:dyDescent="0.15">
      <c r="J1069" s="270"/>
      <c r="K1069" s="270"/>
      <c r="L1069" s="270"/>
      <c r="M1069" s="270"/>
      <c r="N1069" s="270"/>
      <c r="O1069" s="270"/>
      <c r="P1069" s="270"/>
      <c r="Q1069" s="270"/>
      <c r="R1069" s="270"/>
      <c r="S1069" s="270"/>
      <c r="T1069" s="270"/>
      <c r="U1069" s="270"/>
      <c r="V1069" s="270"/>
      <c r="W1069" s="270"/>
    </row>
    <row r="1070" spans="10:23" x14ac:dyDescent="0.15">
      <c r="J1070" s="270"/>
      <c r="K1070" s="270"/>
      <c r="L1070" s="270"/>
      <c r="M1070" s="270"/>
      <c r="N1070" s="270"/>
      <c r="O1070" s="270"/>
      <c r="P1070" s="270"/>
      <c r="Q1070" s="270"/>
      <c r="R1070" s="270"/>
      <c r="S1070" s="270"/>
      <c r="T1070" s="270"/>
      <c r="U1070" s="270"/>
      <c r="V1070" s="270"/>
      <c r="W1070" s="270"/>
    </row>
    <row r="1071" spans="10:23" x14ac:dyDescent="0.15">
      <c r="J1071" s="270"/>
    </row>
    <row r="1072" spans="10:23" x14ac:dyDescent="0.15">
      <c r="J1072" s="270"/>
    </row>
    <row r="1073" spans="10:10" x14ac:dyDescent="0.15">
      <c r="J1073" s="270"/>
    </row>
    <row r="1074" spans="10:10" x14ac:dyDescent="0.15">
      <c r="J1074" s="270"/>
    </row>
    <row r="1075" spans="10:10" x14ac:dyDescent="0.15">
      <c r="J1075" s="270"/>
    </row>
    <row r="1076" spans="10:10" x14ac:dyDescent="0.15">
      <c r="J1076" s="270"/>
    </row>
    <row r="1077" spans="10:10" x14ac:dyDescent="0.15">
      <c r="J1077" s="270"/>
    </row>
    <row r="1078" spans="10:10" x14ac:dyDescent="0.15">
      <c r="J1078" s="270"/>
    </row>
    <row r="1079" spans="10:10" x14ac:dyDescent="0.15">
      <c r="J1079" s="270"/>
    </row>
    <row r="1080" spans="10:10" x14ac:dyDescent="0.15">
      <c r="J1080" s="270"/>
    </row>
    <row r="1081" spans="10:10" x14ac:dyDescent="0.15">
      <c r="J1081" s="270"/>
    </row>
    <row r="1082" spans="10:10" x14ac:dyDescent="0.15">
      <c r="J1082" s="270"/>
    </row>
    <row r="1083" spans="10:10" x14ac:dyDescent="0.15">
      <c r="J1083" s="270"/>
    </row>
    <row r="1084" spans="10:10" x14ac:dyDescent="0.15">
      <c r="J1084" s="270"/>
    </row>
    <row r="1085" spans="10:10" x14ac:dyDescent="0.15">
      <c r="J1085" s="270"/>
    </row>
    <row r="1086" spans="10:10" x14ac:dyDescent="0.15">
      <c r="J1086" s="270"/>
    </row>
    <row r="1087" spans="10:10" x14ac:dyDescent="0.15">
      <c r="J1087" s="270"/>
    </row>
    <row r="1088" spans="10:10" x14ac:dyDescent="0.15">
      <c r="J1088" s="270"/>
    </row>
    <row r="1089" spans="10:10" x14ac:dyDescent="0.15">
      <c r="J1089" s="270"/>
    </row>
    <row r="1090" spans="10:10" x14ac:dyDescent="0.15">
      <c r="J1090" s="270"/>
    </row>
    <row r="1091" spans="10:10" x14ac:dyDescent="0.15">
      <c r="J1091" s="270"/>
    </row>
    <row r="1092" spans="10:10" x14ac:dyDescent="0.15">
      <c r="J1092" s="270"/>
    </row>
    <row r="1093" spans="10:10" x14ac:dyDescent="0.15">
      <c r="J1093" s="270"/>
    </row>
    <row r="1094" spans="10:10" x14ac:dyDescent="0.15">
      <c r="J1094" s="270"/>
    </row>
    <row r="1095" spans="10:10" x14ac:dyDescent="0.15">
      <c r="J1095" s="270"/>
    </row>
    <row r="1096" spans="10:10" x14ac:dyDescent="0.15">
      <c r="J1096" s="270"/>
    </row>
    <row r="1097" spans="10:10" x14ac:dyDescent="0.15">
      <c r="J1097" s="270"/>
    </row>
    <row r="1098" spans="10:10" x14ac:dyDescent="0.15">
      <c r="J1098" s="270"/>
    </row>
    <row r="1099" spans="10:10" x14ac:dyDescent="0.15">
      <c r="J1099" s="270"/>
    </row>
    <row r="1100" spans="10:10" x14ac:dyDescent="0.15">
      <c r="J1100" s="270"/>
    </row>
    <row r="1101" spans="10:10" x14ac:dyDescent="0.15">
      <c r="J1101" s="270"/>
    </row>
    <row r="1102" spans="10:10" x14ac:dyDescent="0.15">
      <c r="J1102" s="270"/>
    </row>
    <row r="1103" spans="10:10" x14ac:dyDescent="0.15">
      <c r="J1103" s="270"/>
    </row>
    <row r="1104" spans="10:10" x14ac:dyDescent="0.15">
      <c r="J1104" s="270"/>
    </row>
    <row r="1105" spans="10:10" x14ac:dyDescent="0.15">
      <c r="J1105" s="270"/>
    </row>
    <row r="1106" spans="10:10" x14ac:dyDescent="0.15">
      <c r="J1106" s="270"/>
    </row>
    <row r="1107" spans="10:10" x14ac:dyDescent="0.15">
      <c r="J1107" s="270"/>
    </row>
    <row r="1108" spans="10:10" x14ac:dyDescent="0.15">
      <c r="J1108" s="270"/>
    </row>
    <row r="1109" spans="10:10" x14ac:dyDescent="0.15">
      <c r="J1109" s="270"/>
    </row>
    <row r="1110" spans="10:10" x14ac:dyDescent="0.15">
      <c r="J1110" s="270"/>
    </row>
    <row r="1111" spans="10:10" x14ac:dyDescent="0.15">
      <c r="J1111" s="270"/>
    </row>
    <row r="1112" spans="10:10" x14ac:dyDescent="0.15">
      <c r="J1112" s="270"/>
    </row>
    <row r="1113" spans="10:10" x14ac:dyDescent="0.15">
      <c r="J1113" s="270"/>
    </row>
    <row r="1114" spans="10:10" x14ac:dyDescent="0.15">
      <c r="J1114" s="270"/>
    </row>
    <row r="1115" spans="10:10" x14ac:dyDescent="0.15">
      <c r="J1115" s="270"/>
    </row>
    <row r="1116" spans="10:10" x14ac:dyDescent="0.15">
      <c r="J1116" s="270"/>
    </row>
    <row r="1117" spans="10:10" x14ac:dyDescent="0.15">
      <c r="J1117" s="270"/>
    </row>
    <row r="1118" spans="10:10" x14ac:dyDescent="0.15">
      <c r="J1118" s="270"/>
    </row>
    <row r="1119" spans="10:10" x14ac:dyDescent="0.15">
      <c r="J1119" s="270"/>
    </row>
    <row r="1120" spans="10:10" x14ac:dyDescent="0.15">
      <c r="J1120" s="270"/>
    </row>
    <row r="1121" spans="10:10" x14ac:dyDescent="0.15">
      <c r="J1121" s="270"/>
    </row>
    <row r="1122" spans="10:10" x14ac:dyDescent="0.15">
      <c r="J1122" s="270"/>
    </row>
    <row r="1123" spans="10:10" x14ac:dyDescent="0.15">
      <c r="J1123" s="270"/>
    </row>
    <row r="1124" spans="10:10" x14ac:dyDescent="0.15">
      <c r="J1124" s="270"/>
    </row>
    <row r="1125" spans="10:10" x14ac:dyDescent="0.15">
      <c r="J1125" s="270"/>
    </row>
    <row r="1126" spans="10:10" x14ac:dyDescent="0.15">
      <c r="J1126" s="270"/>
    </row>
    <row r="1127" spans="10:10" x14ac:dyDescent="0.15">
      <c r="J1127" s="270"/>
    </row>
    <row r="1128" spans="10:10" x14ac:dyDescent="0.15">
      <c r="J1128" s="270"/>
    </row>
    <row r="1129" spans="10:10" x14ac:dyDescent="0.15">
      <c r="J1129" s="270"/>
    </row>
    <row r="1130" spans="10:10" x14ac:dyDescent="0.15">
      <c r="J1130" s="270"/>
    </row>
    <row r="1131" spans="10:10" x14ac:dyDescent="0.15">
      <c r="J1131" s="270"/>
    </row>
    <row r="1132" spans="10:10" x14ac:dyDescent="0.15">
      <c r="J1132" s="270"/>
    </row>
    <row r="1133" spans="10:10" x14ac:dyDescent="0.15">
      <c r="J1133" s="270"/>
    </row>
    <row r="1134" spans="10:10" x14ac:dyDescent="0.15">
      <c r="J1134" s="270"/>
    </row>
    <row r="1135" spans="10:10" x14ac:dyDescent="0.15">
      <c r="J1135" s="270"/>
    </row>
    <row r="1136" spans="10:10" x14ac:dyDescent="0.15">
      <c r="J1136" s="270"/>
    </row>
    <row r="1137" spans="10:10" x14ac:dyDescent="0.15">
      <c r="J1137" s="270"/>
    </row>
    <row r="1138" spans="10:10" x14ac:dyDescent="0.15">
      <c r="J1138" s="270"/>
    </row>
    <row r="1139" spans="10:10" x14ac:dyDescent="0.15">
      <c r="J1139" s="270"/>
    </row>
    <row r="1140" spans="10:10" x14ac:dyDescent="0.15">
      <c r="J1140" s="270"/>
    </row>
    <row r="1141" spans="10:10" x14ac:dyDescent="0.15">
      <c r="J1141" s="270"/>
    </row>
    <row r="1142" spans="10:10" x14ac:dyDescent="0.15">
      <c r="J1142" s="270"/>
    </row>
    <row r="1143" spans="10:10" x14ac:dyDescent="0.15">
      <c r="J1143" s="270"/>
    </row>
    <row r="1144" spans="10:10" x14ac:dyDescent="0.15">
      <c r="J1144" s="270"/>
    </row>
    <row r="1145" spans="10:10" x14ac:dyDescent="0.15">
      <c r="J1145" s="270"/>
    </row>
    <row r="1146" spans="10:10" x14ac:dyDescent="0.15">
      <c r="J1146" s="270"/>
    </row>
    <row r="1147" spans="10:10" x14ac:dyDescent="0.15">
      <c r="J1147" s="270"/>
    </row>
    <row r="1148" spans="10:10" x14ac:dyDescent="0.15">
      <c r="J1148" s="270"/>
    </row>
    <row r="1149" spans="10:10" x14ac:dyDescent="0.15">
      <c r="J1149" s="270"/>
    </row>
    <row r="1150" spans="10:10" x14ac:dyDescent="0.15">
      <c r="J1150" s="270"/>
    </row>
    <row r="1151" spans="10:10" x14ac:dyDescent="0.15">
      <c r="J1151" s="270"/>
    </row>
    <row r="1152" spans="10:10" x14ac:dyDescent="0.15">
      <c r="J1152" s="270"/>
    </row>
    <row r="1153" spans="10:10" x14ac:dyDescent="0.15">
      <c r="J1153" s="270"/>
    </row>
    <row r="1154" spans="10:10" x14ac:dyDescent="0.15">
      <c r="J1154" s="270"/>
    </row>
    <row r="1155" spans="10:10" x14ac:dyDescent="0.15">
      <c r="J1155" s="270"/>
    </row>
    <row r="1156" spans="10:10" x14ac:dyDescent="0.15">
      <c r="J1156" s="270"/>
    </row>
    <row r="1157" spans="10:10" x14ac:dyDescent="0.15">
      <c r="J1157" s="270"/>
    </row>
    <row r="1158" spans="10:10" x14ac:dyDescent="0.15">
      <c r="J1158" s="270"/>
    </row>
    <row r="1159" spans="10:10" x14ac:dyDescent="0.15">
      <c r="J1159" s="270"/>
    </row>
    <row r="1160" spans="10:10" x14ac:dyDescent="0.15">
      <c r="J1160" s="270"/>
    </row>
    <row r="1161" spans="10:10" x14ac:dyDescent="0.15">
      <c r="J1161" s="270"/>
    </row>
    <row r="1162" spans="10:10" x14ac:dyDescent="0.15">
      <c r="J1162" s="270"/>
    </row>
    <row r="1163" spans="10:10" x14ac:dyDescent="0.15">
      <c r="J1163" s="270"/>
    </row>
    <row r="1164" spans="10:10" x14ac:dyDescent="0.15">
      <c r="J1164" s="270"/>
    </row>
    <row r="1165" spans="10:10" x14ac:dyDescent="0.15">
      <c r="J1165" s="270"/>
    </row>
    <row r="1166" spans="10:10" x14ac:dyDescent="0.15">
      <c r="J1166" s="270"/>
    </row>
    <row r="1167" spans="10:10" x14ac:dyDescent="0.15">
      <c r="J1167" s="270"/>
    </row>
    <row r="1168" spans="10:10" x14ac:dyDescent="0.15">
      <c r="J1168" s="270"/>
    </row>
    <row r="1169" spans="10:10" x14ac:dyDescent="0.15">
      <c r="J1169" s="270"/>
    </row>
    <row r="1170" spans="10:10" x14ac:dyDescent="0.15">
      <c r="J1170" s="270"/>
    </row>
    <row r="1171" spans="10:10" x14ac:dyDescent="0.15">
      <c r="J1171" s="270"/>
    </row>
    <row r="1172" spans="10:10" x14ac:dyDescent="0.15">
      <c r="J1172" s="270"/>
    </row>
    <row r="1173" spans="10:10" x14ac:dyDescent="0.15">
      <c r="J1173" s="270"/>
    </row>
    <row r="1174" spans="10:10" x14ac:dyDescent="0.15">
      <c r="J1174" s="270"/>
    </row>
    <row r="1175" spans="10:10" x14ac:dyDescent="0.15">
      <c r="J1175" s="270"/>
    </row>
    <row r="1176" spans="10:10" x14ac:dyDescent="0.15">
      <c r="J1176" s="270"/>
    </row>
    <row r="1177" spans="10:10" x14ac:dyDescent="0.15">
      <c r="J1177" s="270"/>
    </row>
    <row r="1178" spans="10:10" x14ac:dyDescent="0.15">
      <c r="J1178" s="270"/>
    </row>
    <row r="1179" spans="10:10" x14ac:dyDescent="0.15">
      <c r="J1179" s="270"/>
    </row>
    <row r="1180" spans="10:10" x14ac:dyDescent="0.15">
      <c r="J1180" s="270"/>
    </row>
    <row r="1181" spans="10:10" x14ac:dyDescent="0.15">
      <c r="J1181" s="270"/>
    </row>
    <row r="1182" spans="10:10" x14ac:dyDescent="0.15">
      <c r="J1182" s="270"/>
    </row>
    <row r="1183" spans="10:10" x14ac:dyDescent="0.15">
      <c r="J1183" s="270"/>
    </row>
    <row r="1184" spans="10:10" x14ac:dyDescent="0.15">
      <c r="J1184" s="270"/>
    </row>
    <row r="1185" spans="10:10" x14ac:dyDescent="0.15">
      <c r="J1185" s="270"/>
    </row>
    <row r="1186" spans="10:10" x14ac:dyDescent="0.15">
      <c r="J1186" s="270"/>
    </row>
    <row r="1187" spans="10:10" x14ac:dyDescent="0.15">
      <c r="J1187" s="270"/>
    </row>
    <row r="1188" spans="10:10" x14ac:dyDescent="0.15">
      <c r="J1188" s="270"/>
    </row>
    <row r="1189" spans="10:10" x14ac:dyDescent="0.15">
      <c r="J1189" s="270"/>
    </row>
    <row r="1190" spans="10:10" x14ac:dyDescent="0.15">
      <c r="J1190" s="270"/>
    </row>
    <row r="1191" spans="10:10" x14ac:dyDescent="0.15">
      <c r="J1191" s="270"/>
    </row>
    <row r="1192" spans="10:10" x14ac:dyDescent="0.15">
      <c r="J1192" s="270"/>
    </row>
    <row r="1193" spans="10:10" x14ac:dyDescent="0.15">
      <c r="J1193" s="270"/>
    </row>
    <row r="1194" spans="10:10" x14ac:dyDescent="0.15">
      <c r="J1194" s="270"/>
    </row>
    <row r="1195" spans="10:10" x14ac:dyDescent="0.15">
      <c r="J1195" s="270"/>
    </row>
    <row r="1196" spans="10:10" x14ac:dyDescent="0.15">
      <c r="J1196" s="270"/>
    </row>
    <row r="1197" spans="10:10" x14ac:dyDescent="0.15">
      <c r="J1197" s="270"/>
    </row>
    <row r="1198" spans="10:10" x14ac:dyDescent="0.15">
      <c r="J1198" s="270"/>
    </row>
    <row r="1199" spans="10:10" x14ac:dyDescent="0.15">
      <c r="J1199" s="270"/>
    </row>
    <row r="1200" spans="10:10" x14ac:dyDescent="0.15">
      <c r="J1200" s="270"/>
    </row>
    <row r="1201" spans="10:10" x14ac:dyDescent="0.15">
      <c r="J1201" s="270"/>
    </row>
    <row r="1202" spans="10:10" x14ac:dyDescent="0.15">
      <c r="J1202" s="270"/>
    </row>
    <row r="1203" spans="10:10" x14ac:dyDescent="0.15">
      <c r="J1203" s="270"/>
    </row>
    <row r="1204" spans="10:10" x14ac:dyDescent="0.15">
      <c r="J1204" s="270"/>
    </row>
    <row r="1205" spans="10:10" x14ac:dyDescent="0.15">
      <c r="J1205" s="270"/>
    </row>
    <row r="1206" spans="10:10" x14ac:dyDescent="0.15">
      <c r="J1206" s="270"/>
    </row>
    <row r="1207" spans="10:10" x14ac:dyDescent="0.15">
      <c r="J1207" s="270"/>
    </row>
    <row r="1208" spans="10:10" x14ac:dyDescent="0.15">
      <c r="J1208" s="270"/>
    </row>
    <row r="1209" spans="10:10" x14ac:dyDescent="0.15">
      <c r="J1209" s="270"/>
    </row>
    <row r="1210" spans="10:10" x14ac:dyDescent="0.15">
      <c r="J1210" s="270"/>
    </row>
    <row r="1211" spans="10:10" x14ac:dyDescent="0.15">
      <c r="J1211" s="270"/>
    </row>
    <row r="1212" spans="10:10" x14ac:dyDescent="0.15">
      <c r="J1212" s="270"/>
    </row>
    <row r="1213" spans="10:10" x14ac:dyDescent="0.15">
      <c r="J1213" s="270"/>
    </row>
    <row r="1214" spans="10:10" x14ac:dyDescent="0.15">
      <c r="J1214" s="270"/>
    </row>
    <row r="1215" spans="10:10" x14ac:dyDescent="0.15">
      <c r="J1215" s="270"/>
    </row>
    <row r="1216" spans="10:10" x14ac:dyDescent="0.15">
      <c r="J1216" s="270"/>
    </row>
    <row r="1217" spans="10:10" x14ac:dyDescent="0.15">
      <c r="J1217" s="270"/>
    </row>
    <row r="1218" spans="10:10" x14ac:dyDescent="0.15">
      <c r="J1218" s="270"/>
    </row>
    <row r="1219" spans="10:10" x14ac:dyDescent="0.15">
      <c r="J1219" s="270"/>
    </row>
    <row r="1220" spans="10:10" x14ac:dyDescent="0.15">
      <c r="J1220" s="270"/>
    </row>
    <row r="1221" spans="10:10" x14ac:dyDescent="0.15">
      <c r="J1221" s="270"/>
    </row>
    <row r="1222" spans="10:10" x14ac:dyDescent="0.15">
      <c r="J1222" s="270"/>
    </row>
    <row r="1223" spans="10:10" x14ac:dyDescent="0.15">
      <c r="J1223" s="270"/>
    </row>
    <row r="1224" spans="10:10" x14ac:dyDescent="0.15">
      <c r="J1224" s="270"/>
    </row>
    <row r="1225" spans="10:10" x14ac:dyDescent="0.15">
      <c r="J1225" s="270"/>
    </row>
    <row r="1226" spans="10:10" x14ac:dyDescent="0.15">
      <c r="J1226" s="270"/>
    </row>
    <row r="1227" spans="10:10" x14ac:dyDescent="0.15">
      <c r="J1227" s="270"/>
    </row>
    <row r="1228" spans="10:10" x14ac:dyDescent="0.15">
      <c r="J1228" s="270"/>
    </row>
    <row r="1229" spans="10:10" x14ac:dyDescent="0.15">
      <c r="J1229" s="270"/>
    </row>
    <row r="1230" spans="10:10" x14ac:dyDescent="0.15">
      <c r="J1230" s="270"/>
    </row>
    <row r="1231" spans="10:10" x14ac:dyDescent="0.15">
      <c r="J1231" s="270"/>
    </row>
    <row r="1232" spans="10:10" x14ac:dyDescent="0.15">
      <c r="J1232" s="270"/>
    </row>
    <row r="1233" spans="10:10" x14ac:dyDescent="0.15">
      <c r="J1233" s="270"/>
    </row>
    <row r="1234" spans="10:10" x14ac:dyDescent="0.15">
      <c r="J1234" s="270"/>
    </row>
    <row r="1235" spans="10:10" x14ac:dyDescent="0.15">
      <c r="J1235" s="270"/>
    </row>
    <row r="1236" spans="10:10" x14ac:dyDescent="0.15">
      <c r="J1236" s="270"/>
    </row>
    <row r="1237" spans="10:10" x14ac:dyDescent="0.15">
      <c r="J1237" s="270"/>
    </row>
    <row r="1238" spans="10:10" x14ac:dyDescent="0.15">
      <c r="J1238" s="270"/>
    </row>
    <row r="1239" spans="10:10" x14ac:dyDescent="0.15">
      <c r="J1239" s="270"/>
    </row>
    <row r="1240" spans="10:10" x14ac:dyDescent="0.15">
      <c r="J1240" s="270"/>
    </row>
    <row r="1241" spans="10:10" x14ac:dyDescent="0.15">
      <c r="J1241" s="270"/>
    </row>
    <row r="1242" spans="10:10" x14ac:dyDescent="0.15">
      <c r="J1242" s="270"/>
    </row>
    <row r="1243" spans="10:10" x14ac:dyDescent="0.15">
      <c r="J1243" s="270"/>
    </row>
    <row r="1244" spans="10:10" x14ac:dyDescent="0.15">
      <c r="J1244" s="270"/>
    </row>
    <row r="1245" spans="10:10" x14ac:dyDescent="0.15">
      <c r="J1245" s="270"/>
    </row>
    <row r="1246" spans="10:10" x14ac:dyDescent="0.15">
      <c r="J1246" s="270"/>
    </row>
    <row r="1247" spans="10:10" x14ac:dyDescent="0.15">
      <c r="J1247" s="270"/>
    </row>
    <row r="1248" spans="10:10" x14ac:dyDescent="0.15">
      <c r="J1248" s="270"/>
    </row>
    <row r="1249" spans="10:10" x14ac:dyDescent="0.15">
      <c r="J1249" s="270"/>
    </row>
    <row r="1250" spans="10:10" x14ac:dyDescent="0.15">
      <c r="J1250" s="270"/>
    </row>
    <row r="1251" spans="10:10" x14ac:dyDescent="0.15">
      <c r="J1251" s="270"/>
    </row>
    <row r="1252" spans="10:10" x14ac:dyDescent="0.15">
      <c r="J1252" s="270"/>
    </row>
    <row r="1253" spans="10:10" x14ac:dyDescent="0.15">
      <c r="J1253" s="270"/>
    </row>
    <row r="1254" spans="10:10" x14ac:dyDescent="0.15">
      <c r="J1254" s="270"/>
    </row>
    <row r="1255" spans="10:10" x14ac:dyDescent="0.15">
      <c r="J1255" s="270"/>
    </row>
    <row r="1256" spans="10:10" x14ac:dyDescent="0.15">
      <c r="J1256" s="270"/>
    </row>
    <row r="1257" spans="10:10" x14ac:dyDescent="0.15">
      <c r="J1257" s="270"/>
    </row>
    <row r="1258" spans="10:10" x14ac:dyDescent="0.15">
      <c r="J1258" s="270"/>
    </row>
    <row r="1259" spans="10:10" x14ac:dyDescent="0.15">
      <c r="J1259" s="270"/>
    </row>
    <row r="1260" spans="10:10" x14ac:dyDescent="0.15">
      <c r="J1260" s="270"/>
    </row>
    <row r="1261" spans="10:10" x14ac:dyDescent="0.15">
      <c r="J1261" s="270"/>
    </row>
    <row r="1262" spans="10:10" x14ac:dyDescent="0.15">
      <c r="J1262" s="270"/>
    </row>
    <row r="1263" spans="10:10" x14ac:dyDescent="0.15">
      <c r="J1263" s="270"/>
    </row>
    <row r="1264" spans="10:10" x14ac:dyDescent="0.15">
      <c r="J1264" s="270"/>
    </row>
    <row r="1265" spans="10:10" x14ac:dyDescent="0.15">
      <c r="J1265" s="270"/>
    </row>
    <row r="1266" spans="10:10" x14ac:dyDescent="0.15">
      <c r="J1266" s="270"/>
    </row>
    <row r="1267" spans="10:10" x14ac:dyDescent="0.15">
      <c r="J1267" s="270"/>
    </row>
    <row r="1268" spans="10:10" x14ac:dyDescent="0.15">
      <c r="J1268" s="270"/>
    </row>
    <row r="1269" spans="10:10" x14ac:dyDescent="0.15">
      <c r="J1269" s="270"/>
    </row>
    <row r="1270" spans="10:10" x14ac:dyDescent="0.15">
      <c r="J1270" s="270"/>
    </row>
    <row r="1271" spans="10:10" x14ac:dyDescent="0.15">
      <c r="J1271" s="270"/>
    </row>
    <row r="1272" spans="10:10" x14ac:dyDescent="0.15">
      <c r="J1272" s="270"/>
    </row>
    <row r="1273" spans="10:10" x14ac:dyDescent="0.15">
      <c r="J1273" s="270"/>
    </row>
    <row r="1274" spans="10:10" x14ac:dyDescent="0.15">
      <c r="J1274" s="270"/>
    </row>
    <row r="1275" spans="10:10" x14ac:dyDescent="0.15">
      <c r="J1275" s="270"/>
    </row>
    <row r="1276" spans="10:10" x14ac:dyDescent="0.15">
      <c r="J1276" s="270"/>
    </row>
    <row r="1277" spans="10:10" x14ac:dyDescent="0.15">
      <c r="J1277" s="270"/>
    </row>
    <row r="1278" spans="10:10" x14ac:dyDescent="0.15">
      <c r="J1278" s="270"/>
    </row>
    <row r="1279" spans="10:10" x14ac:dyDescent="0.15">
      <c r="J1279" s="270"/>
    </row>
    <row r="1280" spans="10:10" x14ac:dyDescent="0.15">
      <c r="J1280" s="270"/>
    </row>
    <row r="1281" spans="10:10" x14ac:dyDescent="0.15">
      <c r="J1281" s="270"/>
    </row>
    <row r="1282" spans="10:10" x14ac:dyDescent="0.15">
      <c r="J1282" s="270"/>
    </row>
    <row r="1283" spans="10:10" x14ac:dyDescent="0.15">
      <c r="J1283" s="270"/>
    </row>
    <row r="1284" spans="10:10" x14ac:dyDescent="0.15">
      <c r="J1284" s="270"/>
    </row>
    <row r="1285" spans="10:10" x14ac:dyDescent="0.15">
      <c r="J1285" s="270"/>
    </row>
    <row r="1286" spans="10:10" x14ac:dyDescent="0.15">
      <c r="J1286" s="270"/>
    </row>
    <row r="1287" spans="10:10" x14ac:dyDescent="0.15">
      <c r="J1287" s="270"/>
    </row>
    <row r="1288" spans="10:10" x14ac:dyDescent="0.15">
      <c r="J1288" s="270"/>
    </row>
    <row r="1289" spans="10:10" x14ac:dyDescent="0.15">
      <c r="J1289" s="270"/>
    </row>
    <row r="1290" spans="10:10" x14ac:dyDescent="0.15">
      <c r="J1290" s="270"/>
    </row>
    <row r="1291" spans="10:10" x14ac:dyDescent="0.15">
      <c r="J1291" s="270"/>
    </row>
    <row r="1292" spans="10:10" x14ac:dyDescent="0.15">
      <c r="J1292" s="270"/>
    </row>
    <row r="1293" spans="10:10" x14ac:dyDescent="0.15">
      <c r="J1293" s="270"/>
    </row>
    <row r="1294" spans="10:10" x14ac:dyDescent="0.15">
      <c r="J1294" s="270"/>
    </row>
    <row r="1295" spans="10:10" x14ac:dyDescent="0.15">
      <c r="J1295" s="270"/>
    </row>
    <row r="1296" spans="10:10" x14ac:dyDescent="0.15">
      <c r="J1296" s="270"/>
    </row>
    <row r="1297" spans="10:10" x14ac:dyDescent="0.15">
      <c r="J1297" s="270"/>
    </row>
    <row r="1298" spans="10:10" x14ac:dyDescent="0.15">
      <c r="J1298" s="270"/>
    </row>
    <row r="1299" spans="10:10" x14ac:dyDescent="0.15">
      <c r="J1299" s="270"/>
    </row>
    <row r="1300" spans="10:10" x14ac:dyDescent="0.15">
      <c r="J1300" s="270"/>
    </row>
    <row r="1301" spans="10:10" x14ac:dyDescent="0.15">
      <c r="J1301" s="270"/>
    </row>
    <row r="1302" spans="10:10" x14ac:dyDescent="0.15">
      <c r="J1302" s="270"/>
    </row>
    <row r="1303" spans="10:10" x14ac:dyDescent="0.15">
      <c r="J1303" s="270"/>
    </row>
    <row r="1304" spans="10:10" x14ac:dyDescent="0.15">
      <c r="J1304" s="270"/>
    </row>
    <row r="1305" spans="10:10" x14ac:dyDescent="0.15">
      <c r="J1305" s="270"/>
    </row>
    <row r="1306" spans="10:10" x14ac:dyDescent="0.15">
      <c r="J1306" s="270"/>
    </row>
    <row r="1307" spans="10:10" x14ac:dyDescent="0.15">
      <c r="J1307" s="270"/>
    </row>
    <row r="1308" spans="10:10" x14ac:dyDescent="0.15">
      <c r="J1308" s="270"/>
    </row>
    <row r="1309" spans="10:10" x14ac:dyDescent="0.15">
      <c r="J1309" s="270"/>
    </row>
    <row r="1310" spans="10:10" x14ac:dyDescent="0.15">
      <c r="J1310" s="270"/>
    </row>
    <row r="1311" spans="10:10" x14ac:dyDescent="0.15">
      <c r="J1311" s="270"/>
    </row>
    <row r="1312" spans="10:10" x14ac:dyDescent="0.15">
      <c r="J1312" s="270"/>
    </row>
    <row r="1313" spans="10:10" x14ac:dyDescent="0.15">
      <c r="J1313" s="270"/>
    </row>
    <row r="1314" spans="10:10" x14ac:dyDescent="0.15">
      <c r="J1314" s="270"/>
    </row>
    <row r="1315" spans="10:10" x14ac:dyDescent="0.15">
      <c r="J1315" s="270"/>
    </row>
    <row r="1316" spans="10:10" x14ac:dyDescent="0.15">
      <c r="J1316" s="270"/>
    </row>
    <row r="1317" spans="10:10" x14ac:dyDescent="0.15">
      <c r="J1317" s="270"/>
    </row>
    <row r="1318" spans="10:10" x14ac:dyDescent="0.15">
      <c r="J1318" s="270"/>
    </row>
    <row r="1319" spans="10:10" x14ac:dyDescent="0.15">
      <c r="J1319" s="270"/>
    </row>
    <row r="1320" spans="10:10" x14ac:dyDescent="0.15">
      <c r="J1320" s="270"/>
    </row>
    <row r="1321" spans="10:10" x14ac:dyDescent="0.15">
      <c r="J1321" s="270"/>
    </row>
    <row r="1322" spans="10:10" x14ac:dyDescent="0.15">
      <c r="J1322" s="270"/>
    </row>
    <row r="1323" spans="10:10" x14ac:dyDescent="0.15">
      <c r="J1323" s="270"/>
    </row>
    <row r="1324" spans="10:10" x14ac:dyDescent="0.15">
      <c r="J1324" s="270"/>
    </row>
    <row r="1325" spans="10:10" x14ac:dyDescent="0.15">
      <c r="J1325" s="270"/>
    </row>
    <row r="1326" spans="10:10" x14ac:dyDescent="0.15">
      <c r="J1326" s="270"/>
    </row>
    <row r="1327" spans="10:10" x14ac:dyDescent="0.15">
      <c r="J1327" s="270"/>
    </row>
    <row r="1328" spans="10:10" x14ac:dyDescent="0.15">
      <c r="J1328" s="270"/>
    </row>
    <row r="1329" spans="10:10" x14ac:dyDescent="0.15">
      <c r="J1329" s="270"/>
    </row>
    <row r="1330" spans="10:10" x14ac:dyDescent="0.15">
      <c r="J1330" s="270"/>
    </row>
    <row r="1331" spans="10:10" x14ac:dyDescent="0.15">
      <c r="J1331" s="270"/>
    </row>
    <row r="1332" spans="10:10" x14ac:dyDescent="0.15">
      <c r="J1332" s="270"/>
    </row>
    <row r="1333" spans="10:10" x14ac:dyDescent="0.15">
      <c r="J1333" s="270"/>
    </row>
    <row r="1334" spans="10:10" x14ac:dyDescent="0.15">
      <c r="J1334" s="270"/>
    </row>
    <row r="1335" spans="10:10" x14ac:dyDescent="0.15">
      <c r="J1335" s="270"/>
    </row>
    <row r="1336" spans="10:10" x14ac:dyDescent="0.15">
      <c r="J1336" s="270"/>
    </row>
    <row r="1337" spans="10:10" x14ac:dyDescent="0.15">
      <c r="J1337" s="270"/>
    </row>
    <row r="1338" spans="10:10" x14ac:dyDescent="0.15">
      <c r="J1338" s="270"/>
    </row>
    <row r="1339" spans="10:10" x14ac:dyDescent="0.15">
      <c r="J1339" s="270"/>
    </row>
    <row r="1340" spans="10:10" x14ac:dyDescent="0.15">
      <c r="J1340" s="270"/>
    </row>
    <row r="1341" spans="10:10" x14ac:dyDescent="0.15">
      <c r="J1341" s="270"/>
    </row>
    <row r="1342" spans="10:10" x14ac:dyDescent="0.15">
      <c r="J1342" s="270"/>
    </row>
    <row r="1343" spans="10:10" x14ac:dyDescent="0.15">
      <c r="J1343" s="270"/>
    </row>
    <row r="1344" spans="10:10" x14ac:dyDescent="0.15">
      <c r="J1344" s="270"/>
    </row>
    <row r="1345" spans="10:10" x14ac:dyDescent="0.15">
      <c r="J1345" s="270"/>
    </row>
    <row r="1346" spans="10:10" x14ac:dyDescent="0.15">
      <c r="J1346" s="270"/>
    </row>
    <row r="1347" spans="10:10" x14ac:dyDescent="0.15">
      <c r="J1347" s="270"/>
    </row>
    <row r="1348" spans="10:10" x14ac:dyDescent="0.15">
      <c r="J1348" s="270"/>
    </row>
    <row r="1349" spans="10:10" x14ac:dyDescent="0.15">
      <c r="J1349" s="270"/>
    </row>
    <row r="1350" spans="10:10" x14ac:dyDescent="0.15">
      <c r="J1350" s="270"/>
    </row>
    <row r="1351" spans="10:10" x14ac:dyDescent="0.15">
      <c r="J1351" s="270"/>
    </row>
    <row r="1352" spans="10:10" x14ac:dyDescent="0.15">
      <c r="J1352" s="270"/>
    </row>
    <row r="1353" spans="10:10" x14ac:dyDescent="0.15">
      <c r="J1353" s="270"/>
    </row>
    <row r="1354" spans="10:10" x14ac:dyDescent="0.15">
      <c r="J1354" s="270"/>
    </row>
    <row r="1355" spans="10:10" x14ac:dyDescent="0.15">
      <c r="J1355" s="270"/>
    </row>
    <row r="1356" spans="10:10" x14ac:dyDescent="0.15">
      <c r="J1356" s="270"/>
    </row>
    <row r="1357" spans="10:10" x14ac:dyDescent="0.15">
      <c r="J1357" s="270"/>
    </row>
    <row r="1358" spans="10:10" x14ac:dyDescent="0.15">
      <c r="J1358" s="270"/>
    </row>
    <row r="1359" spans="10:10" x14ac:dyDescent="0.15">
      <c r="J1359" s="270"/>
    </row>
    <row r="1360" spans="10:10" x14ac:dyDescent="0.15">
      <c r="J1360" s="270"/>
    </row>
    <row r="1361" spans="10:10" x14ac:dyDescent="0.15">
      <c r="J1361" s="270"/>
    </row>
    <row r="1362" spans="10:10" x14ac:dyDescent="0.15">
      <c r="J1362" s="270"/>
    </row>
    <row r="1363" spans="10:10" x14ac:dyDescent="0.15">
      <c r="J1363" s="270"/>
    </row>
    <row r="1364" spans="10:10" x14ac:dyDescent="0.15">
      <c r="J1364" s="270"/>
    </row>
    <row r="1365" spans="10:10" x14ac:dyDescent="0.15">
      <c r="J1365" s="270"/>
    </row>
    <row r="1366" spans="10:10" x14ac:dyDescent="0.15">
      <c r="J1366" s="270"/>
    </row>
    <row r="1367" spans="10:10" x14ac:dyDescent="0.15">
      <c r="J1367" s="270"/>
    </row>
    <row r="1368" spans="10:10" x14ac:dyDescent="0.15">
      <c r="J1368" s="270"/>
    </row>
    <row r="1369" spans="10:10" x14ac:dyDescent="0.15">
      <c r="J1369" s="270"/>
    </row>
    <row r="1370" spans="10:10" x14ac:dyDescent="0.15">
      <c r="J1370" s="270"/>
    </row>
    <row r="1371" spans="10:10" x14ac:dyDescent="0.15">
      <c r="J1371" s="270"/>
    </row>
    <row r="1372" spans="10:10" x14ac:dyDescent="0.15">
      <c r="J1372" s="270"/>
    </row>
    <row r="1373" spans="10:10" x14ac:dyDescent="0.15">
      <c r="J1373" s="270"/>
    </row>
    <row r="1374" spans="10:10" x14ac:dyDescent="0.15">
      <c r="J1374" s="270"/>
    </row>
    <row r="1375" spans="10:10" x14ac:dyDescent="0.15">
      <c r="J1375" s="270"/>
    </row>
    <row r="1376" spans="10:10" x14ac:dyDescent="0.15">
      <c r="J1376" s="270"/>
    </row>
    <row r="1377" spans="10:10" x14ac:dyDescent="0.15">
      <c r="J1377" s="270"/>
    </row>
    <row r="1378" spans="10:10" x14ac:dyDescent="0.15">
      <c r="J1378" s="270"/>
    </row>
    <row r="1379" spans="10:10" x14ac:dyDescent="0.15">
      <c r="J1379" s="270"/>
    </row>
    <row r="1380" spans="10:10" x14ac:dyDescent="0.15">
      <c r="J1380" s="270"/>
    </row>
    <row r="1381" spans="10:10" x14ac:dyDescent="0.15">
      <c r="J1381" s="270"/>
    </row>
    <row r="1382" spans="10:10" x14ac:dyDescent="0.15">
      <c r="J1382" s="270"/>
    </row>
    <row r="1383" spans="10:10" x14ac:dyDescent="0.15">
      <c r="J1383" s="270"/>
    </row>
    <row r="1384" spans="10:10" x14ac:dyDescent="0.15">
      <c r="J1384" s="270"/>
    </row>
    <row r="1385" spans="10:10" x14ac:dyDescent="0.15">
      <c r="J1385" s="270"/>
    </row>
    <row r="1386" spans="10:10" x14ac:dyDescent="0.15">
      <c r="J1386" s="270"/>
    </row>
    <row r="1387" spans="10:10" x14ac:dyDescent="0.15">
      <c r="J1387" s="270"/>
    </row>
    <row r="1388" spans="10:10" x14ac:dyDescent="0.15">
      <c r="J1388" s="270"/>
    </row>
    <row r="1389" spans="10:10" x14ac:dyDescent="0.15">
      <c r="J1389" s="270"/>
    </row>
    <row r="1390" spans="10:10" x14ac:dyDescent="0.15">
      <c r="J1390" s="270"/>
    </row>
    <row r="1391" spans="10:10" x14ac:dyDescent="0.15">
      <c r="J1391" s="270"/>
    </row>
    <row r="1392" spans="10:10" x14ac:dyDescent="0.15">
      <c r="J1392" s="270"/>
    </row>
    <row r="1393" spans="10:10" x14ac:dyDescent="0.15">
      <c r="J1393" s="270"/>
    </row>
    <row r="1394" spans="10:10" x14ac:dyDescent="0.15">
      <c r="J1394" s="270"/>
    </row>
    <row r="1395" spans="10:10" x14ac:dyDescent="0.15">
      <c r="J1395" s="270"/>
    </row>
    <row r="1396" spans="10:10" x14ac:dyDescent="0.15">
      <c r="J1396" s="270"/>
    </row>
    <row r="1397" spans="10:10" x14ac:dyDescent="0.15">
      <c r="J1397" s="270"/>
    </row>
    <row r="1398" spans="10:10" x14ac:dyDescent="0.15">
      <c r="J1398" s="270"/>
    </row>
    <row r="1399" spans="10:10" x14ac:dyDescent="0.15">
      <c r="J1399" s="270"/>
    </row>
    <row r="1400" spans="10:10" x14ac:dyDescent="0.15">
      <c r="J1400" s="270"/>
    </row>
    <row r="1401" spans="10:10" x14ac:dyDescent="0.15">
      <c r="J1401" s="270"/>
    </row>
    <row r="1402" spans="10:10" x14ac:dyDescent="0.15">
      <c r="J1402" s="270"/>
    </row>
    <row r="1403" spans="10:10" x14ac:dyDescent="0.15">
      <c r="J1403" s="270"/>
    </row>
    <row r="1404" spans="10:10" x14ac:dyDescent="0.15">
      <c r="J1404" s="270"/>
    </row>
    <row r="1405" spans="10:10" x14ac:dyDescent="0.15">
      <c r="J1405" s="270"/>
    </row>
    <row r="1406" spans="10:10" x14ac:dyDescent="0.15">
      <c r="J1406" s="270"/>
    </row>
    <row r="1407" spans="10:10" x14ac:dyDescent="0.15">
      <c r="J1407" s="270"/>
    </row>
    <row r="1408" spans="10:10" x14ac:dyDescent="0.15">
      <c r="J1408" s="270"/>
    </row>
    <row r="1409" spans="10:10" x14ac:dyDescent="0.15">
      <c r="J1409" s="270"/>
    </row>
    <row r="1410" spans="10:10" x14ac:dyDescent="0.15">
      <c r="J1410" s="270"/>
    </row>
    <row r="1411" spans="10:10" x14ac:dyDescent="0.15">
      <c r="J1411" s="270"/>
    </row>
    <row r="1412" spans="10:10" x14ac:dyDescent="0.15">
      <c r="J1412" s="270"/>
    </row>
    <row r="1413" spans="10:10" x14ac:dyDescent="0.15">
      <c r="J1413" s="270"/>
    </row>
    <row r="1414" spans="10:10" x14ac:dyDescent="0.15">
      <c r="J1414" s="270"/>
    </row>
    <row r="1415" spans="10:10" x14ac:dyDescent="0.15">
      <c r="J1415" s="270"/>
    </row>
    <row r="1416" spans="10:10" x14ac:dyDescent="0.15">
      <c r="J1416" s="270"/>
    </row>
    <row r="1417" spans="10:10" x14ac:dyDescent="0.15">
      <c r="J1417" s="270"/>
    </row>
    <row r="1418" spans="10:10" x14ac:dyDescent="0.15">
      <c r="J1418" s="270"/>
    </row>
    <row r="1419" spans="10:10" x14ac:dyDescent="0.15">
      <c r="J1419" s="270"/>
    </row>
    <row r="1420" spans="10:10" x14ac:dyDescent="0.15">
      <c r="J1420" s="270"/>
    </row>
    <row r="1421" spans="10:10" x14ac:dyDescent="0.15">
      <c r="J1421" s="270"/>
    </row>
    <row r="1422" spans="10:10" x14ac:dyDescent="0.15">
      <c r="J1422" s="270"/>
    </row>
    <row r="1423" spans="10:10" x14ac:dyDescent="0.15">
      <c r="J1423" s="270"/>
    </row>
    <row r="1424" spans="10:10" x14ac:dyDescent="0.15">
      <c r="J1424" s="270"/>
    </row>
    <row r="1425" spans="10:10" x14ac:dyDescent="0.15">
      <c r="J1425" s="270"/>
    </row>
    <row r="1426" spans="10:10" x14ac:dyDescent="0.15">
      <c r="J1426" s="270"/>
    </row>
    <row r="1427" spans="10:10" x14ac:dyDescent="0.15">
      <c r="J1427" s="270"/>
    </row>
    <row r="1428" spans="10:10" x14ac:dyDescent="0.15">
      <c r="J1428" s="270"/>
    </row>
    <row r="1429" spans="10:10" x14ac:dyDescent="0.15">
      <c r="J1429" s="270"/>
    </row>
    <row r="1430" spans="10:10" x14ac:dyDescent="0.15">
      <c r="J1430" s="270"/>
    </row>
    <row r="1431" spans="10:10" x14ac:dyDescent="0.15">
      <c r="J1431" s="270"/>
    </row>
    <row r="1432" spans="10:10" x14ac:dyDescent="0.15">
      <c r="J1432" s="270"/>
    </row>
    <row r="1433" spans="10:10" x14ac:dyDescent="0.15">
      <c r="J1433" s="270"/>
    </row>
    <row r="1434" spans="10:10" x14ac:dyDescent="0.15">
      <c r="J1434" s="270"/>
    </row>
    <row r="1435" spans="10:10" x14ac:dyDescent="0.15">
      <c r="J1435" s="270"/>
    </row>
    <row r="1436" spans="10:10" x14ac:dyDescent="0.15">
      <c r="J1436" s="270"/>
    </row>
    <row r="1437" spans="10:10" x14ac:dyDescent="0.15">
      <c r="J1437" s="270"/>
    </row>
    <row r="1438" spans="10:10" x14ac:dyDescent="0.15">
      <c r="J1438" s="270"/>
    </row>
    <row r="1439" spans="10:10" x14ac:dyDescent="0.15">
      <c r="J1439" s="270"/>
    </row>
    <row r="1440" spans="10:10" x14ac:dyDescent="0.15">
      <c r="J1440" s="270"/>
    </row>
    <row r="1441" spans="10:10" x14ac:dyDescent="0.15">
      <c r="J1441" s="270"/>
    </row>
    <row r="1442" spans="10:10" x14ac:dyDescent="0.15">
      <c r="J1442" s="270"/>
    </row>
    <row r="1443" spans="10:10" x14ac:dyDescent="0.15">
      <c r="J1443" s="270"/>
    </row>
    <row r="1444" spans="10:10" x14ac:dyDescent="0.15">
      <c r="J1444" s="270"/>
    </row>
    <row r="1445" spans="10:10" x14ac:dyDescent="0.15">
      <c r="J1445" s="270"/>
    </row>
    <row r="1446" spans="10:10" x14ac:dyDescent="0.15">
      <c r="J1446" s="270"/>
    </row>
    <row r="1447" spans="10:10" x14ac:dyDescent="0.15">
      <c r="J1447" s="270"/>
    </row>
    <row r="1448" spans="10:10" x14ac:dyDescent="0.15">
      <c r="J1448" s="270"/>
    </row>
    <row r="1449" spans="10:10" x14ac:dyDescent="0.15">
      <c r="J1449" s="270"/>
    </row>
    <row r="1450" spans="10:10" x14ac:dyDescent="0.15">
      <c r="J1450" s="270"/>
    </row>
    <row r="1451" spans="10:10" x14ac:dyDescent="0.15">
      <c r="J1451" s="270"/>
    </row>
    <row r="1452" spans="10:10" x14ac:dyDescent="0.15">
      <c r="J1452" s="270"/>
    </row>
    <row r="1453" spans="10:10" x14ac:dyDescent="0.15">
      <c r="J1453" s="270"/>
    </row>
    <row r="1454" spans="10:10" x14ac:dyDescent="0.15">
      <c r="J1454" s="270"/>
    </row>
    <row r="1455" spans="10:10" x14ac:dyDescent="0.15">
      <c r="J1455" s="270"/>
    </row>
    <row r="1456" spans="10:10" x14ac:dyDescent="0.15">
      <c r="J1456" s="270"/>
    </row>
    <row r="1457" spans="10:10" x14ac:dyDescent="0.15">
      <c r="J1457" s="270"/>
    </row>
    <row r="1458" spans="10:10" x14ac:dyDescent="0.15">
      <c r="J1458" s="270"/>
    </row>
    <row r="1459" spans="10:10" x14ac:dyDescent="0.15">
      <c r="J1459" s="270"/>
    </row>
    <row r="1460" spans="10:10" x14ac:dyDescent="0.15">
      <c r="J1460" s="270"/>
    </row>
    <row r="1461" spans="10:10" x14ac:dyDescent="0.15">
      <c r="J1461" s="270"/>
    </row>
    <row r="1462" spans="10:10" x14ac:dyDescent="0.15">
      <c r="J1462" s="270"/>
    </row>
    <row r="1463" spans="10:10" x14ac:dyDescent="0.15">
      <c r="J1463" s="270"/>
    </row>
    <row r="1464" spans="10:10" x14ac:dyDescent="0.15">
      <c r="J1464" s="270"/>
    </row>
    <row r="1465" spans="10:10" x14ac:dyDescent="0.15">
      <c r="J1465" s="270"/>
    </row>
    <row r="1466" spans="10:10" x14ac:dyDescent="0.15">
      <c r="J1466" s="270"/>
    </row>
    <row r="1467" spans="10:10" x14ac:dyDescent="0.15">
      <c r="J1467" s="270"/>
    </row>
    <row r="1468" spans="10:10" x14ac:dyDescent="0.15">
      <c r="J1468" s="270"/>
    </row>
    <row r="1469" spans="10:10" x14ac:dyDescent="0.15">
      <c r="J1469" s="270"/>
    </row>
    <row r="1470" spans="10:10" x14ac:dyDescent="0.15">
      <c r="J1470" s="270"/>
    </row>
    <row r="1471" spans="10:10" x14ac:dyDescent="0.15">
      <c r="J1471" s="270"/>
    </row>
    <row r="1472" spans="10:10" x14ac:dyDescent="0.15">
      <c r="J1472" s="270"/>
    </row>
    <row r="1473" spans="10:10" x14ac:dyDescent="0.15">
      <c r="J1473" s="270"/>
    </row>
    <row r="1474" spans="10:10" x14ac:dyDescent="0.15">
      <c r="J1474" s="270"/>
    </row>
    <row r="1475" spans="10:10" x14ac:dyDescent="0.15">
      <c r="J1475" s="270"/>
    </row>
    <row r="1476" spans="10:10" x14ac:dyDescent="0.15">
      <c r="J1476" s="270"/>
    </row>
    <row r="1477" spans="10:10" x14ac:dyDescent="0.15">
      <c r="J1477" s="270"/>
    </row>
    <row r="1478" spans="10:10" x14ac:dyDescent="0.15">
      <c r="J1478" s="270"/>
    </row>
    <row r="1479" spans="10:10" x14ac:dyDescent="0.15">
      <c r="J1479" s="270"/>
    </row>
    <row r="1480" spans="10:10" x14ac:dyDescent="0.15">
      <c r="J1480" s="270"/>
    </row>
    <row r="1481" spans="10:10" x14ac:dyDescent="0.15">
      <c r="J1481" s="270"/>
    </row>
    <row r="1482" spans="10:10" x14ac:dyDescent="0.15">
      <c r="J1482" s="270"/>
    </row>
    <row r="1483" spans="10:10" x14ac:dyDescent="0.15">
      <c r="J1483" s="270"/>
    </row>
    <row r="1484" spans="10:10" x14ac:dyDescent="0.15">
      <c r="J1484" s="270"/>
    </row>
    <row r="1485" spans="10:10" x14ac:dyDescent="0.15">
      <c r="J1485" s="270"/>
    </row>
    <row r="1486" spans="10:10" x14ac:dyDescent="0.15">
      <c r="J1486" s="270"/>
    </row>
    <row r="1487" spans="10:10" x14ac:dyDescent="0.15">
      <c r="J1487" s="270"/>
    </row>
    <row r="1488" spans="10:10" x14ac:dyDescent="0.15">
      <c r="J1488" s="270"/>
    </row>
    <row r="1489" spans="10:10" x14ac:dyDescent="0.15">
      <c r="J1489" s="270"/>
    </row>
    <row r="1490" spans="10:10" x14ac:dyDescent="0.15">
      <c r="J1490" s="270"/>
    </row>
    <row r="1491" spans="10:10" x14ac:dyDescent="0.15">
      <c r="J1491" s="270"/>
    </row>
    <row r="1492" spans="10:10" x14ac:dyDescent="0.15">
      <c r="J1492" s="270"/>
    </row>
    <row r="1493" spans="10:10" x14ac:dyDescent="0.15">
      <c r="J1493" s="270"/>
    </row>
    <row r="1494" spans="10:10" x14ac:dyDescent="0.15">
      <c r="J1494" s="270"/>
    </row>
    <row r="1495" spans="10:10" x14ac:dyDescent="0.15">
      <c r="J1495" s="270"/>
    </row>
    <row r="1496" spans="10:10" x14ac:dyDescent="0.15">
      <c r="J1496" s="270"/>
    </row>
    <row r="1497" spans="10:10" x14ac:dyDescent="0.15">
      <c r="J1497" s="270"/>
    </row>
    <row r="1498" spans="10:10" x14ac:dyDescent="0.15">
      <c r="J1498" s="270"/>
    </row>
    <row r="1499" spans="10:10" x14ac:dyDescent="0.15">
      <c r="J1499" s="270"/>
    </row>
    <row r="1500" spans="10:10" x14ac:dyDescent="0.15">
      <c r="J1500" s="270"/>
    </row>
    <row r="1501" spans="10:10" x14ac:dyDescent="0.15">
      <c r="J1501" s="270"/>
    </row>
    <row r="1502" spans="10:10" x14ac:dyDescent="0.15">
      <c r="J1502" s="270"/>
    </row>
    <row r="1503" spans="10:10" x14ac:dyDescent="0.15">
      <c r="J1503" s="270"/>
    </row>
    <row r="1504" spans="10:10" x14ac:dyDescent="0.15">
      <c r="J1504" s="270"/>
    </row>
    <row r="1505" spans="10:10" x14ac:dyDescent="0.15">
      <c r="J1505" s="270"/>
    </row>
    <row r="1506" spans="10:10" x14ac:dyDescent="0.15">
      <c r="J1506" s="270"/>
    </row>
    <row r="1507" spans="10:10" x14ac:dyDescent="0.15">
      <c r="J1507" s="270"/>
    </row>
    <row r="1508" spans="10:10" x14ac:dyDescent="0.15">
      <c r="J1508" s="270"/>
    </row>
    <row r="1509" spans="10:10" x14ac:dyDescent="0.15">
      <c r="J1509" s="270"/>
    </row>
    <row r="1510" spans="10:10" x14ac:dyDescent="0.15">
      <c r="J1510" s="270"/>
    </row>
    <row r="1511" spans="10:10" x14ac:dyDescent="0.15">
      <c r="J1511" s="270"/>
    </row>
    <row r="1512" spans="10:10" x14ac:dyDescent="0.15">
      <c r="J1512" s="270"/>
    </row>
    <row r="1513" spans="10:10" x14ac:dyDescent="0.15">
      <c r="J1513" s="270"/>
    </row>
    <row r="1514" spans="10:10" x14ac:dyDescent="0.15">
      <c r="J1514" s="270"/>
    </row>
    <row r="1515" spans="10:10" x14ac:dyDescent="0.15">
      <c r="J1515" s="270"/>
    </row>
    <row r="1516" spans="10:10" x14ac:dyDescent="0.15">
      <c r="J1516" s="270"/>
    </row>
    <row r="1517" spans="10:10" x14ac:dyDescent="0.15">
      <c r="J1517" s="270"/>
    </row>
    <row r="1518" spans="10:10" x14ac:dyDescent="0.15">
      <c r="J1518" s="270"/>
    </row>
    <row r="1519" spans="10:10" x14ac:dyDescent="0.15">
      <c r="J1519" s="270"/>
    </row>
    <row r="1520" spans="10:10" x14ac:dyDescent="0.15">
      <c r="J1520" s="270"/>
    </row>
    <row r="1521" spans="10:10" x14ac:dyDescent="0.15">
      <c r="J1521" s="270"/>
    </row>
    <row r="1522" spans="10:10" x14ac:dyDescent="0.15">
      <c r="J1522" s="270"/>
    </row>
    <row r="1523" spans="10:10" x14ac:dyDescent="0.15">
      <c r="J1523" s="270"/>
    </row>
    <row r="1524" spans="10:10" x14ac:dyDescent="0.15">
      <c r="J1524" s="270"/>
    </row>
    <row r="1525" spans="10:10" x14ac:dyDescent="0.15">
      <c r="J1525" s="270"/>
    </row>
    <row r="1526" spans="10:10" x14ac:dyDescent="0.15">
      <c r="J1526" s="270"/>
    </row>
    <row r="1527" spans="10:10" x14ac:dyDescent="0.15">
      <c r="J1527" s="270"/>
    </row>
    <row r="1528" spans="10:10" x14ac:dyDescent="0.15">
      <c r="J1528" s="270"/>
    </row>
    <row r="1529" spans="10:10" x14ac:dyDescent="0.15">
      <c r="J1529" s="270"/>
    </row>
    <row r="1530" spans="10:10" x14ac:dyDescent="0.15">
      <c r="J1530" s="270"/>
    </row>
    <row r="1531" spans="10:10" x14ac:dyDescent="0.15">
      <c r="J1531" s="270"/>
    </row>
    <row r="1532" spans="10:10" x14ac:dyDescent="0.15">
      <c r="J1532" s="270"/>
    </row>
    <row r="1533" spans="10:10" x14ac:dyDescent="0.15">
      <c r="J1533" s="270"/>
    </row>
    <row r="1534" spans="10:10" x14ac:dyDescent="0.15">
      <c r="J1534" s="270"/>
    </row>
    <row r="1535" spans="10:10" x14ac:dyDescent="0.15">
      <c r="J1535" s="270"/>
    </row>
    <row r="1536" spans="10:10" x14ac:dyDescent="0.15">
      <c r="J1536" s="270"/>
    </row>
    <row r="1537" spans="10:10" x14ac:dyDescent="0.15">
      <c r="J1537" s="270"/>
    </row>
    <row r="1538" spans="10:10" x14ac:dyDescent="0.15">
      <c r="J1538" s="270"/>
    </row>
    <row r="1539" spans="10:10" x14ac:dyDescent="0.15">
      <c r="J1539" s="270"/>
    </row>
    <row r="1540" spans="10:10" x14ac:dyDescent="0.15">
      <c r="J1540" s="270"/>
    </row>
    <row r="1541" spans="10:10" x14ac:dyDescent="0.15">
      <c r="J1541" s="270"/>
    </row>
    <row r="1542" spans="10:10" x14ac:dyDescent="0.15">
      <c r="J1542" s="270"/>
    </row>
    <row r="1543" spans="10:10" x14ac:dyDescent="0.15">
      <c r="J1543" s="270"/>
    </row>
    <row r="1544" spans="10:10" x14ac:dyDescent="0.15">
      <c r="J1544" s="270"/>
    </row>
    <row r="1545" spans="10:10" x14ac:dyDescent="0.15">
      <c r="J1545" s="270"/>
    </row>
    <row r="1546" spans="10:10" x14ac:dyDescent="0.15">
      <c r="J1546" s="270"/>
    </row>
    <row r="1547" spans="10:10" x14ac:dyDescent="0.15">
      <c r="J1547" s="270"/>
    </row>
    <row r="1548" spans="10:10" x14ac:dyDescent="0.15">
      <c r="J1548" s="270"/>
    </row>
    <row r="1549" spans="10:10" x14ac:dyDescent="0.15">
      <c r="J1549" s="270"/>
    </row>
    <row r="1550" spans="10:10" x14ac:dyDescent="0.15">
      <c r="J1550" s="270"/>
    </row>
    <row r="1551" spans="10:10" x14ac:dyDescent="0.15">
      <c r="J1551" s="270"/>
    </row>
    <row r="1552" spans="10:10" x14ac:dyDescent="0.15">
      <c r="J1552" s="270"/>
    </row>
    <row r="1553" spans="10:10" x14ac:dyDescent="0.15">
      <c r="J1553" s="270"/>
    </row>
    <row r="1554" spans="10:10" x14ac:dyDescent="0.15">
      <c r="J1554" s="270"/>
    </row>
    <row r="1555" spans="10:10" x14ac:dyDescent="0.15">
      <c r="J1555" s="270"/>
    </row>
    <row r="1556" spans="10:10" x14ac:dyDescent="0.15">
      <c r="J1556" s="270"/>
    </row>
    <row r="1557" spans="10:10" x14ac:dyDescent="0.15">
      <c r="J1557" s="270"/>
    </row>
    <row r="1558" spans="10:10" x14ac:dyDescent="0.15">
      <c r="J1558" s="270"/>
    </row>
    <row r="1559" spans="10:10" x14ac:dyDescent="0.15">
      <c r="J1559" s="270"/>
    </row>
    <row r="1560" spans="10:10" x14ac:dyDescent="0.15">
      <c r="J1560" s="270"/>
    </row>
    <row r="1561" spans="10:10" x14ac:dyDescent="0.15">
      <c r="J1561" s="270"/>
    </row>
    <row r="1562" spans="10:10" x14ac:dyDescent="0.15">
      <c r="J1562" s="270"/>
    </row>
    <row r="1563" spans="10:10" x14ac:dyDescent="0.15">
      <c r="J1563" s="270"/>
    </row>
    <row r="1564" spans="10:10" x14ac:dyDescent="0.15">
      <c r="J1564" s="270"/>
    </row>
    <row r="1565" spans="10:10" x14ac:dyDescent="0.15">
      <c r="J1565" s="270"/>
    </row>
    <row r="1566" spans="10:10" x14ac:dyDescent="0.15">
      <c r="J1566" s="270"/>
    </row>
    <row r="1567" spans="10:10" x14ac:dyDescent="0.15">
      <c r="J1567" s="270"/>
    </row>
    <row r="1568" spans="10:10" x14ac:dyDescent="0.15">
      <c r="J1568" s="270"/>
    </row>
    <row r="1569" spans="10:10" x14ac:dyDescent="0.15">
      <c r="J1569" s="270"/>
    </row>
    <row r="1570" spans="10:10" x14ac:dyDescent="0.15">
      <c r="J1570" s="270"/>
    </row>
    <row r="1571" spans="10:10" x14ac:dyDescent="0.15">
      <c r="J1571" s="270"/>
    </row>
    <row r="1572" spans="10:10" x14ac:dyDescent="0.15">
      <c r="J1572" s="270"/>
    </row>
    <row r="1573" spans="10:10" x14ac:dyDescent="0.15">
      <c r="J1573" s="270"/>
    </row>
    <row r="1574" spans="10:10" x14ac:dyDescent="0.15">
      <c r="J1574" s="270"/>
    </row>
    <row r="1575" spans="10:10" x14ac:dyDescent="0.15">
      <c r="J1575" s="270"/>
    </row>
    <row r="1576" spans="10:10" x14ac:dyDescent="0.15">
      <c r="J1576" s="270"/>
    </row>
    <row r="1577" spans="10:10" x14ac:dyDescent="0.15">
      <c r="J1577" s="270"/>
    </row>
    <row r="1578" spans="10:10" x14ac:dyDescent="0.15">
      <c r="J1578" s="270"/>
    </row>
    <row r="1579" spans="10:10" x14ac:dyDescent="0.15">
      <c r="J1579" s="270"/>
    </row>
    <row r="1580" spans="10:10" x14ac:dyDescent="0.15">
      <c r="J1580" s="270"/>
    </row>
    <row r="1581" spans="10:10" x14ac:dyDescent="0.15">
      <c r="J1581" s="270"/>
    </row>
    <row r="1582" spans="10:10" x14ac:dyDescent="0.15">
      <c r="J1582" s="270"/>
    </row>
    <row r="1583" spans="10:10" x14ac:dyDescent="0.15">
      <c r="J1583" s="270"/>
    </row>
    <row r="1584" spans="10:10" x14ac:dyDescent="0.15">
      <c r="J1584" s="270"/>
    </row>
    <row r="1585" spans="10:10" x14ac:dyDescent="0.15">
      <c r="J1585" s="270"/>
    </row>
    <row r="1586" spans="10:10" x14ac:dyDescent="0.15">
      <c r="J1586" s="270"/>
    </row>
    <row r="1587" spans="10:10" x14ac:dyDescent="0.15">
      <c r="J1587" s="270"/>
    </row>
    <row r="1588" spans="10:10" x14ac:dyDescent="0.15">
      <c r="J1588" s="270"/>
    </row>
    <row r="1589" spans="10:10" x14ac:dyDescent="0.15">
      <c r="J1589" s="270"/>
    </row>
    <row r="1590" spans="10:10" x14ac:dyDescent="0.15">
      <c r="J1590" s="270"/>
    </row>
    <row r="1591" spans="10:10" x14ac:dyDescent="0.15">
      <c r="J1591" s="270"/>
    </row>
    <row r="1592" spans="10:10" x14ac:dyDescent="0.15">
      <c r="J1592" s="270"/>
    </row>
    <row r="1593" spans="10:10" x14ac:dyDescent="0.15">
      <c r="J1593" s="270"/>
    </row>
    <row r="1594" spans="10:10" x14ac:dyDescent="0.15">
      <c r="J1594" s="270"/>
    </row>
    <row r="1595" spans="10:10" x14ac:dyDescent="0.15">
      <c r="J1595" s="270"/>
    </row>
    <row r="1596" spans="10:10" x14ac:dyDescent="0.15">
      <c r="J1596" s="270"/>
    </row>
    <row r="1597" spans="10:10" x14ac:dyDescent="0.15">
      <c r="J1597" s="270"/>
    </row>
    <row r="1598" spans="10:10" x14ac:dyDescent="0.15">
      <c r="J1598" s="270"/>
    </row>
    <row r="1599" spans="10:10" x14ac:dyDescent="0.15">
      <c r="J1599" s="270"/>
    </row>
    <row r="1600" spans="10:10" x14ac:dyDescent="0.15">
      <c r="J1600" s="270"/>
    </row>
    <row r="1601" spans="10:10" x14ac:dyDescent="0.15">
      <c r="J1601" s="270"/>
    </row>
    <row r="1602" spans="10:10" x14ac:dyDescent="0.15">
      <c r="J1602" s="270"/>
    </row>
    <row r="1603" spans="10:10" x14ac:dyDescent="0.15">
      <c r="J1603" s="270"/>
    </row>
    <row r="1604" spans="10:10" x14ac:dyDescent="0.15">
      <c r="J1604" s="270"/>
    </row>
    <row r="1605" spans="10:10" x14ac:dyDescent="0.15">
      <c r="J1605" s="270"/>
    </row>
    <row r="1606" spans="10:10" x14ac:dyDescent="0.15">
      <c r="J1606" s="270"/>
    </row>
    <row r="1607" spans="10:10" x14ac:dyDescent="0.15">
      <c r="J1607" s="270"/>
    </row>
    <row r="1608" spans="10:10" x14ac:dyDescent="0.15">
      <c r="J1608" s="270"/>
    </row>
    <row r="1609" spans="10:10" x14ac:dyDescent="0.15">
      <c r="J1609" s="270"/>
    </row>
    <row r="1610" spans="10:10" x14ac:dyDescent="0.15">
      <c r="J1610" s="270"/>
    </row>
    <row r="1611" spans="10:10" x14ac:dyDescent="0.15">
      <c r="J1611" s="270"/>
    </row>
    <row r="1612" spans="10:10" x14ac:dyDescent="0.15">
      <c r="J1612" s="270"/>
    </row>
    <row r="1613" spans="10:10" x14ac:dyDescent="0.15">
      <c r="J1613" s="270"/>
    </row>
    <row r="1614" spans="10:10" x14ac:dyDescent="0.15">
      <c r="J1614" s="270"/>
    </row>
    <row r="1615" spans="10:10" x14ac:dyDescent="0.15">
      <c r="J1615" s="270"/>
    </row>
    <row r="1616" spans="10:10" x14ac:dyDescent="0.15">
      <c r="J1616" s="270"/>
    </row>
    <row r="1617" spans="10:10" x14ac:dyDescent="0.15">
      <c r="J1617" s="270"/>
    </row>
    <row r="1618" spans="10:10" x14ac:dyDescent="0.15">
      <c r="J1618" s="270"/>
    </row>
    <row r="1619" spans="10:10" x14ac:dyDescent="0.15">
      <c r="J1619" s="270"/>
    </row>
    <row r="1620" spans="10:10" x14ac:dyDescent="0.15">
      <c r="J1620" s="270"/>
    </row>
    <row r="1621" spans="10:10" x14ac:dyDescent="0.15">
      <c r="J1621" s="270"/>
    </row>
    <row r="1622" spans="10:10" x14ac:dyDescent="0.15">
      <c r="J1622" s="270"/>
    </row>
    <row r="1623" spans="10:10" x14ac:dyDescent="0.15">
      <c r="J1623" s="270"/>
    </row>
    <row r="1624" spans="10:10" x14ac:dyDescent="0.15">
      <c r="J1624" s="270"/>
    </row>
    <row r="1625" spans="10:10" x14ac:dyDescent="0.15">
      <c r="J1625" s="270"/>
    </row>
    <row r="1626" spans="10:10" x14ac:dyDescent="0.15">
      <c r="J1626" s="270"/>
    </row>
    <row r="1627" spans="10:10" x14ac:dyDescent="0.15">
      <c r="J1627" s="270"/>
    </row>
    <row r="1628" spans="10:10" x14ac:dyDescent="0.15">
      <c r="J1628" s="270"/>
    </row>
    <row r="1629" spans="10:10" x14ac:dyDescent="0.15">
      <c r="J1629" s="270"/>
    </row>
    <row r="1630" spans="10:10" x14ac:dyDescent="0.15">
      <c r="J1630" s="270"/>
    </row>
    <row r="1631" spans="10:10" x14ac:dyDescent="0.15">
      <c r="J1631" s="270"/>
    </row>
    <row r="1632" spans="10:10" x14ac:dyDescent="0.15">
      <c r="J1632" s="270"/>
    </row>
    <row r="1633" spans="10:10" x14ac:dyDescent="0.15">
      <c r="J1633" s="270"/>
    </row>
    <row r="1634" spans="10:10" x14ac:dyDescent="0.15">
      <c r="J1634" s="270"/>
    </row>
    <row r="1635" spans="10:10" x14ac:dyDescent="0.15">
      <c r="J1635" s="270"/>
    </row>
    <row r="1636" spans="10:10" x14ac:dyDescent="0.15">
      <c r="J1636" s="270"/>
    </row>
    <row r="1637" spans="10:10" x14ac:dyDescent="0.15">
      <c r="J1637" s="270"/>
    </row>
    <row r="1638" spans="10:10" x14ac:dyDescent="0.15">
      <c r="J1638" s="270"/>
    </row>
    <row r="1639" spans="10:10" x14ac:dyDescent="0.15">
      <c r="J1639" s="270"/>
    </row>
    <row r="1640" spans="10:10" x14ac:dyDescent="0.15">
      <c r="J1640" s="270"/>
    </row>
    <row r="1641" spans="10:10" x14ac:dyDescent="0.15">
      <c r="J1641" s="270"/>
    </row>
    <row r="1642" spans="10:10" x14ac:dyDescent="0.15">
      <c r="J1642" s="270"/>
    </row>
    <row r="1643" spans="10:10" x14ac:dyDescent="0.15">
      <c r="J1643" s="270"/>
    </row>
    <row r="1644" spans="10:10" x14ac:dyDescent="0.15">
      <c r="J1644" s="270"/>
    </row>
    <row r="1645" spans="10:10" x14ac:dyDescent="0.15">
      <c r="J1645" s="270"/>
    </row>
    <row r="1646" spans="10:10" x14ac:dyDescent="0.15">
      <c r="J1646" s="270"/>
    </row>
    <row r="1647" spans="10:10" x14ac:dyDescent="0.15">
      <c r="J1647" s="270"/>
    </row>
    <row r="1648" spans="10:10" x14ac:dyDescent="0.15">
      <c r="J1648" s="270"/>
    </row>
    <row r="1649" spans="10:10" x14ac:dyDescent="0.15">
      <c r="J1649" s="270"/>
    </row>
    <row r="1650" spans="10:10" x14ac:dyDescent="0.15">
      <c r="J1650" s="270"/>
    </row>
    <row r="1651" spans="10:10" x14ac:dyDescent="0.15">
      <c r="J1651" s="270"/>
    </row>
    <row r="1652" spans="10:10" x14ac:dyDescent="0.15">
      <c r="J1652" s="270"/>
    </row>
    <row r="1653" spans="10:10" x14ac:dyDescent="0.15">
      <c r="J1653" s="270"/>
    </row>
    <row r="1654" spans="10:10" x14ac:dyDescent="0.15">
      <c r="J1654" s="270"/>
    </row>
    <row r="1655" spans="10:10" x14ac:dyDescent="0.15">
      <c r="J1655" s="270"/>
    </row>
    <row r="1656" spans="10:10" x14ac:dyDescent="0.15">
      <c r="J1656" s="270"/>
    </row>
    <row r="1657" spans="10:10" x14ac:dyDescent="0.15">
      <c r="J1657" s="270"/>
    </row>
    <row r="1658" spans="10:10" x14ac:dyDescent="0.15">
      <c r="J1658" s="270"/>
    </row>
    <row r="1659" spans="10:10" x14ac:dyDescent="0.15">
      <c r="J1659" s="270"/>
    </row>
    <row r="1660" spans="10:10" x14ac:dyDescent="0.15">
      <c r="J1660" s="270"/>
    </row>
    <row r="1661" spans="10:10" x14ac:dyDescent="0.15">
      <c r="J1661" s="270"/>
    </row>
    <row r="1662" spans="10:10" x14ac:dyDescent="0.15">
      <c r="J1662" s="270"/>
    </row>
    <row r="1663" spans="10:10" x14ac:dyDescent="0.15">
      <c r="J1663" s="270"/>
    </row>
    <row r="1664" spans="10:10" x14ac:dyDescent="0.15">
      <c r="J1664" s="270"/>
    </row>
    <row r="1665" spans="10:10" x14ac:dyDescent="0.15">
      <c r="J1665" s="270"/>
    </row>
    <row r="1666" spans="10:10" x14ac:dyDescent="0.15">
      <c r="J1666" s="270"/>
    </row>
    <row r="1667" spans="10:10" x14ac:dyDescent="0.15">
      <c r="J1667" s="270"/>
    </row>
    <row r="1668" spans="10:10" x14ac:dyDescent="0.15">
      <c r="J1668" s="270"/>
    </row>
    <row r="1669" spans="10:10" x14ac:dyDescent="0.15">
      <c r="J1669" s="270"/>
    </row>
    <row r="1670" spans="10:10" x14ac:dyDescent="0.15">
      <c r="J1670" s="270"/>
    </row>
    <row r="1671" spans="10:10" x14ac:dyDescent="0.15">
      <c r="J1671" s="270"/>
    </row>
    <row r="1672" spans="10:10" x14ac:dyDescent="0.15">
      <c r="J1672" s="270"/>
    </row>
    <row r="1673" spans="10:10" x14ac:dyDescent="0.15">
      <c r="J1673" s="270"/>
    </row>
    <row r="1674" spans="10:10" x14ac:dyDescent="0.15">
      <c r="J1674" s="270"/>
    </row>
    <row r="1675" spans="10:10" x14ac:dyDescent="0.15">
      <c r="J1675" s="270"/>
    </row>
    <row r="1676" spans="10:10" x14ac:dyDescent="0.15">
      <c r="J1676" s="270"/>
    </row>
    <row r="1677" spans="10:10" x14ac:dyDescent="0.15">
      <c r="J1677" s="270"/>
    </row>
    <row r="1678" spans="10:10" x14ac:dyDescent="0.15">
      <c r="J1678" s="270"/>
    </row>
    <row r="1679" spans="10:10" x14ac:dyDescent="0.15">
      <c r="J1679" s="270"/>
    </row>
    <row r="1680" spans="10:10" x14ac:dyDescent="0.15">
      <c r="J1680" s="270"/>
    </row>
    <row r="1681" spans="10:10" x14ac:dyDescent="0.15">
      <c r="J1681" s="270"/>
    </row>
    <row r="1682" spans="10:10" x14ac:dyDescent="0.15">
      <c r="J1682" s="270"/>
    </row>
    <row r="1683" spans="10:10" x14ac:dyDescent="0.15">
      <c r="J1683" s="270"/>
    </row>
    <row r="1684" spans="10:10" x14ac:dyDescent="0.15">
      <c r="J1684" s="270"/>
    </row>
    <row r="1685" spans="10:10" x14ac:dyDescent="0.15">
      <c r="J1685" s="270"/>
    </row>
    <row r="1686" spans="10:10" x14ac:dyDescent="0.15">
      <c r="J1686" s="270"/>
    </row>
    <row r="1687" spans="10:10" x14ac:dyDescent="0.15">
      <c r="J1687" s="270"/>
    </row>
    <row r="1688" spans="10:10" x14ac:dyDescent="0.15">
      <c r="J1688" s="270"/>
    </row>
    <row r="1689" spans="10:10" x14ac:dyDescent="0.15">
      <c r="J1689" s="270"/>
    </row>
    <row r="1690" spans="10:10" x14ac:dyDescent="0.15">
      <c r="J1690" s="270"/>
    </row>
    <row r="1691" spans="10:10" x14ac:dyDescent="0.15">
      <c r="J1691" s="270"/>
    </row>
    <row r="1692" spans="10:10" x14ac:dyDescent="0.15">
      <c r="J1692" s="270"/>
    </row>
    <row r="1693" spans="10:10" x14ac:dyDescent="0.15">
      <c r="J1693" s="270"/>
    </row>
    <row r="1694" spans="10:10" x14ac:dyDescent="0.15">
      <c r="J1694" s="270"/>
    </row>
    <row r="1695" spans="10:10" x14ac:dyDescent="0.15">
      <c r="J1695" s="270"/>
    </row>
    <row r="1696" spans="10:10" x14ac:dyDescent="0.15">
      <c r="J1696" s="270"/>
    </row>
    <row r="1697" spans="10:10" x14ac:dyDescent="0.15">
      <c r="J1697" s="270"/>
    </row>
    <row r="1698" spans="10:10" x14ac:dyDescent="0.15">
      <c r="J1698" s="270"/>
    </row>
    <row r="1699" spans="10:10" x14ac:dyDescent="0.15">
      <c r="J1699" s="270"/>
    </row>
    <row r="1700" spans="10:10" x14ac:dyDescent="0.15">
      <c r="J1700" s="270"/>
    </row>
    <row r="1701" spans="10:10" x14ac:dyDescent="0.15">
      <c r="J1701" s="270"/>
    </row>
    <row r="1702" spans="10:10" x14ac:dyDescent="0.15">
      <c r="J1702" s="270"/>
    </row>
    <row r="1703" spans="10:10" x14ac:dyDescent="0.15">
      <c r="J1703" s="270"/>
    </row>
    <row r="1704" spans="10:10" x14ac:dyDescent="0.15">
      <c r="J1704" s="270"/>
    </row>
    <row r="1705" spans="10:10" x14ac:dyDescent="0.15">
      <c r="J1705" s="270"/>
    </row>
    <row r="1706" spans="10:10" x14ac:dyDescent="0.15">
      <c r="J1706" s="270"/>
    </row>
    <row r="1707" spans="10:10" x14ac:dyDescent="0.15">
      <c r="J1707" s="270"/>
    </row>
    <row r="1708" spans="10:10" x14ac:dyDescent="0.15">
      <c r="J1708" s="270"/>
    </row>
    <row r="1709" spans="10:10" x14ac:dyDescent="0.15">
      <c r="J1709" s="270"/>
    </row>
    <row r="1710" spans="10:10" x14ac:dyDescent="0.15">
      <c r="J1710" s="270"/>
    </row>
    <row r="1711" spans="10:10" x14ac:dyDescent="0.15">
      <c r="J1711" s="270"/>
    </row>
    <row r="1712" spans="10:10" x14ac:dyDescent="0.15">
      <c r="J1712" s="270"/>
    </row>
    <row r="1713" spans="10:10" x14ac:dyDescent="0.15">
      <c r="J1713" s="270"/>
    </row>
    <row r="1714" spans="10:10" x14ac:dyDescent="0.15">
      <c r="J1714" s="270"/>
    </row>
    <row r="1715" spans="10:10" x14ac:dyDescent="0.15">
      <c r="J1715" s="270"/>
    </row>
    <row r="1716" spans="10:10" x14ac:dyDescent="0.15">
      <c r="J1716" s="270"/>
    </row>
    <row r="1717" spans="10:10" x14ac:dyDescent="0.15">
      <c r="J1717" s="270"/>
    </row>
    <row r="1718" spans="10:10" x14ac:dyDescent="0.15">
      <c r="J1718" s="270"/>
    </row>
    <row r="1719" spans="10:10" x14ac:dyDescent="0.15">
      <c r="J1719" s="270"/>
    </row>
    <row r="1720" spans="10:10" x14ac:dyDescent="0.15">
      <c r="J1720" s="270"/>
    </row>
    <row r="1721" spans="10:10" x14ac:dyDescent="0.15">
      <c r="J1721" s="270"/>
    </row>
    <row r="1722" spans="10:10" x14ac:dyDescent="0.15">
      <c r="J1722" s="270"/>
    </row>
    <row r="1723" spans="10:10" x14ac:dyDescent="0.15">
      <c r="J1723" s="270"/>
    </row>
    <row r="1724" spans="10:10" x14ac:dyDescent="0.15">
      <c r="J1724" s="270"/>
    </row>
    <row r="1725" spans="10:10" x14ac:dyDescent="0.15">
      <c r="J1725" s="270"/>
    </row>
    <row r="1726" spans="10:10" x14ac:dyDescent="0.15">
      <c r="J1726" s="270"/>
    </row>
    <row r="1727" spans="10:10" x14ac:dyDescent="0.15">
      <c r="J1727" s="270"/>
    </row>
    <row r="1728" spans="10:10" x14ac:dyDescent="0.15">
      <c r="J1728" s="270"/>
    </row>
    <row r="1729" spans="10:10" x14ac:dyDescent="0.15">
      <c r="J1729" s="270"/>
    </row>
    <row r="1730" spans="10:10" x14ac:dyDescent="0.15">
      <c r="J1730" s="270"/>
    </row>
    <row r="1731" spans="10:10" x14ac:dyDescent="0.15">
      <c r="J1731" s="270"/>
    </row>
    <row r="1732" spans="10:10" x14ac:dyDescent="0.15">
      <c r="J1732" s="270"/>
    </row>
    <row r="1733" spans="10:10" x14ac:dyDescent="0.15">
      <c r="J1733" s="270"/>
    </row>
    <row r="1734" spans="10:10" x14ac:dyDescent="0.15">
      <c r="J1734" s="270"/>
    </row>
    <row r="1735" spans="10:10" x14ac:dyDescent="0.15">
      <c r="J1735" s="270"/>
    </row>
    <row r="1736" spans="10:10" x14ac:dyDescent="0.15">
      <c r="J1736" s="270"/>
    </row>
    <row r="1737" spans="10:10" x14ac:dyDescent="0.15">
      <c r="J1737" s="270"/>
    </row>
    <row r="1738" spans="10:10" x14ac:dyDescent="0.15">
      <c r="J1738" s="270"/>
    </row>
    <row r="1739" spans="10:10" x14ac:dyDescent="0.15">
      <c r="J1739" s="270"/>
    </row>
    <row r="1740" spans="10:10" x14ac:dyDescent="0.15">
      <c r="J1740" s="270"/>
    </row>
    <row r="1741" spans="10:10" x14ac:dyDescent="0.15">
      <c r="J1741" s="270"/>
    </row>
    <row r="1742" spans="10:10" x14ac:dyDescent="0.15">
      <c r="J1742" s="270"/>
    </row>
    <row r="1743" spans="10:10" x14ac:dyDescent="0.15">
      <c r="J1743" s="270"/>
    </row>
    <row r="1744" spans="10:10" x14ac:dyDescent="0.15">
      <c r="J1744" s="270"/>
    </row>
    <row r="1745" spans="10:10" x14ac:dyDescent="0.15">
      <c r="J1745" s="270"/>
    </row>
    <row r="1746" spans="10:10" x14ac:dyDescent="0.15">
      <c r="J1746" s="270"/>
    </row>
    <row r="1747" spans="10:10" x14ac:dyDescent="0.15">
      <c r="J1747" s="270"/>
    </row>
    <row r="1748" spans="10:10" x14ac:dyDescent="0.15">
      <c r="J1748" s="270"/>
    </row>
    <row r="1749" spans="10:10" x14ac:dyDescent="0.15">
      <c r="J1749" s="270"/>
    </row>
    <row r="1750" spans="10:10" x14ac:dyDescent="0.15">
      <c r="J1750" s="270"/>
    </row>
    <row r="1751" spans="10:10" x14ac:dyDescent="0.15">
      <c r="J1751" s="270"/>
    </row>
    <row r="1752" spans="10:10" x14ac:dyDescent="0.15">
      <c r="J1752" s="270"/>
    </row>
    <row r="1753" spans="10:10" x14ac:dyDescent="0.15">
      <c r="J1753" s="270"/>
    </row>
    <row r="1754" spans="10:10" x14ac:dyDescent="0.15">
      <c r="J1754" s="270"/>
    </row>
    <row r="1755" spans="10:10" x14ac:dyDescent="0.15">
      <c r="J1755" s="270"/>
    </row>
    <row r="1756" spans="10:10" x14ac:dyDescent="0.15">
      <c r="J1756" s="270"/>
    </row>
    <row r="1757" spans="10:10" x14ac:dyDescent="0.15">
      <c r="J1757" s="270"/>
    </row>
    <row r="1758" spans="10:10" x14ac:dyDescent="0.15">
      <c r="J1758" s="270"/>
    </row>
    <row r="1759" spans="10:10" x14ac:dyDescent="0.15">
      <c r="J1759" s="270"/>
    </row>
    <row r="1760" spans="10:10" x14ac:dyDescent="0.15">
      <c r="J1760" s="270"/>
    </row>
    <row r="1761" spans="10:10" x14ac:dyDescent="0.15">
      <c r="J1761" s="270"/>
    </row>
    <row r="1762" spans="10:10" x14ac:dyDescent="0.15">
      <c r="J1762" s="270"/>
    </row>
    <row r="1763" spans="10:10" x14ac:dyDescent="0.15">
      <c r="J1763" s="270"/>
    </row>
    <row r="1764" spans="10:10" x14ac:dyDescent="0.15">
      <c r="J1764" s="270"/>
    </row>
    <row r="1765" spans="10:10" x14ac:dyDescent="0.15">
      <c r="J1765" s="270"/>
    </row>
    <row r="1766" spans="10:10" x14ac:dyDescent="0.15">
      <c r="J1766" s="270"/>
    </row>
    <row r="1767" spans="10:10" x14ac:dyDescent="0.15">
      <c r="J1767" s="270"/>
    </row>
    <row r="1768" spans="10:10" x14ac:dyDescent="0.15">
      <c r="J1768" s="270"/>
    </row>
    <row r="1769" spans="10:10" x14ac:dyDescent="0.15">
      <c r="J1769" s="270"/>
    </row>
    <row r="1770" spans="10:10" x14ac:dyDescent="0.15">
      <c r="J1770" s="270"/>
    </row>
    <row r="1771" spans="10:10" x14ac:dyDescent="0.15">
      <c r="J1771" s="270"/>
    </row>
    <row r="1772" spans="10:10" x14ac:dyDescent="0.15">
      <c r="J1772" s="270"/>
    </row>
    <row r="1773" spans="10:10" x14ac:dyDescent="0.15">
      <c r="J1773" s="270"/>
    </row>
    <row r="1774" spans="10:10" x14ac:dyDescent="0.15">
      <c r="J1774" s="270"/>
    </row>
    <row r="1775" spans="10:10" x14ac:dyDescent="0.15">
      <c r="J1775" s="270"/>
    </row>
    <row r="1776" spans="10:10" x14ac:dyDescent="0.15">
      <c r="J1776" s="270"/>
    </row>
    <row r="1777" spans="10:10" x14ac:dyDescent="0.15">
      <c r="J1777" s="270"/>
    </row>
    <row r="1778" spans="10:10" x14ac:dyDescent="0.15">
      <c r="J1778" s="270"/>
    </row>
    <row r="1779" spans="10:10" x14ac:dyDescent="0.15">
      <c r="J1779" s="270"/>
    </row>
    <row r="1780" spans="10:10" x14ac:dyDescent="0.15">
      <c r="J1780" s="270"/>
    </row>
    <row r="1781" spans="10:10" x14ac:dyDescent="0.15">
      <c r="J1781" s="270"/>
    </row>
    <row r="1782" spans="10:10" x14ac:dyDescent="0.15">
      <c r="J1782" s="270"/>
    </row>
    <row r="1783" spans="10:10" x14ac:dyDescent="0.15">
      <c r="J1783" s="270"/>
    </row>
    <row r="1784" spans="10:10" x14ac:dyDescent="0.15">
      <c r="J1784" s="270"/>
    </row>
    <row r="1785" spans="10:10" x14ac:dyDescent="0.15">
      <c r="J1785" s="270"/>
    </row>
    <row r="1786" spans="10:10" x14ac:dyDescent="0.15">
      <c r="J1786" s="270"/>
    </row>
    <row r="1787" spans="10:10" x14ac:dyDescent="0.15">
      <c r="J1787" s="270"/>
    </row>
    <row r="1788" spans="10:10" x14ac:dyDescent="0.15">
      <c r="J1788" s="270"/>
    </row>
    <row r="1789" spans="10:10" x14ac:dyDescent="0.15">
      <c r="J1789" s="270"/>
    </row>
    <row r="1790" spans="10:10" x14ac:dyDescent="0.15">
      <c r="J1790" s="270"/>
    </row>
    <row r="1791" spans="10:10" x14ac:dyDescent="0.15">
      <c r="J1791" s="270"/>
    </row>
    <row r="1792" spans="10:10" x14ac:dyDescent="0.15">
      <c r="J1792" s="270"/>
    </row>
    <row r="1793" spans="10:10" x14ac:dyDescent="0.15">
      <c r="J1793" s="270"/>
    </row>
    <row r="1794" spans="10:10" x14ac:dyDescent="0.15">
      <c r="J1794" s="270"/>
    </row>
    <row r="1795" spans="10:10" x14ac:dyDescent="0.15">
      <c r="J1795" s="270"/>
    </row>
    <row r="1796" spans="10:10" x14ac:dyDescent="0.15">
      <c r="J1796" s="270"/>
    </row>
    <row r="1797" spans="10:10" x14ac:dyDescent="0.15">
      <c r="J1797" s="270"/>
    </row>
    <row r="1798" spans="10:10" x14ac:dyDescent="0.15">
      <c r="J1798" s="270"/>
    </row>
    <row r="1799" spans="10:10" x14ac:dyDescent="0.15">
      <c r="J1799" s="270"/>
    </row>
    <row r="1800" spans="10:10" x14ac:dyDescent="0.15">
      <c r="J1800" s="270"/>
    </row>
    <row r="1801" spans="10:10" x14ac:dyDescent="0.15">
      <c r="J1801" s="270"/>
    </row>
    <row r="1802" spans="10:10" x14ac:dyDescent="0.15">
      <c r="J1802" s="270"/>
    </row>
    <row r="1803" spans="10:10" x14ac:dyDescent="0.15">
      <c r="J1803" s="270"/>
    </row>
    <row r="1804" spans="10:10" x14ac:dyDescent="0.15">
      <c r="J1804" s="270"/>
    </row>
    <row r="1805" spans="10:10" x14ac:dyDescent="0.15">
      <c r="J1805" s="270"/>
    </row>
    <row r="1806" spans="10:10" x14ac:dyDescent="0.15">
      <c r="J1806" s="270"/>
    </row>
    <row r="1807" spans="10:10" x14ac:dyDescent="0.15">
      <c r="J1807" s="270"/>
    </row>
    <row r="1808" spans="10:10" x14ac:dyDescent="0.15">
      <c r="J1808" s="270"/>
    </row>
    <row r="1809" spans="10:10" x14ac:dyDescent="0.15">
      <c r="J1809" s="270"/>
    </row>
    <row r="1810" spans="10:10" x14ac:dyDescent="0.15">
      <c r="J1810" s="270"/>
    </row>
    <row r="1811" spans="10:10" x14ac:dyDescent="0.15">
      <c r="J1811" s="270"/>
    </row>
    <row r="1812" spans="10:10" x14ac:dyDescent="0.15">
      <c r="J1812" s="270"/>
    </row>
    <row r="1813" spans="10:10" x14ac:dyDescent="0.15">
      <c r="J1813" s="270"/>
    </row>
    <row r="1814" spans="10:10" x14ac:dyDescent="0.15">
      <c r="J1814" s="270"/>
    </row>
    <row r="1815" spans="10:10" x14ac:dyDescent="0.15">
      <c r="J1815" s="270"/>
    </row>
    <row r="1816" spans="10:10" x14ac:dyDescent="0.15">
      <c r="J1816" s="270"/>
    </row>
    <row r="1817" spans="10:10" x14ac:dyDescent="0.15">
      <c r="J1817" s="270"/>
    </row>
    <row r="1818" spans="10:10" x14ac:dyDescent="0.15">
      <c r="J1818" s="270"/>
    </row>
    <row r="1819" spans="10:10" x14ac:dyDescent="0.15">
      <c r="J1819" s="270"/>
    </row>
    <row r="1820" spans="10:10" x14ac:dyDescent="0.15">
      <c r="J1820" s="270"/>
    </row>
    <row r="1821" spans="10:10" x14ac:dyDescent="0.15">
      <c r="J1821" s="270"/>
    </row>
    <row r="1822" spans="10:10" x14ac:dyDescent="0.15">
      <c r="J1822" s="270"/>
    </row>
    <row r="1823" spans="10:10" x14ac:dyDescent="0.15">
      <c r="J1823" s="270"/>
    </row>
    <row r="1824" spans="10:10" x14ac:dyDescent="0.15">
      <c r="J1824" s="270"/>
    </row>
    <row r="1825" spans="10:10" x14ac:dyDescent="0.15">
      <c r="J1825" s="270"/>
    </row>
    <row r="1826" spans="10:10" x14ac:dyDescent="0.15">
      <c r="J1826" s="270"/>
    </row>
    <row r="1827" spans="10:10" x14ac:dyDescent="0.15">
      <c r="J1827" s="270"/>
    </row>
    <row r="1828" spans="10:10" x14ac:dyDescent="0.15">
      <c r="J1828" s="270"/>
    </row>
    <row r="1829" spans="10:10" x14ac:dyDescent="0.15">
      <c r="J1829" s="270"/>
    </row>
    <row r="1830" spans="10:10" x14ac:dyDescent="0.15">
      <c r="J1830" s="270"/>
    </row>
    <row r="1831" spans="10:10" x14ac:dyDescent="0.15">
      <c r="J1831" s="270"/>
    </row>
    <row r="1832" spans="10:10" x14ac:dyDescent="0.15">
      <c r="J1832" s="270"/>
    </row>
    <row r="1833" spans="10:10" x14ac:dyDescent="0.15">
      <c r="J1833" s="270"/>
    </row>
    <row r="1834" spans="10:10" x14ac:dyDescent="0.15">
      <c r="J1834" s="270"/>
    </row>
    <row r="1835" spans="10:10" x14ac:dyDescent="0.15">
      <c r="J1835" s="270"/>
    </row>
    <row r="1836" spans="10:10" x14ac:dyDescent="0.15">
      <c r="J1836" s="270"/>
    </row>
    <row r="1837" spans="10:10" x14ac:dyDescent="0.15">
      <c r="J1837" s="270"/>
    </row>
    <row r="1838" spans="10:10" x14ac:dyDescent="0.15">
      <c r="J1838" s="270"/>
    </row>
    <row r="1839" spans="10:10" x14ac:dyDescent="0.15">
      <c r="J1839" s="270"/>
    </row>
    <row r="1840" spans="10:10" x14ac:dyDescent="0.15">
      <c r="J1840" s="270"/>
    </row>
    <row r="1841" spans="10:10" x14ac:dyDescent="0.15">
      <c r="J1841" s="270"/>
    </row>
    <row r="1842" spans="10:10" x14ac:dyDescent="0.15">
      <c r="J1842" s="270"/>
    </row>
    <row r="1843" spans="10:10" x14ac:dyDescent="0.15">
      <c r="J1843" s="270"/>
    </row>
    <row r="1844" spans="10:10" x14ac:dyDescent="0.15">
      <c r="J1844" s="270"/>
    </row>
    <row r="1845" spans="10:10" x14ac:dyDescent="0.15">
      <c r="J1845" s="270"/>
    </row>
    <row r="1846" spans="10:10" x14ac:dyDescent="0.15">
      <c r="J1846" s="270"/>
    </row>
    <row r="1847" spans="10:10" x14ac:dyDescent="0.15">
      <c r="J1847" s="270"/>
    </row>
    <row r="1848" spans="10:10" x14ac:dyDescent="0.15">
      <c r="J1848" s="270"/>
    </row>
    <row r="1849" spans="10:10" x14ac:dyDescent="0.15">
      <c r="J1849" s="270"/>
    </row>
    <row r="1850" spans="10:10" x14ac:dyDescent="0.15">
      <c r="J1850" s="270"/>
    </row>
    <row r="1851" spans="10:10" x14ac:dyDescent="0.15">
      <c r="J1851" s="270"/>
    </row>
    <row r="1852" spans="10:10" x14ac:dyDescent="0.15">
      <c r="J1852" s="270"/>
    </row>
    <row r="1853" spans="10:10" x14ac:dyDescent="0.15">
      <c r="J1853" s="270"/>
    </row>
    <row r="1854" spans="10:10" x14ac:dyDescent="0.15">
      <c r="J1854" s="270"/>
    </row>
    <row r="1855" spans="10:10" x14ac:dyDescent="0.15">
      <c r="J1855" s="270"/>
    </row>
    <row r="1856" spans="10:10" x14ac:dyDescent="0.15">
      <c r="J1856" s="270"/>
    </row>
    <row r="1857" spans="10:10" x14ac:dyDescent="0.15">
      <c r="J1857" s="270"/>
    </row>
    <row r="1858" spans="10:10" x14ac:dyDescent="0.15">
      <c r="J1858" s="270"/>
    </row>
    <row r="1859" spans="10:10" x14ac:dyDescent="0.15">
      <c r="J1859" s="270"/>
    </row>
    <row r="1860" spans="10:10" x14ac:dyDescent="0.15">
      <c r="J1860" s="270"/>
    </row>
    <row r="1861" spans="10:10" x14ac:dyDescent="0.15">
      <c r="J1861" s="270"/>
    </row>
    <row r="1862" spans="10:10" x14ac:dyDescent="0.15">
      <c r="J1862" s="270"/>
    </row>
    <row r="1863" spans="10:10" x14ac:dyDescent="0.15">
      <c r="J1863" s="270"/>
    </row>
    <row r="1864" spans="10:10" x14ac:dyDescent="0.15">
      <c r="J1864" s="270"/>
    </row>
    <row r="1865" spans="10:10" x14ac:dyDescent="0.15">
      <c r="J1865" s="270"/>
    </row>
    <row r="1866" spans="10:10" x14ac:dyDescent="0.15">
      <c r="J1866" s="270"/>
    </row>
    <row r="1867" spans="10:10" x14ac:dyDescent="0.15">
      <c r="J1867" s="270"/>
    </row>
    <row r="1868" spans="10:10" x14ac:dyDescent="0.15">
      <c r="J1868" s="270"/>
    </row>
    <row r="1869" spans="10:10" x14ac:dyDescent="0.15">
      <c r="J1869" s="270"/>
    </row>
    <row r="1870" spans="10:10" x14ac:dyDescent="0.15">
      <c r="J1870" s="270"/>
    </row>
    <row r="1871" spans="10:10" x14ac:dyDescent="0.15">
      <c r="J1871" s="270"/>
    </row>
    <row r="1872" spans="10:10" x14ac:dyDescent="0.15">
      <c r="J1872" s="270"/>
    </row>
    <row r="1873" spans="10:10" x14ac:dyDescent="0.15">
      <c r="J1873" s="270"/>
    </row>
    <row r="1874" spans="10:10" x14ac:dyDescent="0.15">
      <c r="J1874" s="270"/>
    </row>
    <row r="1875" spans="10:10" x14ac:dyDescent="0.15">
      <c r="J1875" s="270"/>
    </row>
    <row r="1876" spans="10:10" x14ac:dyDescent="0.15">
      <c r="J1876" s="270"/>
    </row>
    <row r="1877" spans="10:10" x14ac:dyDescent="0.15">
      <c r="J1877" s="270"/>
    </row>
    <row r="1878" spans="10:10" x14ac:dyDescent="0.15">
      <c r="J1878" s="270"/>
    </row>
    <row r="1879" spans="10:10" x14ac:dyDescent="0.15">
      <c r="J1879" s="270"/>
    </row>
    <row r="1880" spans="10:10" x14ac:dyDescent="0.15">
      <c r="J1880" s="270"/>
    </row>
    <row r="1881" spans="10:10" x14ac:dyDescent="0.15">
      <c r="J1881" s="270"/>
    </row>
    <row r="1882" spans="10:10" x14ac:dyDescent="0.15">
      <c r="J1882" s="270"/>
    </row>
    <row r="1883" spans="10:10" x14ac:dyDescent="0.15">
      <c r="J1883" s="270"/>
    </row>
    <row r="1884" spans="10:10" x14ac:dyDescent="0.15">
      <c r="J1884" s="270"/>
    </row>
    <row r="1885" spans="10:10" x14ac:dyDescent="0.15">
      <c r="J1885" s="270"/>
    </row>
    <row r="1886" spans="10:10" x14ac:dyDescent="0.15">
      <c r="J1886" s="270"/>
    </row>
    <row r="1887" spans="10:10" x14ac:dyDescent="0.15">
      <c r="J1887" s="270"/>
    </row>
    <row r="1888" spans="10:10" x14ac:dyDescent="0.15">
      <c r="J1888" s="270"/>
    </row>
    <row r="1889" spans="10:10" x14ac:dyDescent="0.15">
      <c r="J1889" s="270"/>
    </row>
    <row r="1890" spans="10:10" x14ac:dyDescent="0.15">
      <c r="J1890" s="270"/>
    </row>
    <row r="1891" spans="10:10" x14ac:dyDescent="0.15">
      <c r="J1891" s="270"/>
    </row>
    <row r="1892" spans="10:10" x14ac:dyDescent="0.15">
      <c r="J1892" s="270"/>
    </row>
    <row r="1893" spans="10:10" x14ac:dyDescent="0.15">
      <c r="J1893" s="270"/>
    </row>
    <row r="1894" spans="10:10" x14ac:dyDescent="0.15">
      <c r="J1894" s="270"/>
    </row>
    <row r="1895" spans="10:10" x14ac:dyDescent="0.15">
      <c r="J1895" s="270"/>
    </row>
    <row r="1896" spans="10:10" x14ac:dyDescent="0.15">
      <c r="J1896" s="270"/>
    </row>
    <row r="1897" spans="10:10" x14ac:dyDescent="0.15">
      <c r="J1897" s="270"/>
    </row>
    <row r="1898" spans="10:10" x14ac:dyDescent="0.15">
      <c r="J1898" s="270"/>
    </row>
    <row r="1899" spans="10:10" x14ac:dyDescent="0.15">
      <c r="J1899" s="270"/>
    </row>
    <row r="1900" spans="10:10" x14ac:dyDescent="0.15">
      <c r="J1900" s="270"/>
    </row>
    <row r="1901" spans="10:10" x14ac:dyDescent="0.15">
      <c r="J1901" s="270"/>
    </row>
    <row r="1902" spans="10:10" x14ac:dyDescent="0.15">
      <c r="J1902" s="270"/>
    </row>
    <row r="1903" spans="10:10" x14ac:dyDescent="0.15">
      <c r="J1903" s="270"/>
    </row>
    <row r="1904" spans="10:10" x14ac:dyDescent="0.15">
      <c r="J1904" s="270"/>
    </row>
    <row r="1905" spans="10:10" x14ac:dyDescent="0.15">
      <c r="J1905" s="270"/>
    </row>
    <row r="1906" spans="10:10" x14ac:dyDescent="0.15">
      <c r="J1906" s="270"/>
    </row>
    <row r="1907" spans="10:10" x14ac:dyDescent="0.15">
      <c r="J1907" s="270"/>
    </row>
    <row r="1908" spans="10:10" x14ac:dyDescent="0.15">
      <c r="J1908" s="270"/>
    </row>
    <row r="1909" spans="10:10" x14ac:dyDescent="0.15">
      <c r="J1909" s="270"/>
    </row>
    <row r="1910" spans="10:10" x14ac:dyDescent="0.15">
      <c r="J1910" s="270"/>
    </row>
    <row r="1911" spans="10:10" x14ac:dyDescent="0.15">
      <c r="J1911" s="270"/>
    </row>
    <row r="1912" spans="10:10" x14ac:dyDescent="0.15">
      <c r="J1912" s="270"/>
    </row>
    <row r="1913" spans="10:10" x14ac:dyDescent="0.15">
      <c r="J1913" s="270"/>
    </row>
    <row r="1914" spans="10:10" x14ac:dyDescent="0.15">
      <c r="J1914" s="270"/>
    </row>
    <row r="1915" spans="10:10" x14ac:dyDescent="0.15">
      <c r="J1915" s="270"/>
    </row>
    <row r="1916" spans="10:10" x14ac:dyDescent="0.15">
      <c r="J1916" s="270"/>
    </row>
    <row r="1917" spans="10:10" x14ac:dyDescent="0.15">
      <c r="J1917" s="270"/>
    </row>
    <row r="1918" spans="10:10" x14ac:dyDescent="0.15">
      <c r="J1918" s="270"/>
    </row>
    <row r="1919" spans="10:10" x14ac:dyDescent="0.15">
      <c r="J1919" s="270"/>
    </row>
    <row r="1920" spans="10:10" x14ac:dyDescent="0.15">
      <c r="J1920" s="270"/>
    </row>
    <row r="1921" spans="10:10" x14ac:dyDescent="0.15">
      <c r="J1921" s="270"/>
    </row>
    <row r="1922" spans="10:10" x14ac:dyDescent="0.15">
      <c r="J1922" s="270"/>
    </row>
    <row r="1923" spans="10:10" x14ac:dyDescent="0.15">
      <c r="J1923" s="270"/>
    </row>
    <row r="1924" spans="10:10" x14ac:dyDescent="0.15">
      <c r="J1924" s="270"/>
    </row>
    <row r="1925" spans="10:10" x14ac:dyDescent="0.15">
      <c r="J1925" s="270"/>
    </row>
    <row r="1926" spans="10:10" x14ac:dyDescent="0.15">
      <c r="J1926" s="270"/>
    </row>
    <row r="1927" spans="10:10" x14ac:dyDescent="0.15">
      <c r="J1927" s="270"/>
    </row>
    <row r="1928" spans="10:10" x14ac:dyDescent="0.15">
      <c r="J1928" s="270"/>
    </row>
    <row r="1929" spans="10:10" x14ac:dyDescent="0.15">
      <c r="J1929" s="270"/>
    </row>
    <row r="1930" spans="10:10" x14ac:dyDescent="0.15">
      <c r="J1930" s="270"/>
    </row>
    <row r="1931" spans="10:10" x14ac:dyDescent="0.15">
      <c r="J1931" s="270"/>
    </row>
    <row r="1932" spans="10:10" x14ac:dyDescent="0.15">
      <c r="J1932" s="270"/>
    </row>
    <row r="1933" spans="10:10" x14ac:dyDescent="0.15">
      <c r="J1933" s="270"/>
    </row>
    <row r="1934" spans="10:10" x14ac:dyDescent="0.15">
      <c r="J1934" s="270"/>
    </row>
    <row r="1935" spans="10:10" x14ac:dyDescent="0.15">
      <c r="J1935" s="270"/>
    </row>
    <row r="1936" spans="10:10" x14ac:dyDescent="0.15">
      <c r="J1936" s="270"/>
    </row>
    <row r="1937" spans="10:10" x14ac:dyDescent="0.15">
      <c r="J1937" s="270"/>
    </row>
    <row r="1938" spans="10:10" x14ac:dyDescent="0.15">
      <c r="J1938" s="270"/>
    </row>
    <row r="1939" spans="10:10" x14ac:dyDescent="0.15">
      <c r="J1939" s="270"/>
    </row>
    <row r="1940" spans="10:10" x14ac:dyDescent="0.15">
      <c r="J1940" s="270"/>
    </row>
    <row r="1941" spans="10:10" x14ac:dyDescent="0.15">
      <c r="J1941" s="270"/>
    </row>
    <row r="1942" spans="10:10" x14ac:dyDescent="0.15">
      <c r="J1942" s="270"/>
    </row>
    <row r="1943" spans="10:10" x14ac:dyDescent="0.15">
      <c r="J1943" s="270"/>
    </row>
    <row r="1944" spans="10:10" x14ac:dyDescent="0.15">
      <c r="J1944" s="270"/>
    </row>
    <row r="1945" spans="10:10" x14ac:dyDescent="0.15">
      <c r="J1945" s="270"/>
    </row>
    <row r="1946" spans="10:10" x14ac:dyDescent="0.15">
      <c r="J1946" s="270"/>
    </row>
    <row r="1947" spans="10:10" x14ac:dyDescent="0.15">
      <c r="J1947" s="270"/>
    </row>
    <row r="1948" spans="10:10" x14ac:dyDescent="0.15">
      <c r="J1948" s="270"/>
    </row>
    <row r="1949" spans="10:10" x14ac:dyDescent="0.15">
      <c r="J1949" s="270"/>
    </row>
    <row r="1950" spans="10:10" x14ac:dyDescent="0.15">
      <c r="J1950" s="270"/>
    </row>
    <row r="1951" spans="10:10" x14ac:dyDescent="0.15">
      <c r="J1951" s="270"/>
    </row>
    <row r="1952" spans="10:10" x14ac:dyDescent="0.15">
      <c r="J1952" s="270"/>
    </row>
    <row r="1953" spans="10:10" x14ac:dyDescent="0.15">
      <c r="J1953" s="270"/>
    </row>
    <row r="1954" spans="10:10" x14ac:dyDescent="0.15">
      <c r="J1954" s="270"/>
    </row>
    <row r="1955" spans="10:10" x14ac:dyDescent="0.15">
      <c r="J1955" s="270"/>
    </row>
    <row r="1956" spans="10:10" x14ac:dyDescent="0.15">
      <c r="J1956" s="270"/>
    </row>
    <row r="1957" spans="10:10" x14ac:dyDescent="0.15">
      <c r="J1957" s="270"/>
    </row>
    <row r="1958" spans="10:10" x14ac:dyDescent="0.15">
      <c r="J1958" s="270"/>
    </row>
    <row r="1959" spans="10:10" x14ac:dyDescent="0.15">
      <c r="J1959" s="270"/>
    </row>
    <row r="1960" spans="10:10" x14ac:dyDescent="0.15">
      <c r="J1960" s="270"/>
    </row>
    <row r="1961" spans="10:10" x14ac:dyDescent="0.15">
      <c r="J1961" s="270"/>
    </row>
    <row r="1962" spans="10:10" x14ac:dyDescent="0.15">
      <c r="J1962" s="270"/>
    </row>
    <row r="1963" spans="10:10" x14ac:dyDescent="0.15">
      <c r="J1963" s="270"/>
    </row>
    <row r="1964" spans="10:10" x14ac:dyDescent="0.15">
      <c r="J1964" s="270"/>
    </row>
    <row r="1965" spans="10:10" x14ac:dyDescent="0.15">
      <c r="J1965" s="270"/>
    </row>
    <row r="1966" spans="10:10" x14ac:dyDescent="0.15">
      <c r="J1966" s="270"/>
    </row>
    <row r="1967" spans="10:10" x14ac:dyDescent="0.15">
      <c r="J1967" s="270"/>
    </row>
    <row r="1968" spans="10:10" x14ac:dyDescent="0.15">
      <c r="J1968" s="270"/>
    </row>
    <row r="1969" spans="10:10" x14ac:dyDescent="0.15">
      <c r="J1969" s="270"/>
    </row>
    <row r="1970" spans="10:10" x14ac:dyDescent="0.15">
      <c r="J1970" s="270"/>
    </row>
    <row r="1971" spans="10:10" x14ac:dyDescent="0.15">
      <c r="J1971" s="270"/>
    </row>
    <row r="1972" spans="10:10" x14ac:dyDescent="0.15">
      <c r="J1972" s="270"/>
    </row>
    <row r="1973" spans="10:10" x14ac:dyDescent="0.15">
      <c r="J1973" s="270"/>
    </row>
    <row r="1974" spans="10:10" x14ac:dyDescent="0.15">
      <c r="J1974" s="270"/>
    </row>
    <row r="1975" spans="10:10" x14ac:dyDescent="0.15">
      <c r="J1975" s="270"/>
    </row>
    <row r="1976" spans="10:10" x14ac:dyDescent="0.15">
      <c r="J1976" s="270"/>
    </row>
    <row r="1977" spans="10:10" x14ac:dyDescent="0.15">
      <c r="J1977" s="270"/>
    </row>
    <row r="1978" spans="10:10" x14ac:dyDescent="0.15">
      <c r="J1978" s="270"/>
    </row>
    <row r="1979" spans="10:10" x14ac:dyDescent="0.15">
      <c r="J1979" s="270"/>
    </row>
    <row r="1980" spans="10:10" x14ac:dyDescent="0.15">
      <c r="J1980" s="270"/>
    </row>
    <row r="1981" spans="10:10" x14ac:dyDescent="0.15">
      <c r="J1981" s="270"/>
    </row>
    <row r="1982" spans="10:10" x14ac:dyDescent="0.15">
      <c r="J1982" s="270"/>
    </row>
    <row r="1983" spans="10:10" x14ac:dyDescent="0.15">
      <c r="J1983" s="270"/>
    </row>
    <row r="1984" spans="10:10" x14ac:dyDescent="0.15">
      <c r="J1984" s="270"/>
    </row>
    <row r="1985" spans="10:10" x14ac:dyDescent="0.15">
      <c r="J1985" s="270"/>
    </row>
    <row r="1986" spans="10:10" x14ac:dyDescent="0.15">
      <c r="J1986" s="270"/>
    </row>
    <row r="1987" spans="10:10" x14ac:dyDescent="0.15">
      <c r="J1987" s="270"/>
    </row>
    <row r="1988" spans="10:10" x14ac:dyDescent="0.15">
      <c r="J1988" s="270"/>
    </row>
    <row r="1989" spans="10:10" x14ac:dyDescent="0.15">
      <c r="J1989" s="270"/>
    </row>
    <row r="1990" spans="10:10" x14ac:dyDescent="0.15">
      <c r="J1990" s="270"/>
    </row>
    <row r="1991" spans="10:10" x14ac:dyDescent="0.15">
      <c r="J1991" s="270"/>
    </row>
    <row r="1992" spans="10:10" x14ac:dyDescent="0.15">
      <c r="J1992" s="270"/>
    </row>
    <row r="1993" spans="10:10" x14ac:dyDescent="0.15">
      <c r="J1993" s="270"/>
    </row>
    <row r="1994" spans="10:10" x14ac:dyDescent="0.15">
      <c r="J1994" s="270"/>
    </row>
    <row r="1995" spans="10:10" x14ac:dyDescent="0.15">
      <c r="J1995" s="270"/>
    </row>
    <row r="1996" spans="10:10" x14ac:dyDescent="0.15">
      <c r="J1996" s="270"/>
    </row>
    <row r="1997" spans="10:10" x14ac:dyDescent="0.15">
      <c r="J1997" s="270"/>
    </row>
    <row r="1998" spans="10:10" x14ac:dyDescent="0.15">
      <c r="J1998" s="270"/>
    </row>
    <row r="1999" spans="10:10" x14ac:dyDescent="0.15">
      <c r="J1999" s="270"/>
    </row>
    <row r="2000" spans="10:10" x14ac:dyDescent="0.15">
      <c r="J2000" s="270"/>
    </row>
    <row r="2001" spans="10:10" x14ac:dyDescent="0.15">
      <c r="J2001" s="270"/>
    </row>
    <row r="2002" spans="10:10" x14ac:dyDescent="0.15">
      <c r="J2002" s="270"/>
    </row>
    <row r="2003" spans="10:10" x14ac:dyDescent="0.15">
      <c r="J2003" s="270"/>
    </row>
    <row r="2004" spans="10:10" x14ac:dyDescent="0.15">
      <c r="J2004" s="270"/>
    </row>
    <row r="2005" spans="10:10" x14ac:dyDescent="0.15">
      <c r="J2005" s="270"/>
    </row>
    <row r="2006" spans="10:10" x14ac:dyDescent="0.15">
      <c r="J2006" s="270"/>
    </row>
    <row r="2007" spans="10:10" x14ac:dyDescent="0.15">
      <c r="J2007" s="270"/>
    </row>
    <row r="2008" spans="10:10" x14ac:dyDescent="0.15">
      <c r="J2008" s="270"/>
    </row>
    <row r="2009" spans="10:10" x14ac:dyDescent="0.15">
      <c r="J2009" s="270"/>
    </row>
    <row r="2010" spans="10:10" x14ac:dyDescent="0.15">
      <c r="J2010" s="270"/>
    </row>
    <row r="2011" spans="10:10" x14ac:dyDescent="0.15">
      <c r="J2011" s="270"/>
    </row>
    <row r="2012" spans="10:10" x14ac:dyDescent="0.15">
      <c r="J2012" s="270"/>
    </row>
    <row r="2013" spans="10:10" x14ac:dyDescent="0.15">
      <c r="J2013" s="270"/>
    </row>
    <row r="2014" spans="10:10" x14ac:dyDescent="0.15">
      <c r="J2014" s="270"/>
    </row>
    <row r="2015" spans="10:10" x14ac:dyDescent="0.15">
      <c r="J2015" s="270"/>
    </row>
    <row r="2016" spans="10:10" x14ac:dyDescent="0.15">
      <c r="J2016" s="270"/>
    </row>
    <row r="2017" spans="10:10" x14ac:dyDescent="0.15">
      <c r="J2017" s="270"/>
    </row>
    <row r="2018" spans="10:10" x14ac:dyDescent="0.15">
      <c r="J2018" s="270"/>
    </row>
    <row r="2019" spans="10:10" x14ac:dyDescent="0.15">
      <c r="J2019" s="270"/>
    </row>
    <row r="2020" spans="10:10" x14ac:dyDescent="0.15">
      <c r="J2020" s="270"/>
    </row>
    <row r="2021" spans="10:10" x14ac:dyDescent="0.15">
      <c r="J2021" s="270"/>
    </row>
    <row r="2022" spans="10:10" x14ac:dyDescent="0.15">
      <c r="J2022" s="270"/>
    </row>
    <row r="2023" spans="10:10" x14ac:dyDescent="0.15">
      <c r="J2023" s="270"/>
    </row>
    <row r="2024" spans="10:10" x14ac:dyDescent="0.15">
      <c r="J2024" s="270"/>
    </row>
    <row r="2025" spans="10:10" x14ac:dyDescent="0.15">
      <c r="J2025" s="270"/>
    </row>
    <row r="2026" spans="10:10" x14ac:dyDescent="0.15">
      <c r="J2026" s="270"/>
    </row>
    <row r="2027" spans="10:10" x14ac:dyDescent="0.15">
      <c r="J2027" s="270"/>
    </row>
    <row r="2028" spans="10:10" x14ac:dyDescent="0.15">
      <c r="J2028" s="270"/>
    </row>
    <row r="2029" spans="10:10" x14ac:dyDescent="0.15">
      <c r="J2029" s="270"/>
    </row>
    <row r="2030" spans="10:10" x14ac:dyDescent="0.15">
      <c r="J2030" s="270"/>
    </row>
    <row r="2031" spans="10:10" x14ac:dyDescent="0.15">
      <c r="J2031" s="270"/>
    </row>
    <row r="2032" spans="10:10" x14ac:dyDescent="0.15">
      <c r="J2032" s="270"/>
    </row>
    <row r="2033" spans="10:10" x14ac:dyDescent="0.15">
      <c r="J2033" s="270"/>
    </row>
    <row r="2034" spans="10:10" x14ac:dyDescent="0.15">
      <c r="J2034" s="270"/>
    </row>
    <row r="2035" spans="10:10" x14ac:dyDescent="0.15">
      <c r="J2035" s="270"/>
    </row>
    <row r="2036" spans="10:10" x14ac:dyDescent="0.15">
      <c r="J2036" s="270"/>
    </row>
    <row r="2037" spans="10:10" x14ac:dyDescent="0.15">
      <c r="J2037" s="270"/>
    </row>
    <row r="2038" spans="10:10" x14ac:dyDescent="0.15">
      <c r="J2038" s="270"/>
    </row>
    <row r="2039" spans="10:10" x14ac:dyDescent="0.15">
      <c r="J2039" s="270"/>
    </row>
    <row r="2040" spans="10:10" x14ac:dyDescent="0.15">
      <c r="J2040" s="270"/>
    </row>
    <row r="2041" spans="10:10" x14ac:dyDescent="0.15">
      <c r="J2041" s="270"/>
    </row>
    <row r="2042" spans="10:10" x14ac:dyDescent="0.15">
      <c r="J2042" s="270"/>
    </row>
    <row r="2043" spans="10:10" x14ac:dyDescent="0.15">
      <c r="J2043" s="270"/>
    </row>
    <row r="2044" spans="10:10" x14ac:dyDescent="0.15">
      <c r="J2044" s="270"/>
    </row>
    <row r="2045" spans="10:10" x14ac:dyDescent="0.15">
      <c r="J2045" s="270"/>
    </row>
    <row r="2046" spans="10:10" x14ac:dyDescent="0.15">
      <c r="J2046" s="270"/>
    </row>
    <row r="2047" spans="10:10" x14ac:dyDescent="0.15">
      <c r="J2047" s="270"/>
    </row>
    <row r="2048" spans="10:10" x14ac:dyDescent="0.15">
      <c r="J2048" s="270"/>
    </row>
    <row r="2049" spans="10:10" x14ac:dyDescent="0.15">
      <c r="J2049" s="270"/>
    </row>
    <row r="2050" spans="10:10" x14ac:dyDescent="0.15">
      <c r="J2050" s="270"/>
    </row>
    <row r="2051" spans="10:10" x14ac:dyDescent="0.15">
      <c r="J2051" s="270"/>
    </row>
    <row r="2052" spans="10:10" x14ac:dyDescent="0.15">
      <c r="J2052" s="270"/>
    </row>
    <row r="2053" spans="10:10" x14ac:dyDescent="0.15">
      <c r="J2053" s="270"/>
    </row>
    <row r="2054" spans="10:10" x14ac:dyDescent="0.15">
      <c r="J2054" s="270"/>
    </row>
    <row r="2055" spans="10:10" x14ac:dyDescent="0.15">
      <c r="J2055" s="270"/>
    </row>
    <row r="2056" spans="10:10" x14ac:dyDescent="0.15">
      <c r="J2056" s="270"/>
    </row>
    <row r="2057" spans="10:10" x14ac:dyDescent="0.15">
      <c r="J2057" s="270"/>
    </row>
    <row r="2058" spans="10:10" x14ac:dyDescent="0.15">
      <c r="J2058" s="270"/>
    </row>
    <row r="2059" spans="10:10" x14ac:dyDescent="0.15">
      <c r="J2059" s="270"/>
    </row>
    <row r="2060" spans="10:10" x14ac:dyDescent="0.15">
      <c r="J2060" s="270"/>
    </row>
    <row r="2061" spans="10:10" x14ac:dyDescent="0.15">
      <c r="J2061" s="270"/>
    </row>
    <row r="2062" spans="10:10" x14ac:dyDescent="0.15">
      <c r="J2062" s="270"/>
    </row>
    <row r="2063" spans="10:10" x14ac:dyDescent="0.15">
      <c r="J2063" s="270"/>
    </row>
    <row r="2064" spans="10:10" x14ac:dyDescent="0.15">
      <c r="J2064" s="270"/>
    </row>
    <row r="2065" spans="10:10" x14ac:dyDescent="0.15">
      <c r="J2065" s="270"/>
    </row>
    <row r="2066" spans="10:10" x14ac:dyDescent="0.15">
      <c r="J2066" s="270"/>
    </row>
    <row r="2067" spans="10:10" x14ac:dyDescent="0.15">
      <c r="J2067" s="270"/>
    </row>
    <row r="2068" spans="10:10" x14ac:dyDescent="0.15">
      <c r="J2068" s="270"/>
    </row>
    <row r="2069" spans="10:10" x14ac:dyDescent="0.15">
      <c r="J2069" s="270"/>
    </row>
    <row r="2070" spans="10:10" x14ac:dyDescent="0.15">
      <c r="J2070" s="270"/>
    </row>
    <row r="2071" spans="10:10" x14ac:dyDescent="0.15">
      <c r="J2071" s="270"/>
    </row>
    <row r="2072" spans="10:10" x14ac:dyDescent="0.15">
      <c r="J2072" s="270"/>
    </row>
    <row r="2073" spans="10:10" x14ac:dyDescent="0.15">
      <c r="J2073" s="270"/>
    </row>
    <row r="2074" spans="10:10" x14ac:dyDescent="0.15">
      <c r="J2074" s="270"/>
    </row>
    <row r="2075" spans="10:10" x14ac:dyDescent="0.15">
      <c r="J2075" s="270"/>
    </row>
    <row r="2076" spans="10:10" x14ac:dyDescent="0.15">
      <c r="J2076" s="270"/>
    </row>
    <row r="2077" spans="10:10" x14ac:dyDescent="0.15">
      <c r="J2077" s="270"/>
    </row>
    <row r="2078" spans="10:10" x14ac:dyDescent="0.15">
      <c r="J2078" s="270"/>
    </row>
    <row r="2079" spans="10:10" x14ac:dyDescent="0.15">
      <c r="J2079" s="270"/>
    </row>
    <row r="2080" spans="10:10" x14ac:dyDescent="0.15">
      <c r="J2080" s="270"/>
    </row>
    <row r="2081" spans="10:10" x14ac:dyDescent="0.15">
      <c r="J2081" s="270"/>
    </row>
    <row r="2082" spans="10:10" x14ac:dyDescent="0.15">
      <c r="J2082" s="270"/>
    </row>
    <row r="2083" spans="10:10" x14ac:dyDescent="0.15">
      <c r="J2083" s="270"/>
    </row>
    <row r="2084" spans="10:10" x14ac:dyDescent="0.15">
      <c r="J2084" s="270"/>
    </row>
    <row r="2085" spans="10:10" x14ac:dyDescent="0.15">
      <c r="J2085" s="270"/>
    </row>
    <row r="2086" spans="10:10" x14ac:dyDescent="0.15">
      <c r="J2086" s="270"/>
    </row>
    <row r="2087" spans="10:10" x14ac:dyDescent="0.15">
      <c r="J2087" s="270"/>
    </row>
    <row r="2088" spans="10:10" x14ac:dyDescent="0.15">
      <c r="J2088" s="270"/>
    </row>
    <row r="2089" spans="10:10" x14ac:dyDescent="0.15">
      <c r="J2089" s="270"/>
    </row>
    <row r="2090" spans="10:10" x14ac:dyDescent="0.15">
      <c r="J2090" s="270"/>
    </row>
    <row r="2091" spans="10:10" x14ac:dyDescent="0.15">
      <c r="J2091" s="270"/>
    </row>
    <row r="2092" spans="10:10" x14ac:dyDescent="0.15">
      <c r="J2092" s="270"/>
    </row>
    <row r="2093" spans="10:10" x14ac:dyDescent="0.15">
      <c r="J2093" s="270"/>
    </row>
    <row r="2094" spans="10:10" x14ac:dyDescent="0.15">
      <c r="J2094" s="270"/>
    </row>
    <row r="2095" spans="10:10" x14ac:dyDescent="0.15">
      <c r="J2095" s="270"/>
    </row>
    <row r="2096" spans="10:10" x14ac:dyDescent="0.15">
      <c r="J2096" s="270"/>
    </row>
    <row r="2097" spans="10:10" x14ac:dyDescent="0.15">
      <c r="J2097" s="270"/>
    </row>
    <row r="2098" spans="10:10" x14ac:dyDescent="0.15">
      <c r="J2098" s="270"/>
    </row>
    <row r="2099" spans="10:10" x14ac:dyDescent="0.15">
      <c r="J2099" s="270"/>
    </row>
    <row r="2100" spans="10:10" x14ac:dyDescent="0.15">
      <c r="J2100" s="270"/>
    </row>
    <row r="2101" spans="10:10" x14ac:dyDescent="0.15">
      <c r="J2101" s="270"/>
    </row>
    <row r="2102" spans="10:10" x14ac:dyDescent="0.15">
      <c r="J2102" s="270"/>
    </row>
    <row r="2103" spans="10:10" x14ac:dyDescent="0.15">
      <c r="J2103" s="270"/>
    </row>
    <row r="2104" spans="10:10" x14ac:dyDescent="0.15">
      <c r="J2104" s="270"/>
    </row>
    <row r="2105" spans="10:10" x14ac:dyDescent="0.15">
      <c r="J2105" s="270"/>
    </row>
    <row r="2106" spans="10:10" x14ac:dyDescent="0.15">
      <c r="J2106" s="270"/>
    </row>
    <row r="2107" spans="10:10" x14ac:dyDescent="0.15">
      <c r="J2107" s="270"/>
    </row>
    <row r="2108" spans="10:10" x14ac:dyDescent="0.15">
      <c r="J2108" s="270"/>
    </row>
    <row r="2109" spans="10:10" x14ac:dyDescent="0.15">
      <c r="J2109" s="270"/>
    </row>
    <row r="2110" spans="10:10" x14ac:dyDescent="0.15">
      <c r="J2110" s="270"/>
    </row>
    <row r="2111" spans="10:10" x14ac:dyDescent="0.15">
      <c r="J2111" s="270"/>
    </row>
    <row r="2112" spans="10:10" x14ac:dyDescent="0.15">
      <c r="J2112" s="270"/>
    </row>
    <row r="2113" spans="10:10" x14ac:dyDescent="0.15">
      <c r="J2113" s="270"/>
    </row>
    <row r="2114" spans="10:10" x14ac:dyDescent="0.15">
      <c r="J2114" s="270"/>
    </row>
    <row r="2115" spans="10:10" x14ac:dyDescent="0.15">
      <c r="J2115" s="270"/>
    </row>
    <row r="2116" spans="10:10" x14ac:dyDescent="0.15">
      <c r="J2116" s="270"/>
    </row>
    <row r="2117" spans="10:10" x14ac:dyDescent="0.15">
      <c r="J2117" s="270"/>
    </row>
    <row r="2118" spans="10:10" x14ac:dyDescent="0.15">
      <c r="J2118" s="270"/>
    </row>
    <row r="2119" spans="10:10" x14ac:dyDescent="0.15">
      <c r="J2119" s="270"/>
    </row>
    <row r="2120" spans="10:10" x14ac:dyDescent="0.15">
      <c r="J2120" s="270"/>
    </row>
    <row r="2121" spans="10:10" x14ac:dyDescent="0.15">
      <c r="J2121" s="270"/>
    </row>
    <row r="2122" spans="10:10" x14ac:dyDescent="0.15">
      <c r="J2122" s="270"/>
    </row>
    <row r="2123" spans="10:10" x14ac:dyDescent="0.15">
      <c r="J2123" s="270"/>
    </row>
    <row r="2124" spans="10:10" x14ac:dyDescent="0.15">
      <c r="J2124" s="270"/>
    </row>
    <row r="2125" spans="10:10" x14ac:dyDescent="0.15">
      <c r="J2125" s="270"/>
    </row>
    <row r="2126" spans="10:10" x14ac:dyDescent="0.15">
      <c r="J2126" s="270"/>
    </row>
    <row r="2127" spans="10:10" x14ac:dyDescent="0.15">
      <c r="J2127" s="270"/>
    </row>
    <row r="2128" spans="10:10" x14ac:dyDescent="0.15">
      <c r="J2128" s="270"/>
    </row>
    <row r="2129" spans="10:10" x14ac:dyDescent="0.15">
      <c r="J2129" s="270"/>
    </row>
    <row r="2130" spans="10:10" x14ac:dyDescent="0.15">
      <c r="J2130" s="270"/>
    </row>
    <row r="2131" spans="10:10" x14ac:dyDescent="0.15">
      <c r="J2131" s="270"/>
    </row>
    <row r="2132" spans="10:10" x14ac:dyDescent="0.15">
      <c r="J2132" s="270"/>
    </row>
    <row r="2133" spans="10:10" x14ac:dyDescent="0.15">
      <c r="J2133" s="270"/>
    </row>
    <row r="2134" spans="10:10" x14ac:dyDescent="0.15">
      <c r="J2134" s="270"/>
    </row>
    <row r="2135" spans="10:10" x14ac:dyDescent="0.15">
      <c r="J2135" s="270"/>
    </row>
    <row r="2136" spans="10:10" x14ac:dyDescent="0.15">
      <c r="J2136" s="270"/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rgb="FF8CD5EC"/>
  </sheetPr>
  <dimension ref="B1:I3833"/>
  <sheetViews>
    <sheetView showGridLines="0" workbookViewId="0">
      <selection activeCell="F14" sqref="F14"/>
    </sheetView>
  </sheetViews>
  <sheetFormatPr baseColWidth="10" defaultColWidth="8.83203125" defaultRowHeight="15" outlineLevelCol="1" x14ac:dyDescent="0.2"/>
  <cols>
    <col min="1" max="1" width="3.6640625" style="315" customWidth="1"/>
    <col min="2" max="2" width="29.1640625" style="634" customWidth="1" outlineLevel="1"/>
    <col min="3" max="3" width="19.1640625" style="634" customWidth="1" outlineLevel="1"/>
    <col min="4" max="4" width="21.33203125" style="634" customWidth="1" outlineLevel="1"/>
    <col min="5" max="6" width="8.83203125" style="315"/>
    <col min="7" max="7" width="29.1640625" style="611" bestFit="1" customWidth="1"/>
    <col min="8" max="8" width="22.6640625" style="611" customWidth="1"/>
    <col min="9" max="9" width="20.5" style="611" customWidth="1"/>
    <col min="10" max="16384" width="8.83203125" style="315"/>
  </cols>
  <sheetData>
    <row r="1" spans="2:9" x14ac:dyDescent="0.2">
      <c r="B1" s="608" t="s">
        <v>2001</v>
      </c>
      <c r="C1" s="609" t="s">
        <v>2002</v>
      </c>
      <c r="D1" s="610" t="s">
        <v>2003</v>
      </c>
    </row>
    <row r="2" spans="2:9" x14ac:dyDescent="0.2">
      <c r="B2" s="612" t="s">
        <v>173</v>
      </c>
      <c r="C2" s="612" t="s">
        <v>2004</v>
      </c>
      <c r="D2" s="612">
        <v>92007</v>
      </c>
    </row>
    <row r="3" spans="2:9" x14ac:dyDescent="0.2">
      <c r="B3" s="612" t="s">
        <v>173</v>
      </c>
      <c r="C3" s="612" t="s">
        <v>2005</v>
      </c>
      <c r="D3" s="612">
        <v>92008</v>
      </c>
      <c r="G3" s="613" t="s">
        <v>2001</v>
      </c>
      <c r="H3" s="613" t="s">
        <v>2002</v>
      </c>
      <c r="I3" s="613" t="s">
        <v>2003</v>
      </c>
    </row>
    <row r="4" spans="2:9" x14ac:dyDescent="0.2">
      <c r="B4" s="612" t="s">
        <v>173</v>
      </c>
      <c r="C4" s="612" t="s">
        <v>2005</v>
      </c>
      <c r="D4" s="612">
        <v>92009</v>
      </c>
      <c r="G4" s="613" t="s">
        <v>2006</v>
      </c>
      <c r="H4" s="613" t="s">
        <v>2007</v>
      </c>
      <c r="I4" s="613">
        <v>32008</v>
      </c>
    </row>
    <row r="5" spans="2:9" x14ac:dyDescent="0.2">
      <c r="B5" s="612" t="s">
        <v>173</v>
      </c>
      <c r="C5" s="612" t="s">
        <v>2005</v>
      </c>
      <c r="D5" s="612">
        <v>92010</v>
      </c>
      <c r="G5" s="613" t="s">
        <v>2006</v>
      </c>
      <c r="H5" s="613" t="s">
        <v>2007</v>
      </c>
      <c r="I5" s="613">
        <v>32111</v>
      </c>
    </row>
    <row r="6" spans="2:9" x14ac:dyDescent="0.2">
      <c r="B6" s="612" t="s">
        <v>173</v>
      </c>
      <c r="C6" s="612" t="s">
        <v>2005</v>
      </c>
      <c r="D6" s="612">
        <v>92011</v>
      </c>
      <c r="G6" s="613" t="s">
        <v>2006</v>
      </c>
      <c r="H6" s="613" t="s">
        <v>2007</v>
      </c>
      <c r="I6" s="613">
        <v>32113</v>
      </c>
    </row>
    <row r="7" spans="2:9" x14ac:dyDescent="0.2">
      <c r="B7" s="612" t="s">
        <v>173</v>
      </c>
      <c r="C7" s="612" t="s">
        <v>2008</v>
      </c>
      <c r="D7" s="612">
        <v>92014</v>
      </c>
      <c r="G7" s="613" t="s">
        <v>2006</v>
      </c>
      <c r="H7" s="613" t="s">
        <v>2007</v>
      </c>
      <c r="I7" s="613">
        <v>32133</v>
      </c>
    </row>
    <row r="8" spans="2:9" x14ac:dyDescent="0.2">
      <c r="B8" s="612" t="s">
        <v>173</v>
      </c>
      <c r="C8" s="612" t="s">
        <v>2009</v>
      </c>
      <c r="D8" s="612">
        <v>92024</v>
      </c>
      <c r="G8" s="613" t="s">
        <v>2006</v>
      </c>
      <c r="H8" s="613" t="s">
        <v>2007</v>
      </c>
      <c r="I8" s="613">
        <v>32134</v>
      </c>
    </row>
    <row r="9" spans="2:9" x14ac:dyDescent="0.2">
      <c r="B9" s="612" t="s">
        <v>173</v>
      </c>
      <c r="C9" s="612" t="s">
        <v>2010</v>
      </c>
      <c r="D9" s="612">
        <v>92028</v>
      </c>
      <c r="G9" s="613" t="s">
        <v>2006</v>
      </c>
      <c r="H9" s="613" t="s">
        <v>2007</v>
      </c>
      <c r="I9" s="613">
        <v>32159</v>
      </c>
    </row>
    <row r="10" spans="2:9" x14ac:dyDescent="0.2">
      <c r="B10" s="612" t="s">
        <v>173</v>
      </c>
      <c r="C10" s="612" t="s">
        <v>2011</v>
      </c>
      <c r="D10" s="612">
        <v>92069</v>
      </c>
      <c r="G10" s="613" t="s">
        <v>2006</v>
      </c>
      <c r="H10" s="613" t="s">
        <v>2007</v>
      </c>
      <c r="I10" s="613">
        <v>32162</v>
      </c>
    </row>
    <row r="11" spans="2:9" x14ac:dyDescent="0.2">
      <c r="B11" s="612" t="s">
        <v>173</v>
      </c>
      <c r="C11" s="612" t="s">
        <v>2012</v>
      </c>
      <c r="D11" s="612">
        <v>92075</v>
      </c>
      <c r="G11" s="613" t="s">
        <v>2006</v>
      </c>
      <c r="H11" s="613" t="s">
        <v>2007</v>
      </c>
      <c r="I11" s="613">
        <v>32163</v>
      </c>
    </row>
    <row r="12" spans="2:9" x14ac:dyDescent="0.2">
      <c r="B12" s="612" t="s">
        <v>173</v>
      </c>
      <c r="C12" s="612" t="s">
        <v>2011</v>
      </c>
      <c r="D12" s="612">
        <v>92078</v>
      </c>
      <c r="G12" s="613" t="s">
        <v>2006</v>
      </c>
      <c r="H12" s="613" t="s">
        <v>2007</v>
      </c>
      <c r="I12" s="613">
        <v>32179</v>
      </c>
    </row>
    <row r="13" spans="2:9" x14ac:dyDescent="0.2">
      <c r="B13" s="612" t="s">
        <v>173</v>
      </c>
      <c r="C13" s="612" t="s">
        <v>2013</v>
      </c>
      <c r="D13" s="612">
        <v>92081</v>
      </c>
      <c r="G13" s="613" t="s">
        <v>2006</v>
      </c>
      <c r="H13" s="613" t="s">
        <v>2007</v>
      </c>
      <c r="I13" s="613">
        <v>32182</v>
      </c>
    </row>
    <row r="14" spans="2:9" x14ac:dyDescent="0.2">
      <c r="B14" s="612" t="s">
        <v>173</v>
      </c>
      <c r="C14" s="612" t="s">
        <v>2013</v>
      </c>
      <c r="D14" s="612">
        <v>92083</v>
      </c>
      <c r="G14" s="613" t="s">
        <v>2006</v>
      </c>
      <c r="H14" s="613" t="s">
        <v>2007</v>
      </c>
      <c r="I14" s="613">
        <v>32183</v>
      </c>
    </row>
    <row r="15" spans="2:9" x14ac:dyDescent="0.2">
      <c r="B15" s="612" t="s">
        <v>173</v>
      </c>
      <c r="C15" s="612" t="s">
        <v>2014</v>
      </c>
      <c r="D15" s="612">
        <v>92091</v>
      </c>
      <c r="G15" s="613" t="s">
        <v>2006</v>
      </c>
      <c r="H15" s="613" t="s">
        <v>2007</v>
      </c>
      <c r="I15" s="613">
        <v>32192</v>
      </c>
    </row>
    <row r="16" spans="2:9" x14ac:dyDescent="0.2">
      <c r="B16" s="612" t="s">
        <v>173</v>
      </c>
      <c r="C16" s="612" t="s">
        <v>2015</v>
      </c>
      <c r="D16" s="612">
        <v>92037</v>
      </c>
      <c r="G16" s="613" t="s">
        <v>2006</v>
      </c>
      <c r="H16" s="613" t="s">
        <v>2007</v>
      </c>
      <c r="I16" s="613">
        <v>32195</v>
      </c>
    </row>
    <row r="17" spans="2:9" x14ac:dyDescent="0.2">
      <c r="B17" s="612" t="s">
        <v>173</v>
      </c>
      <c r="C17" s="612" t="s">
        <v>2016</v>
      </c>
      <c r="D17" s="612">
        <v>92064</v>
      </c>
      <c r="G17" s="613" t="s">
        <v>2006</v>
      </c>
      <c r="H17" s="613" t="s">
        <v>2007</v>
      </c>
      <c r="I17" s="613">
        <v>32359</v>
      </c>
    </row>
    <row r="18" spans="2:9" x14ac:dyDescent="0.2">
      <c r="B18" s="612" t="s">
        <v>173</v>
      </c>
      <c r="C18" s="612" t="s">
        <v>2014</v>
      </c>
      <c r="D18" s="612">
        <v>92067</v>
      </c>
      <c r="G18" s="613" t="s">
        <v>2006</v>
      </c>
      <c r="H18" s="613" t="s">
        <v>2007</v>
      </c>
      <c r="I18" s="613">
        <v>32601</v>
      </c>
    </row>
    <row r="19" spans="2:9" x14ac:dyDescent="0.2">
      <c r="B19" s="612" t="s">
        <v>173</v>
      </c>
      <c r="C19" s="612" t="s">
        <v>2017</v>
      </c>
      <c r="D19" s="612">
        <v>92108</v>
      </c>
      <c r="G19" s="613" t="s">
        <v>2006</v>
      </c>
      <c r="H19" s="613" t="s">
        <v>2007</v>
      </c>
      <c r="I19" s="613">
        <v>32602</v>
      </c>
    </row>
    <row r="20" spans="2:9" x14ac:dyDescent="0.2">
      <c r="B20" s="612" t="s">
        <v>173</v>
      </c>
      <c r="C20" s="612" t="s">
        <v>2018</v>
      </c>
      <c r="D20" s="612">
        <v>92109</v>
      </c>
      <c r="G20" s="613" t="s">
        <v>2006</v>
      </c>
      <c r="H20" s="613" t="s">
        <v>2007</v>
      </c>
      <c r="I20" s="613">
        <v>32603</v>
      </c>
    </row>
    <row r="21" spans="2:9" x14ac:dyDescent="0.2">
      <c r="B21" s="612" t="s">
        <v>173</v>
      </c>
      <c r="C21" s="612" t="s">
        <v>2019</v>
      </c>
      <c r="D21" s="612">
        <v>92110</v>
      </c>
      <c r="G21" s="613" t="s">
        <v>2006</v>
      </c>
      <c r="H21" s="613" t="s">
        <v>2007</v>
      </c>
      <c r="I21" s="613">
        <v>32604</v>
      </c>
    </row>
    <row r="22" spans="2:9" x14ac:dyDescent="0.2">
      <c r="B22" s="612" t="s">
        <v>173</v>
      </c>
      <c r="C22" s="612" t="s">
        <v>2020</v>
      </c>
      <c r="D22" s="612">
        <v>92111</v>
      </c>
      <c r="G22" s="613" t="s">
        <v>2006</v>
      </c>
      <c r="H22" s="613" t="s">
        <v>2007</v>
      </c>
      <c r="I22" s="613">
        <v>32605</v>
      </c>
    </row>
    <row r="23" spans="2:9" x14ac:dyDescent="0.2">
      <c r="B23" s="612" t="s">
        <v>173</v>
      </c>
      <c r="C23" s="612" t="s">
        <v>2021</v>
      </c>
      <c r="D23" s="612">
        <v>92117</v>
      </c>
      <c r="G23" s="613" t="s">
        <v>2006</v>
      </c>
      <c r="H23" s="613" t="s">
        <v>2007</v>
      </c>
      <c r="I23" s="613">
        <v>32606</v>
      </c>
    </row>
    <row r="24" spans="2:9" x14ac:dyDescent="0.2">
      <c r="B24" s="612" t="s">
        <v>173</v>
      </c>
      <c r="C24" s="612" t="s">
        <v>2022</v>
      </c>
      <c r="D24" s="612">
        <v>92118</v>
      </c>
      <c r="G24" s="613" t="s">
        <v>2006</v>
      </c>
      <c r="H24" s="613" t="s">
        <v>2007</v>
      </c>
      <c r="I24" s="613">
        <v>32607</v>
      </c>
    </row>
    <row r="25" spans="2:9" x14ac:dyDescent="0.2">
      <c r="B25" s="612" t="s">
        <v>173</v>
      </c>
      <c r="C25" s="612" t="s">
        <v>2023</v>
      </c>
      <c r="D25" s="612">
        <v>92121</v>
      </c>
      <c r="G25" s="613" t="s">
        <v>2006</v>
      </c>
      <c r="H25" s="613" t="s">
        <v>2007</v>
      </c>
      <c r="I25" s="613">
        <v>32608</v>
      </c>
    </row>
    <row r="26" spans="2:9" x14ac:dyDescent="0.2">
      <c r="B26" s="612" t="s">
        <v>173</v>
      </c>
      <c r="C26" s="612" t="s">
        <v>2024</v>
      </c>
      <c r="D26" s="612">
        <v>92122</v>
      </c>
      <c r="G26" s="613" t="s">
        <v>2006</v>
      </c>
      <c r="H26" s="613" t="s">
        <v>2007</v>
      </c>
      <c r="I26" s="613">
        <v>32609</v>
      </c>
    </row>
    <row r="27" spans="2:9" x14ac:dyDescent="0.2">
      <c r="B27" s="612" t="s">
        <v>173</v>
      </c>
      <c r="C27" s="612" t="s">
        <v>2025</v>
      </c>
      <c r="D27" s="612">
        <v>92123</v>
      </c>
      <c r="G27" s="613" t="s">
        <v>2006</v>
      </c>
      <c r="H27" s="613" t="s">
        <v>2007</v>
      </c>
      <c r="I27" s="613">
        <v>32610</v>
      </c>
    </row>
    <row r="28" spans="2:9" x14ac:dyDescent="0.2">
      <c r="B28" s="612" t="s">
        <v>173</v>
      </c>
      <c r="C28" s="612" t="s">
        <v>2026</v>
      </c>
      <c r="D28" s="612">
        <v>92124</v>
      </c>
      <c r="G28" s="613" t="s">
        <v>2006</v>
      </c>
      <c r="H28" s="613" t="s">
        <v>2007</v>
      </c>
      <c r="I28" s="613">
        <v>32611</v>
      </c>
    </row>
    <row r="29" spans="2:9" x14ac:dyDescent="0.2">
      <c r="B29" s="612" t="s">
        <v>173</v>
      </c>
      <c r="C29" s="612" t="s">
        <v>2027</v>
      </c>
      <c r="D29" s="612">
        <v>92126</v>
      </c>
      <c r="G29" s="613" t="s">
        <v>2006</v>
      </c>
      <c r="H29" s="613" t="s">
        <v>2007</v>
      </c>
      <c r="I29" s="613">
        <v>32612</v>
      </c>
    </row>
    <row r="30" spans="2:9" x14ac:dyDescent="0.2">
      <c r="B30" s="612" t="s">
        <v>173</v>
      </c>
      <c r="C30" s="612" t="s">
        <v>2028</v>
      </c>
      <c r="D30" s="612">
        <v>92127</v>
      </c>
      <c r="G30" s="613" t="s">
        <v>2006</v>
      </c>
      <c r="H30" s="613" t="s">
        <v>2007</v>
      </c>
      <c r="I30" s="613">
        <v>32614</v>
      </c>
    </row>
    <row r="31" spans="2:9" x14ac:dyDescent="0.2">
      <c r="B31" s="612" t="s">
        <v>173</v>
      </c>
      <c r="C31" s="612" t="s">
        <v>2028</v>
      </c>
      <c r="D31" s="612">
        <v>92128</v>
      </c>
      <c r="G31" s="613" t="s">
        <v>2006</v>
      </c>
      <c r="H31" s="613" t="s">
        <v>2007</v>
      </c>
      <c r="I31" s="613">
        <v>32615</v>
      </c>
    </row>
    <row r="32" spans="2:9" x14ac:dyDescent="0.2">
      <c r="B32" s="612" t="s">
        <v>173</v>
      </c>
      <c r="C32" s="612" t="s">
        <v>2029</v>
      </c>
      <c r="D32" s="612">
        <v>92129</v>
      </c>
      <c r="G32" s="613" t="s">
        <v>2006</v>
      </c>
      <c r="H32" s="613" t="s">
        <v>2007</v>
      </c>
      <c r="I32" s="613">
        <v>32616</v>
      </c>
    </row>
    <row r="33" spans="2:9" x14ac:dyDescent="0.2">
      <c r="B33" s="612" t="s">
        <v>173</v>
      </c>
      <c r="C33" s="612" t="s">
        <v>2030</v>
      </c>
      <c r="D33" s="612">
        <v>92130</v>
      </c>
      <c r="G33" s="613" t="s">
        <v>2006</v>
      </c>
      <c r="H33" s="613" t="s">
        <v>2007</v>
      </c>
      <c r="I33" s="613">
        <v>32617</v>
      </c>
    </row>
    <row r="34" spans="2:9" x14ac:dyDescent="0.2">
      <c r="B34" s="612" t="s">
        <v>173</v>
      </c>
      <c r="C34" s="612" t="s">
        <v>2031</v>
      </c>
      <c r="D34" s="612">
        <v>92131</v>
      </c>
      <c r="G34" s="613" t="s">
        <v>2006</v>
      </c>
      <c r="H34" s="613" t="s">
        <v>2007</v>
      </c>
      <c r="I34" s="613">
        <v>32618</v>
      </c>
    </row>
    <row r="35" spans="2:9" x14ac:dyDescent="0.2">
      <c r="B35" s="612" t="s">
        <v>173</v>
      </c>
      <c r="C35" s="612" t="s">
        <v>2032</v>
      </c>
      <c r="D35" s="612">
        <v>92145</v>
      </c>
      <c r="G35" s="613" t="s">
        <v>2006</v>
      </c>
      <c r="H35" s="613" t="s">
        <v>2007</v>
      </c>
      <c r="I35" s="613">
        <v>32619</v>
      </c>
    </row>
    <row r="36" spans="2:9" x14ac:dyDescent="0.2">
      <c r="B36" s="612" t="s">
        <v>2033</v>
      </c>
      <c r="C36" s="612" t="s">
        <v>2034</v>
      </c>
      <c r="D36" s="612">
        <v>85321</v>
      </c>
      <c r="G36" s="613" t="s">
        <v>2006</v>
      </c>
      <c r="H36" s="613" t="s">
        <v>2007</v>
      </c>
      <c r="I36" s="613">
        <v>32621</v>
      </c>
    </row>
    <row r="37" spans="2:9" x14ac:dyDescent="0.2">
      <c r="B37" s="612" t="s">
        <v>2033</v>
      </c>
      <c r="C37" s="612" t="s">
        <v>2034</v>
      </c>
      <c r="D37" s="612">
        <v>85341</v>
      </c>
      <c r="G37" s="613" t="s">
        <v>2006</v>
      </c>
      <c r="H37" s="613" t="s">
        <v>2007</v>
      </c>
      <c r="I37" s="613">
        <v>32622</v>
      </c>
    </row>
    <row r="38" spans="2:9" x14ac:dyDescent="0.2">
      <c r="B38" s="612" t="s">
        <v>2033</v>
      </c>
      <c r="C38" s="612" t="s">
        <v>2034</v>
      </c>
      <c r="D38" s="612">
        <v>85601</v>
      </c>
      <c r="G38" s="613" t="s">
        <v>2006</v>
      </c>
      <c r="H38" s="613" t="s">
        <v>2007</v>
      </c>
      <c r="I38" s="613">
        <v>32625</v>
      </c>
    </row>
    <row r="39" spans="2:9" x14ac:dyDescent="0.2">
      <c r="B39" s="612" t="s">
        <v>2033</v>
      </c>
      <c r="C39" s="612" t="s">
        <v>2035</v>
      </c>
      <c r="D39" s="612">
        <v>85602</v>
      </c>
      <c r="G39" s="613" t="s">
        <v>2006</v>
      </c>
      <c r="H39" s="613" t="s">
        <v>2007</v>
      </c>
      <c r="I39" s="613">
        <v>32626</v>
      </c>
    </row>
    <row r="40" spans="2:9" x14ac:dyDescent="0.2">
      <c r="B40" s="612" t="s">
        <v>2033</v>
      </c>
      <c r="C40" s="612" t="s">
        <v>2034</v>
      </c>
      <c r="D40" s="612">
        <v>85602</v>
      </c>
      <c r="G40" s="613" t="s">
        <v>2006</v>
      </c>
      <c r="H40" s="613" t="s">
        <v>2007</v>
      </c>
      <c r="I40" s="613">
        <v>32627</v>
      </c>
    </row>
    <row r="41" spans="2:9" x14ac:dyDescent="0.2">
      <c r="B41" s="612" t="s">
        <v>2033</v>
      </c>
      <c r="C41" s="612" t="s">
        <v>2035</v>
      </c>
      <c r="D41" s="612">
        <v>85603</v>
      </c>
      <c r="G41" s="613" t="s">
        <v>2006</v>
      </c>
      <c r="H41" s="613" t="s">
        <v>2007</v>
      </c>
      <c r="I41" s="613">
        <v>32628</v>
      </c>
    </row>
    <row r="42" spans="2:9" x14ac:dyDescent="0.2">
      <c r="B42" s="612" t="s">
        <v>2033</v>
      </c>
      <c r="C42" s="612" t="s">
        <v>2035</v>
      </c>
      <c r="D42" s="612">
        <v>85605</v>
      </c>
      <c r="G42" s="613" t="s">
        <v>2006</v>
      </c>
      <c r="H42" s="613" t="s">
        <v>2007</v>
      </c>
      <c r="I42" s="613">
        <v>32631</v>
      </c>
    </row>
    <row r="43" spans="2:9" x14ac:dyDescent="0.2">
      <c r="B43" s="612" t="s">
        <v>2033</v>
      </c>
      <c r="C43" s="612" t="s">
        <v>2035</v>
      </c>
      <c r="D43" s="612">
        <v>85606</v>
      </c>
      <c r="G43" s="613" t="s">
        <v>2006</v>
      </c>
      <c r="H43" s="613" t="s">
        <v>2007</v>
      </c>
      <c r="I43" s="613">
        <v>32633</v>
      </c>
    </row>
    <row r="44" spans="2:9" x14ac:dyDescent="0.2">
      <c r="B44" s="612" t="s">
        <v>2033</v>
      </c>
      <c r="C44" s="612" t="s">
        <v>2035</v>
      </c>
      <c r="D44" s="612">
        <v>85607</v>
      </c>
      <c r="G44" s="613" t="s">
        <v>2006</v>
      </c>
      <c r="H44" s="613" t="s">
        <v>2007</v>
      </c>
      <c r="I44" s="613">
        <v>32634</v>
      </c>
    </row>
    <row r="45" spans="2:9" x14ac:dyDescent="0.2">
      <c r="B45" s="612" t="s">
        <v>2033</v>
      </c>
      <c r="C45" s="612" t="s">
        <v>2035</v>
      </c>
      <c r="D45" s="612">
        <v>85608</v>
      </c>
      <c r="G45" s="613" t="s">
        <v>2006</v>
      </c>
      <c r="H45" s="613" t="s">
        <v>2007</v>
      </c>
      <c r="I45" s="613">
        <v>32635</v>
      </c>
    </row>
    <row r="46" spans="2:9" x14ac:dyDescent="0.2">
      <c r="B46" s="612" t="s">
        <v>2033</v>
      </c>
      <c r="C46" s="612" t="s">
        <v>2035</v>
      </c>
      <c r="D46" s="612">
        <v>85609</v>
      </c>
      <c r="G46" s="613" t="s">
        <v>2006</v>
      </c>
      <c r="H46" s="613" t="s">
        <v>2007</v>
      </c>
      <c r="I46" s="613">
        <v>32639</v>
      </c>
    </row>
    <row r="47" spans="2:9" x14ac:dyDescent="0.2">
      <c r="B47" s="612" t="s">
        <v>2033</v>
      </c>
      <c r="C47" s="612" t="s">
        <v>2035</v>
      </c>
      <c r="D47" s="612">
        <v>85610</v>
      </c>
      <c r="G47" s="613" t="s">
        <v>2006</v>
      </c>
      <c r="H47" s="613" t="s">
        <v>2007</v>
      </c>
      <c r="I47" s="613">
        <v>32640</v>
      </c>
    </row>
    <row r="48" spans="2:9" x14ac:dyDescent="0.2">
      <c r="B48" s="612" t="s">
        <v>2033</v>
      </c>
      <c r="C48" s="612" t="s">
        <v>2034</v>
      </c>
      <c r="D48" s="612">
        <v>85611</v>
      </c>
      <c r="G48" s="613" t="s">
        <v>2006</v>
      </c>
      <c r="H48" s="613" t="s">
        <v>2007</v>
      </c>
      <c r="I48" s="613">
        <v>32641</v>
      </c>
    </row>
    <row r="49" spans="2:9" x14ac:dyDescent="0.2">
      <c r="B49" s="612" t="s">
        <v>2033</v>
      </c>
      <c r="C49" s="612" t="s">
        <v>2036</v>
      </c>
      <c r="D49" s="612">
        <v>85611</v>
      </c>
      <c r="G49" s="613" t="s">
        <v>2006</v>
      </c>
      <c r="H49" s="613" t="s">
        <v>2007</v>
      </c>
      <c r="I49" s="613">
        <v>32643</v>
      </c>
    </row>
    <row r="50" spans="2:9" x14ac:dyDescent="0.2">
      <c r="B50" s="612" t="s">
        <v>2033</v>
      </c>
      <c r="C50" s="612" t="s">
        <v>2035</v>
      </c>
      <c r="D50" s="612">
        <v>85613</v>
      </c>
      <c r="G50" s="613" t="s">
        <v>2006</v>
      </c>
      <c r="H50" s="613" t="s">
        <v>2007</v>
      </c>
      <c r="I50" s="613">
        <v>32644</v>
      </c>
    </row>
    <row r="51" spans="2:9" x14ac:dyDescent="0.2">
      <c r="B51" s="612" t="s">
        <v>2033</v>
      </c>
      <c r="C51" s="612" t="s">
        <v>2034</v>
      </c>
      <c r="D51" s="612">
        <v>85614</v>
      </c>
      <c r="G51" s="613" t="s">
        <v>2006</v>
      </c>
      <c r="H51" s="613" t="s">
        <v>2007</v>
      </c>
      <c r="I51" s="613">
        <v>32648</v>
      </c>
    </row>
    <row r="52" spans="2:9" x14ac:dyDescent="0.2">
      <c r="B52" s="612" t="s">
        <v>2033</v>
      </c>
      <c r="C52" s="612" t="s">
        <v>2035</v>
      </c>
      <c r="D52" s="612">
        <v>85615</v>
      </c>
      <c r="G52" s="613" t="s">
        <v>2006</v>
      </c>
      <c r="H52" s="613" t="s">
        <v>2007</v>
      </c>
      <c r="I52" s="613">
        <v>32653</v>
      </c>
    </row>
    <row r="53" spans="2:9" x14ac:dyDescent="0.2">
      <c r="B53" s="612" t="s">
        <v>2033</v>
      </c>
      <c r="C53" s="612" t="s">
        <v>2035</v>
      </c>
      <c r="D53" s="612">
        <v>85616</v>
      </c>
      <c r="G53" s="613" t="s">
        <v>2006</v>
      </c>
      <c r="H53" s="613" t="s">
        <v>2007</v>
      </c>
      <c r="I53" s="613">
        <v>32654</v>
      </c>
    </row>
    <row r="54" spans="2:9" x14ac:dyDescent="0.2">
      <c r="B54" s="612" t="s">
        <v>2033</v>
      </c>
      <c r="C54" s="612" t="s">
        <v>2035</v>
      </c>
      <c r="D54" s="612">
        <v>85617</v>
      </c>
      <c r="G54" s="613" t="s">
        <v>2006</v>
      </c>
      <c r="H54" s="613" t="s">
        <v>2007</v>
      </c>
      <c r="I54" s="613">
        <v>32655</v>
      </c>
    </row>
    <row r="55" spans="2:9" x14ac:dyDescent="0.2">
      <c r="B55" s="612" t="s">
        <v>2033</v>
      </c>
      <c r="C55" s="612" t="s">
        <v>2034</v>
      </c>
      <c r="D55" s="612">
        <v>85619</v>
      </c>
      <c r="G55" s="613" t="s">
        <v>2006</v>
      </c>
      <c r="H55" s="613" t="s">
        <v>2007</v>
      </c>
      <c r="I55" s="613">
        <v>32658</v>
      </c>
    </row>
    <row r="56" spans="2:9" x14ac:dyDescent="0.2">
      <c r="B56" s="612" t="s">
        <v>2033</v>
      </c>
      <c r="C56" s="612" t="s">
        <v>2035</v>
      </c>
      <c r="D56" s="612">
        <v>85620</v>
      </c>
      <c r="G56" s="613" t="s">
        <v>2006</v>
      </c>
      <c r="H56" s="613" t="s">
        <v>2007</v>
      </c>
      <c r="I56" s="613">
        <v>32662</v>
      </c>
    </row>
    <row r="57" spans="2:9" x14ac:dyDescent="0.2">
      <c r="B57" s="612" t="s">
        <v>2033</v>
      </c>
      <c r="C57" s="612" t="s">
        <v>2036</v>
      </c>
      <c r="D57" s="612">
        <v>85621</v>
      </c>
      <c r="G57" s="613" t="s">
        <v>2006</v>
      </c>
      <c r="H57" s="613" t="s">
        <v>2007</v>
      </c>
      <c r="I57" s="613">
        <v>32663</v>
      </c>
    </row>
    <row r="58" spans="2:9" x14ac:dyDescent="0.2">
      <c r="B58" s="612" t="s">
        <v>2033</v>
      </c>
      <c r="C58" s="612" t="s">
        <v>2034</v>
      </c>
      <c r="D58" s="612">
        <v>85622</v>
      </c>
      <c r="G58" s="613" t="s">
        <v>2006</v>
      </c>
      <c r="H58" s="613" t="s">
        <v>2007</v>
      </c>
      <c r="I58" s="613">
        <v>32664</v>
      </c>
    </row>
    <row r="59" spans="2:9" x14ac:dyDescent="0.2">
      <c r="B59" s="612" t="s">
        <v>2033</v>
      </c>
      <c r="C59" s="612" t="s">
        <v>2036</v>
      </c>
      <c r="D59" s="612">
        <v>85624</v>
      </c>
      <c r="G59" s="613" t="s">
        <v>2006</v>
      </c>
      <c r="H59" s="613" t="s">
        <v>2007</v>
      </c>
      <c r="I59" s="613">
        <v>32666</v>
      </c>
    </row>
    <row r="60" spans="2:9" x14ac:dyDescent="0.2">
      <c r="B60" s="612" t="s">
        <v>2033</v>
      </c>
      <c r="C60" s="612" t="s">
        <v>2035</v>
      </c>
      <c r="D60" s="612">
        <v>85625</v>
      </c>
      <c r="G60" s="613" t="s">
        <v>2006</v>
      </c>
      <c r="H60" s="613" t="s">
        <v>2007</v>
      </c>
      <c r="I60" s="613">
        <v>32667</v>
      </c>
    </row>
    <row r="61" spans="2:9" x14ac:dyDescent="0.2">
      <c r="B61" s="612" t="s">
        <v>2033</v>
      </c>
      <c r="C61" s="612" t="s">
        <v>2035</v>
      </c>
      <c r="D61" s="612">
        <v>85626</v>
      </c>
      <c r="G61" s="613" t="s">
        <v>2006</v>
      </c>
      <c r="H61" s="613" t="s">
        <v>2007</v>
      </c>
      <c r="I61" s="613">
        <v>32668</v>
      </c>
    </row>
    <row r="62" spans="2:9" x14ac:dyDescent="0.2">
      <c r="B62" s="612" t="s">
        <v>2033</v>
      </c>
      <c r="C62" s="612" t="s">
        <v>2035</v>
      </c>
      <c r="D62" s="612">
        <v>85627</v>
      </c>
      <c r="G62" s="613" t="s">
        <v>2006</v>
      </c>
      <c r="H62" s="613" t="s">
        <v>2007</v>
      </c>
      <c r="I62" s="613">
        <v>32669</v>
      </c>
    </row>
    <row r="63" spans="2:9" x14ac:dyDescent="0.2">
      <c r="B63" s="612" t="s">
        <v>2033</v>
      </c>
      <c r="C63" s="612" t="s">
        <v>2036</v>
      </c>
      <c r="D63" s="612">
        <v>85628</v>
      </c>
      <c r="G63" s="613" t="s">
        <v>2006</v>
      </c>
      <c r="H63" s="613" t="s">
        <v>2007</v>
      </c>
      <c r="I63" s="613">
        <v>32680</v>
      </c>
    </row>
    <row r="64" spans="2:9" x14ac:dyDescent="0.2">
      <c r="B64" s="612" t="s">
        <v>2033</v>
      </c>
      <c r="C64" s="612" t="s">
        <v>2034</v>
      </c>
      <c r="D64" s="612">
        <v>85629</v>
      </c>
      <c r="G64" s="613" t="s">
        <v>2006</v>
      </c>
      <c r="H64" s="613" t="s">
        <v>2007</v>
      </c>
      <c r="I64" s="613">
        <v>32681</v>
      </c>
    </row>
    <row r="65" spans="2:9" x14ac:dyDescent="0.2">
      <c r="B65" s="612" t="s">
        <v>2033</v>
      </c>
      <c r="C65" s="612" t="s">
        <v>2035</v>
      </c>
      <c r="D65" s="612">
        <v>85630</v>
      </c>
      <c r="G65" s="613" t="s">
        <v>2006</v>
      </c>
      <c r="H65" s="613" t="s">
        <v>2007</v>
      </c>
      <c r="I65" s="613">
        <v>32683</v>
      </c>
    </row>
    <row r="66" spans="2:9" x14ac:dyDescent="0.2">
      <c r="B66" s="612" t="s">
        <v>2033</v>
      </c>
      <c r="C66" s="612" t="s">
        <v>2035</v>
      </c>
      <c r="D66" s="612">
        <v>85632</v>
      </c>
      <c r="G66" s="613" t="s">
        <v>2006</v>
      </c>
      <c r="H66" s="613" t="s">
        <v>2007</v>
      </c>
      <c r="I66" s="613">
        <v>32686</v>
      </c>
    </row>
    <row r="67" spans="2:9" x14ac:dyDescent="0.2">
      <c r="B67" s="612" t="s">
        <v>2033</v>
      </c>
      <c r="C67" s="612" t="s">
        <v>2034</v>
      </c>
      <c r="D67" s="612">
        <v>85633</v>
      </c>
      <c r="G67" s="613" t="s">
        <v>2006</v>
      </c>
      <c r="H67" s="613" t="s">
        <v>2007</v>
      </c>
      <c r="I67" s="613">
        <v>32692</v>
      </c>
    </row>
    <row r="68" spans="2:9" x14ac:dyDescent="0.2">
      <c r="B68" s="612" t="s">
        <v>2033</v>
      </c>
      <c r="C68" s="612" t="s">
        <v>2034</v>
      </c>
      <c r="D68" s="612">
        <v>85634</v>
      </c>
      <c r="G68" s="613" t="s">
        <v>2006</v>
      </c>
      <c r="H68" s="613" t="s">
        <v>2007</v>
      </c>
      <c r="I68" s="613">
        <v>32693</v>
      </c>
    </row>
    <row r="69" spans="2:9" x14ac:dyDescent="0.2">
      <c r="B69" s="612" t="s">
        <v>2033</v>
      </c>
      <c r="C69" s="612" t="s">
        <v>2035</v>
      </c>
      <c r="D69" s="612">
        <v>85635</v>
      </c>
      <c r="G69" s="613" t="s">
        <v>2006</v>
      </c>
      <c r="H69" s="613" t="s">
        <v>2007</v>
      </c>
      <c r="I69" s="613">
        <v>32694</v>
      </c>
    </row>
    <row r="70" spans="2:9" x14ac:dyDescent="0.2">
      <c r="B70" s="612" t="s">
        <v>2033</v>
      </c>
      <c r="C70" s="612" t="s">
        <v>2035</v>
      </c>
      <c r="D70" s="612">
        <v>85636</v>
      </c>
      <c r="G70" s="613" t="s">
        <v>2006</v>
      </c>
      <c r="H70" s="613" t="s">
        <v>2007</v>
      </c>
      <c r="I70" s="613">
        <v>32696</v>
      </c>
    </row>
    <row r="71" spans="2:9" x14ac:dyDescent="0.2">
      <c r="B71" s="612" t="s">
        <v>2033</v>
      </c>
      <c r="C71" s="612" t="s">
        <v>2034</v>
      </c>
      <c r="D71" s="612">
        <v>85637</v>
      </c>
      <c r="G71" s="613" t="s">
        <v>2006</v>
      </c>
      <c r="H71" s="613" t="s">
        <v>2007</v>
      </c>
      <c r="I71" s="613">
        <v>32702</v>
      </c>
    </row>
    <row r="72" spans="2:9" x14ac:dyDescent="0.2">
      <c r="B72" s="612" t="s">
        <v>2033</v>
      </c>
      <c r="C72" s="612" t="s">
        <v>2036</v>
      </c>
      <c r="D72" s="612">
        <v>85637</v>
      </c>
      <c r="G72" s="613" t="s">
        <v>2006</v>
      </c>
      <c r="H72" s="613" t="s">
        <v>2007</v>
      </c>
      <c r="I72" s="613">
        <v>32784</v>
      </c>
    </row>
    <row r="73" spans="2:9" x14ac:dyDescent="0.2">
      <c r="B73" s="612" t="s">
        <v>2033</v>
      </c>
      <c r="C73" s="612" t="s">
        <v>2035</v>
      </c>
      <c r="D73" s="612">
        <v>85638</v>
      </c>
      <c r="G73" s="613" t="s">
        <v>2006</v>
      </c>
      <c r="H73" s="613" t="s">
        <v>2007</v>
      </c>
      <c r="I73" s="613">
        <v>33513</v>
      </c>
    </row>
    <row r="74" spans="2:9" x14ac:dyDescent="0.2">
      <c r="B74" s="612" t="s">
        <v>2033</v>
      </c>
      <c r="C74" s="612" t="s">
        <v>2034</v>
      </c>
      <c r="D74" s="612">
        <v>85639</v>
      </c>
      <c r="G74" s="613" t="s">
        <v>2006</v>
      </c>
      <c r="H74" s="613" t="s">
        <v>2007</v>
      </c>
      <c r="I74" s="613">
        <v>33514</v>
      </c>
    </row>
    <row r="75" spans="2:9" x14ac:dyDescent="0.2">
      <c r="B75" s="612" t="s">
        <v>2033</v>
      </c>
      <c r="C75" s="612" t="s">
        <v>2036</v>
      </c>
      <c r="D75" s="612">
        <v>85640</v>
      </c>
      <c r="G75" s="613" t="s">
        <v>2006</v>
      </c>
      <c r="H75" s="613" t="s">
        <v>2007</v>
      </c>
      <c r="I75" s="613">
        <v>33521</v>
      </c>
    </row>
    <row r="76" spans="2:9" x14ac:dyDescent="0.2">
      <c r="B76" s="612" t="s">
        <v>2033</v>
      </c>
      <c r="C76" s="612" t="s">
        <v>2034</v>
      </c>
      <c r="D76" s="612">
        <v>85641</v>
      </c>
      <c r="G76" s="613" t="s">
        <v>2006</v>
      </c>
      <c r="H76" s="613" t="s">
        <v>2007</v>
      </c>
      <c r="I76" s="613">
        <v>33538</v>
      </c>
    </row>
    <row r="77" spans="2:9" x14ac:dyDescent="0.2">
      <c r="B77" s="612" t="s">
        <v>2033</v>
      </c>
      <c r="C77" s="612" t="s">
        <v>2035</v>
      </c>
      <c r="D77" s="612">
        <v>85643</v>
      </c>
      <c r="G77" s="613" t="s">
        <v>2006</v>
      </c>
      <c r="H77" s="613" t="s">
        <v>2007</v>
      </c>
      <c r="I77" s="613">
        <v>33585</v>
      </c>
    </row>
    <row r="78" spans="2:9" x14ac:dyDescent="0.2">
      <c r="B78" s="612" t="s">
        <v>2033</v>
      </c>
      <c r="C78" s="612" t="s">
        <v>2035</v>
      </c>
      <c r="D78" s="612">
        <v>85644</v>
      </c>
      <c r="G78" s="613" t="s">
        <v>2006</v>
      </c>
      <c r="H78" s="613" t="s">
        <v>2007</v>
      </c>
      <c r="I78" s="613">
        <v>33597</v>
      </c>
    </row>
    <row r="79" spans="2:9" x14ac:dyDescent="0.2">
      <c r="B79" s="612" t="s">
        <v>2033</v>
      </c>
      <c r="C79" s="612" t="s">
        <v>2034</v>
      </c>
      <c r="D79" s="612">
        <v>85645</v>
      </c>
      <c r="G79" s="613" t="s">
        <v>2006</v>
      </c>
      <c r="H79" s="613" t="s">
        <v>2007</v>
      </c>
      <c r="I79" s="613">
        <v>34420</v>
      </c>
    </row>
    <row r="80" spans="2:9" x14ac:dyDescent="0.2">
      <c r="B80" s="612" t="s">
        <v>2033</v>
      </c>
      <c r="C80" s="612" t="s">
        <v>2036</v>
      </c>
      <c r="D80" s="612">
        <v>85645</v>
      </c>
      <c r="G80" s="613" t="s">
        <v>2006</v>
      </c>
      <c r="H80" s="613" t="s">
        <v>2007</v>
      </c>
      <c r="I80" s="613">
        <v>34421</v>
      </c>
    </row>
    <row r="81" spans="2:9" x14ac:dyDescent="0.2">
      <c r="B81" s="612" t="s">
        <v>2033</v>
      </c>
      <c r="C81" s="612" t="s">
        <v>2036</v>
      </c>
      <c r="D81" s="612">
        <v>85646</v>
      </c>
      <c r="G81" s="613" t="s">
        <v>2006</v>
      </c>
      <c r="H81" s="613" t="s">
        <v>2007</v>
      </c>
      <c r="I81" s="613">
        <v>34423</v>
      </c>
    </row>
    <row r="82" spans="2:9" x14ac:dyDescent="0.2">
      <c r="B82" s="612" t="s">
        <v>2033</v>
      </c>
      <c r="C82" s="612" t="s">
        <v>2036</v>
      </c>
      <c r="D82" s="612">
        <v>85648</v>
      </c>
      <c r="G82" s="613" t="s">
        <v>2006</v>
      </c>
      <c r="H82" s="613" t="s">
        <v>2007</v>
      </c>
      <c r="I82" s="613">
        <v>34428</v>
      </c>
    </row>
    <row r="83" spans="2:9" x14ac:dyDescent="0.2">
      <c r="B83" s="612" t="s">
        <v>2033</v>
      </c>
      <c r="C83" s="612" t="s">
        <v>2035</v>
      </c>
      <c r="D83" s="612">
        <v>85650</v>
      </c>
      <c r="G83" s="613" t="s">
        <v>2006</v>
      </c>
      <c r="H83" s="613" t="s">
        <v>2007</v>
      </c>
      <c r="I83" s="613">
        <v>34429</v>
      </c>
    </row>
    <row r="84" spans="2:9" x14ac:dyDescent="0.2">
      <c r="B84" s="612" t="s">
        <v>2033</v>
      </c>
      <c r="C84" s="612" t="s">
        <v>2034</v>
      </c>
      <c r="D84" s="612">
        <v>85652</v>
      </c>
      <c r="G84" s="613" t="s">
        <v>2006</v>
      </c>
      <c r="H84" s="613" t="s">
        <v>2007</v>
      </c>
      <c r="I84" s="613">
        <v>34430</v>
      </c>
    </row>
    <row r="85" spans="2:9" x14ac:dyDescent="0.2">
      <c r="B85" s="612" t="s">
        <v>2033</v>
      </c>
      <c r="C85" s="612" t="s">
        <v>2034</v>
      </c>
      <c r="D85" s="612">
        <v>85653</v>
      </c>
      <c r="G85" s="613" t="s">
        <v>2006</v>
      </c>
      <c r="H85" s="613" t="s">
        <v>2007</v>
      </c>
      <c r="I85" s="613">
        <v>34431</v>
      </c>
    </row>
    <row r="86" spans="2:9" x14ac:dyDescent="0.2">
      <c r="B86" s="612" t="s">
        <v>2033</v>
      </c>
      <c r="C86" s="612" t="s">
        <v>2034</v>
      </c>
      <c r="D86" s="612">
        <v>85654</v>
      </c>
      <c r="G86" s="613" t="s">
        <v>2006</v>
      </c>
      <c r="H86" s="613" t="s">
        <v>2007</v>
      </c>
      <c r="I86" s="613">
        <v>34432</v>
      </c>
    </row>
    <row r="87" spans="2:9" x14ac:dyDescent="0.2">
      <c r="B87" s="612" t="s">
        <v>2033</v>
      </c>
      <c r="C87" s="612" t="s">
        <v>2035</v>
      </c>
      <c r="D87" s="612">
        <v>85655</v>
      </c>
      <c r="G87" s="613" t="s">
        <v>2006</v>
      </c>
      <c r="H87" s="613" t="s">
        <v>2007</v>
      </c>
      <c r="I87" s="613">
        <v>34433</v>
      </c>
    </row>
    <row r="88" spans="2:9" x14ac:dyDescent="0.2">
      <c r="B88" s="612" t="s">
        <v>2033</v>
      </c>
      <c r="C88" s="612" t="s">
        <v>2034</v>
      </c>
      <c r="D88" s="612">
        <v>85658</v>
      </c>
      <c r="G88" s="613" t="s">
        <v>2006</v>
      </c>
      <c r="H88" s="613" t="s">
        <v>2007</v>
      </c>
      <c r="I88" s="613">
        <v>34434</v>
      </c>
    </row>
    <row r="89" spans="2:9" x14ac:dyDescent="0.2">
      <c r="B89" s="612" t="s">
        <v>2033</v>
      </c>
      <c r="C89" s="612" t="s">
        <v>2036</v>
      </c>
      <c r="D89" s="612">
        <v>85662</v>
      </c>
      <c r="G89" s="613" t="s">
        <v>2006</v>
      </c>
      <c r="H89" s="613" t="s">
        <v>2007</v>
      </c>
      <c r="I89" s="613">
        <v>34436</v>
      </c>
    </row>
    <row r="90" spans="2:9" x14ac:dyDescent="0.2">
      <c r="B90" s="612" t="s">
        <v>2033</v>
      </c>
      <c r="C90" s="612" t="s">
        <v>2035</v>
      </c>
      <c r="D90" s="612">
        <v>85670</v>
      </c>
      <c r="G90" s="613" t="s">
        <v>2006</v>
      </c>
      <c r="H90" s="613" t="s">
        <v>2007</v>
      </c>
      <c r="I90" s="613">
        <v>34441</v>
      </c>
    </row>
    <row r="91" spans="2:9" x14ac:dyDescent="0.2">
      <c r="B91" s="612" t="s">
        <v>2033</v>
      </c>
      <c r="C91" s="612" t="s">
        <v>2035</v>
      </c>
      <c r="D91" s="612">
        <v>85671</v>
      </c>
      <c r="G91" s="613" t="s">
        <v>2006</v>
      </c>
      <c r="H91" s="613" t="s">
        <v>2007</v>
      </c>
      <c r="I91" s="613">
        <v>34442</v>
      </c>
    </row>
    <row r="92" spans="2:9" x14ac:dyDescent="0.2">
      <c r="B92" s="612" t="s">
        <v>2033</v>
      </c>
      <c r="C92" s="612" t="s">
        <v>2034</v>
      </c>
      <c r="D92" s="612">
        <v>85701</v>
      </c>
      <c r="G92" s="613" t="s">
        <v>2006</v>
      </c>
      <c r="H92" s="613" t="s">
        <v>2007</v>
      </c>
      <c r="I92" s="613">
        <v>34445</v>
      </c>
    </row>
    <row r="93" spans="2:9" x14ac:dyDescent="0.2">
      <c r="B93" s="612" t="s">
        <v>2033</v>
      </c>
      <c r="C93" s="612" t="s">
        <v>2034</v>
      </c>
      <c r="D93" s="612">
        <v>85702</v>
      </c>
      <c r="G93" s="613" t="s">
        <v>2006</v>
      </c>
      <c r="H93" s="613" t="s">
        <v>2007</v>
      </c>
      <c r="I93" s="613">
        <v>34446</v>
      </c>
    </row>
    <row r="94" spans="2:9" x14ac:dyDescent="0.2">
      <c r="B94" s="612" t="s">
        <v>2033</v>
      </c>
      <c r="C94" s="612" t="s">
        <v>2034</v>
      </c>
      <c r="D94" s="612">
        <v>85703</v>
      </c>
      <c r="G94" s="613" t="s">
        <v>2006</v>
      </c>
      <c r="H94" s="613" t="s">
        <v>2007</v>
      </c>
      <c r="I94" s="613">
        <v>34447</v>
      </c>
    </row>
    <row r="95" spans="2:9" x14ac:dyDescent="0.2">
      <c r="B95" s="612" t="s">
        <v>2033</v>
      </c>
      <c r="C95" s="612" t="s">
        <v>2034</v>
      </c>
      <c r="D95" s="612">
        <v>85704</v>
      </c>
      <c r="G95" s="613" t="s">
        <v>2006</v>
      </c>
      <c r="H95" s="613" t="s">
        <v>2007</v>
      </c>
      <c r="I95" s="613">
        <v>34448</v>
      </c>
    </row>
    <row r="96" spans="2:9" x14ac:dyDescent="0.2">
      <c r="B96" s="612" t="s">
        <v>2033</v>
      </c>
      <c r="C96" s="612" t="s">
        <v>2034</v>
      </c>
      <c r="D96" s="612">
        <v>85705</v>
      </c>
      <c r="G96" s="613" t="s">
        <v>2006</v>
      </c>
      <c r="H96" s="613" t="s">
        <v>2007</v>
      </c>
      <c r="I96" s="613">
        <v>34449</v>
      </c>
    </row>
    <row r="97" spans="2:9" x14ac:dyDescent="0.2">
      <c r="B97" s="612" t="s">
        <v>2033</v>
      </c>
      <c r="C97" s="612" t="s">
        <v>2034</v>
      </c>
      <c r="D97" s="612">
        <v>85706</v>
      </c>
      <c r="G97" s="613" t="s">
        <v>2006</v>
      </c>
      <c r="H97" s="613" t="s">
        <v>2007</v>
      </c>
      <c r="I97" s="613">
        <v>34450</v>
      </c>
    </row>
    <row r="98" spans="2:9" x14ac:dyDescent="0.2">
      <c r="B98" s="612" t="s">
        <v>2033</v>
      </c>
      <c r="C98" s="612" t="s">
        <v>2034</v>
      </c>
      <c r="D98" s="612">
        <v>85707</v>
      </c>
      <c r="G98" s="613" t="s">
        <v>2006</v>
      </c>
      <c r="H98" s="613" t="s">
        <v>2007</v>
      </c>
      <c r="I98" s="613">
        <v>34451</v>
      </c>
    </row>
    <row r="99" spans="2:9" x14ac:dyDescent="0.2">
      <c r="B99" s="612" t="s">
        <v>2033</v>
      </c>
      <c r="C99" s="612" t="s">
        <v>2034</v>
      </c>
      <c r="D99" s="612">
        <v>85708</v>
      </c>
      <c r="G99" s="613" t="s">
        <v>2006</v>
      </c>
      <c r="H99" s="613" t="s">
        <v>2007</v>
      </c>
      <c r="I99" s="613">
        <v>34452</v>
      </c>
    </row>
    <row r="100" spans="2:9" x14ac:dyDescent="0.2">
      <c r="B100" s="612" t="s">
        <v>2033</v>
      </c>
      <c r="C100" s="612" t="s">
        <v>2034</v>
      </c>
      <c r="D100" s="612">
        <v>85709</v>
      </c>
      <c r="G100" s="613" t="s">
        <v>2006</v>
      </c>
      <c r="H100" s="613" t="s">
        <v>2007</v>
      </c>
      <c r="I100" s="613">
        <v>34453</v>
      </c>
    </row>
    <row r="101" spans="2:9" x14ac:dyDescent="0.2">
      <c r="B101" s="612" t="s">
        <v>2033</v>
      </c>
      <c r="C101" s="612" t="s">
        <v>2034</v>
      </c>
      <c r="D101" s="612">
        <v>85710</v>
      </c>
      <c r="G101" s="613" t="s">
        <v>2006</v>
      </c>
      <c r="H101" s="613" t="s">
        <v>2007</v>
      </c>
      <c r="I101" s="613">
        <v>34460</v>
      </c>
    </row>
    <row r="102" spans="2:9" x14ac:dyDescent="0.2">
      <c r="B102" s="612" t="s">
        <v>2033</v>
      </c>
      <c r="C102" s="612" t="s">
        <v>2034</v>
      </c>
      <c r="D102" s="612">
        <v>85711</v>
      </c>
      <c r="G102" s="613" t="s">
        <v>2006</v>
      </c>
      <c r="H102" s="613" t="s">
        <v>2007</v>
      </c>
      <c r="I102" s="613">
        <v>34461</v>
      </c>
    </row>
    <row r="103" spans="2:9" x14ac:dyDescent="0.2">
      <c r="B103" s="612" t="s">
        <v>2033</v>
      </c>
      <c r="C103" s="612" t="s">
        <v>2034</v>
      </c>
      <c r="D103" s="612">
        <v>85712</v>
      </c>
      <c r="G103" s="613" t="s">
        <v>2006</v>
      </c>
      <c r="H103" s="613" t="s">
        <v>2007</v>
      </c>
      <c r="I103" s="613">
        <v>34464</v>
      </c>
    </row>
    <row r="104" spans="2:9" x14ac:dyDescent="0.2">
      <c r="B104" s="612" t="s">
        <v>2033</v>
      </c>
      <c r="C104" s="612" t="s">
        <v>2034</v>
      </c>
      <c r="D104" s="612">
        <v>85713</v>
      </c>
      <c r="G104" s="613" t="s">
        <v>2006</v>
      </c>
      <c r="H104" s="613" t="s">
        <v>2007</v>
      </c>
      <c r="I104" s="613">
        <v>34465</v>
      </c>
    </row>
    <row r="105" spans="2:9" x14ac:dyDescent="0.2">
      <c r="B105" s="612" t="s">
        <v>2033</v>
      </c>
      <c r="C105" s="612" t="s">
        <v>2034</v>
      </c>
      <c r="D105" s="612">
        <v>85714</v>
      </c>
      <c r="G105" s="613" t="s">
        <v>2006</v>
      </c>
      <c r="H105" s="613" t="s">
        <v>2007</v>
      </c>
      <c r="I105" s="613">
        <v>34470</v>
      </c>
    </row>
    <row r="106" spans="2:9" x14ac:dyDescent="0.2">
      <c r="B106" s="612" t="s">
        <v>2033</v>
      </c>
      <c r="C106" s="612" t="s">
        <v>2034</v>
      </c>
      <c r="D106" s="612">
        <v>85715</v>
      </c>
      <c r="G106" s="613" t="s">
        <v>2006</v>
      </c>
      <c r="H106" s="613" t="s">
        <v>2007</v>
      </c>
      <c r="I106" s="613">
        <v>34471</v>
      </c>
    </row>
    <row r="107" spans="2:9" x14ac:dyDescent="0.2">
      <c r="B107" s="612" t="s">
        <v>2033</v>
      </c>
      <c r="C107" s="612" t="s">
        <v>2034</v>
      </c>
      <c r="D107" s="612">
        <v>85716</v>
      </c>
      <c r="G107" s="613" t="s">
        <v>2006</v>
      </c>
      <c r="H107" s="613" t="s">
        <v>2007</v>
      </c>
      <c r="I107" s="613">
        <v>34472</v>
      </c>
    </row>
    <row r="108" spans="2:9" x14ac:dyDescent="0.2">
      <c r="B108" s="612" t="s">
        <v>2033</v>
      </c>
      <c r="C108" s="612" t="s">
        <v>2034</v>
      </c>
      <c r="D108" s="612">
        <v>85717</v>
      </c>
      <c r="G108" s="613" t="s">
        <v>2006</v>
      </c>
      <c r="H108" s="613" t="s">
        <v>2007</v>
      </c>
      <c r="I108" s="613">
        <v>34473</v>
      </c>
    </row>
    <row r="109" spans="2:9" x14ac:dyDescent="0.2">
      <c r="B109" s="612" t="s">
        <v>2033</v>
      </c>
      <c r="C109" s="612" t="s">
        <v>2034</v>
      </c>
      <c r="D109" s="612">
        <v>85718</v>
      </c>
      <c r="G109" s="613" t="s">
        <v>2006</v>
      </c>
      <c r="H109" s="613" t="s">
        <v>2007</v>
      </c>
      <c r="I109" s="613">
        <v>34474</v>
      </c>
    </row>
    <row r="110" spans="2:9" x14ac:dyDescent="0.2">
      <c r="B110" s="612" t="s">
        <v>2033</v>
      </c>
      <c r="C110" s="612" t="s">
        <v>2034</v>
      </c>
      <c r="D110" s="612">
        <v>85719</v>
      </c>
      <c r="G110" s="613" t="s">
        <v>2006</v>
      </c>
      <c r="H110" s="613" t="s">
        <v>2007</v>
      </c>
      <c r="I110" s="613">
        <v>34475</v>
      </c>
    </row>
    <row r="111" spans="2:9" x14ac:dyDescent="0.2">
      <c r="B111" s="612" t="s">
        <v>2033</v>
      </c>
      <c r="C111" s="612" t="s">
        <v>2034</v>
      </c>
      <c r="D111" s="612">
        <v>85720</v>
      </c>
      <c r="G111" s="613" t="s">
        <v>2006</v>
      </c>
      <c r="H111" s="613" t="s">
        <v>2007</v>
      </c>
      <c r="I111" s="613">
        <v>34476</v>
      </c>
    </row>
    <row r="112" spans="2:9" x14ac:dyDescent="0.2">
      <c r="B112" s="612" t="s">
        <v>2033</v>
      </c>
      <c r="C112" s="612" t="s">
        <v>2034</v>
      </c>
      <c r="D112" s="612">
        <v>85721</v>
      </c>
      <c r="G112" s="613" t="s">
        <v>2006</v>
      </c>
      <c r="H112" s="613" t="s">
        <v>2007</v>
      </c>
      <c r="I112" s="613">
        <v>34477</v>
      </c>
    </row>
    <row r="113" spans="2:9" x14ac:dyDescent="0.2">
      <c r="B113" s="612" t="s">
        <v>2033</v>
      </c>
      <c r="C113" s="612" t="s">
        <v>2034</v>
      </c>
      <c r="D113" s="612">
        <v>85722</v>
      </c>
      <c r="G113" s="613" t="s">
        <v>2006</v>
      </c>
      <c r="H113" s="613" t="s">
        <v>2007</v>
      </c>
      <c r="I113" s="613">
        <v>34478</v>
      </c>
    </row>
    <row r="114" spans="2:9" x14ac:dyDescent="0.2">
      <c r="B114" s="612" t="s">
        <v>2033</v>
      </c>
      <c r="C114" s="612" t="s">
        <v>2034</v>
      </c>
      <c r="D114" s="612">
        <v>85723</v>
      </c>
      <c r="G114" s="613" t="s">
        <v>2006</v>
      </c>
      <c r="H114" s="613" t="s">
        <v>2007</v>
      </c>
      <c r="I114" s="613">
        <v>34479</v>
      </c>
    </row>
    <row r="115" spans="2:9" x14ac:dyDescent="0.2">
      <c r="B115" s="612" t="s">
        <v>2033</v>
      </c>
      <c r="C115" s="612" t="s">
        <v>2034</v>
      </c>
      <c r="D115" s="612">
        <v>85724</v>
      </c>
      <c r="G115" s="613" t="s">
        <v>2006</v>
      </c>
      <c r="H115" s="613" t="s">
        <v>2007</v>
      </c>
      <c r="I115" s="613">
        <v>34480</v>
      </c>
    </row>
    <row r="116" spans="2:9" x14ac:dyDescent="0.2">
      <c r="B116" s="612" t="s">
        <v>2033</v>
      </c>
      <c r="C116" s="612" t="s">
        <v>2034</v>
      </c>
      <c r="D116" s="612">
        <v>85725</v>
      </c>
      <c r="G116" s="613" t="s">
        <v>2006</v>
      </c>
      <c r="H116" s="613" t="s">
        <v>2007</v>
      </c>
      <c r="I116" s="613">
        <v>34481</v>
      </c>
    </row>
    <row r="117" spans="2:9" x14ac:dyDescent="0.2">
      <c r="B117" s="612" t="s">
        <v>2033</v>
      </c>
      <c r="C117" s="612" t="s">
        <v>2034</v>
      </c>
      <c r="D117" s="612">
        <v>85726</v>
      </c>
      <c r="G117" s="613" t="s">
        <v>2006</v>
      </c>
      <c r="H117" s="613" t="s">
        <v>2007</v>
      </c>
      <c r="I117" s="613">
        <v>34482</v>
      </c>
    </row>
    <row r="118" spans="2:9" x14ac:dyDescent="0.2">
      <c r="B118" s="612" t="s">
        <v>2033</v>
      </c>
      <c r="C118" s="612" t="s">
        <v>2034</v>
      </c>
      <c r="D118" s="612">
        <v>85728</v>
      </c>
      <c r="G118" s="613" t="s">
        <v>2006</v>
      </c>
      <c r="H118" s="613" t="s">
        <v>2007</v>
      </c>
      <c r="I118" s="613">
        <v>34483</v>
      </c>
    </row>
    <row r="119" spans="2:9" x14ac:dyDescent="0.2">
      <c r="B119" s="612" t="s">
        <v>2033</v>
      </c>
      <c r="C119" s="612" t="s">
        <v>2034</v>
      </c>
      <c r="D119" s="612">
        <v>85730</v>
      </c>
      <c r="G119" s="613" t="s">
        <v>2006</v>
      </c>
      <c r="H119" s="613" t="s">
        <v>2007</v>
      </c>
      <c r="I119" s="613">
        <v>34484</v>
      </c>
    </row>
    <row r="120" spans="2:9" x14ac:dyDescent="0.2">
      <c r="B120" s="612" t="s">
        <v>2033</v>
      </c>
      <c r="C120" s="612" t="s">
        <v>2034</v>
      </c>
      <c r="D120" s="612">
        <v>85731</v>
      </c>
      <c r="G120" s="613" t="s">
        <v>2006</v>
      </c>
      <c r="H120" s="613" t="s">
        <v>2007</v>
      </c>
      <c r="I120" s="613">
        <v>34487</v>
      </c>
    </row>
    <row r="121" spans="2:9" x14ac:dyDescent="0.2">
      <c r="B121" s="612" t="s">
        <v>2033</v>
      </c>
      <c r="C121" s="612" t="s">
        <v>2034</v>
      </c>
      <c r="D121" s="612">
        <v>85732</v>
      </c>
      <c r="G121" s="613" t="s">
        <v>2006</v>
      </c>
      <c r="H121" s="613" t="s">
        <v>2007</v>
      </c>
      <c r="I121" s="613">
        <v>34488</v>
      </c>
    </row>
    <row r="122" spans="2:9" x14ac:dyDescent="0.2">
      <c r="B122" s="612" t="s">
        <v>2033</v>
      </c>
      <c r="C122" s="612" t="s">
        <v>2034</v>
      </c>
      <c r="D122" s="612">
        <v>85733</v>
      </c>
      <c r="G122" s="613" t="s">
        <v>2006</v>
      </c>
      <c r="H122" s="613" t="s">
        <v>2007</v>
      </c>
      <c r="I122" s="613">
        <v>34489</v>
      </c>
    </row>
    <row r="123" spans="2:9" x14ac:dyDescent="0.2">
      <c r="B123" s="612" t="s">
        <v>2033</v>
      </c>
      <c r="C123" s="612" t="s">
        <v>2034</v>
      </c>
      <c r="D123" s="612">
        <v>85734</v>
      </c>
      <c r="G123" s="613" t="s">
        <v>2006</v>
      </c>
      <c r="H123" s="613" t="s">
        <v>2007</v>
      </c>
      <c r="I123" s="613">
        <v>34491</v>
      </c>
    </row>
    <row r="124" spans="2:9" x14ac:dyDescent="0.2">
      <c r="B124" s="612" t="s">
        <v>2033</v>
      </c>
      <c r="C124" s="612" t="s">
        <v>2034</v>
      </c>
      <c r="D124" s="612">
        <v>85735</v>
      </c>
      <c r="G124" s="613" t="s">
        <v>2006</v>
      </c>
      <c r="H124" s="613" t="s">
        <v>2007</v>
      </c>
      <c r="I124" s="613">
        <v>34492</v>
      </c>
    </row>
    <row r="125" spans="2:9" x14ac:dyDescent="0.2">
      <c r="B125" s="612" t="s">
        <v>2033</v>
      </c>
      <c r="C125" s="612" t="s">
        <v>2034</v>
      </c>
      <c r="D125" s="612">
        <v>85736</v>
      </c>
      <c r="G125" s="613" t="s">
        <v>2006</v>
      </c>
      <c r="H125" s="613" t="s">
        <v>2007</v>
      </c>
      <c r="I125" s="613">
        <v>34498</v>
      </c>
    </row>
    <row r="126" spans="2:9" x14ac:dyDescent="0.2">
      <c r="B126" s="612" t="s">
        <v>2033</v>
      </c>
      <c r="C126" s="612" t="s">
        <v>2034</v>
      </c>
      <c r="D126" s="612">
        <v>85737</v>
      </c>
      <c r="G126" s="613" t="s">
        <v>2006</v>
      </c>
      <c r="H126" s="613" t="s">
        <v>2007</v>
      </c>
      <c r="I126" s="613">
        <v>34785</v>
      </c>
    </row>
    <row r="127" spans="2:9" x14ac:dyDescent="0.2">
      <c r="B127" s="612" t="s">
        <v>2033</v>
      </c>
      <c r="C127" s="612" t="s">
        <v>2034</v>
      </c>
      <c r="D127" s="612">
        <v>85738</v>
      </c>
      <c r="G127" s="613" t="s">
        <v>2006</v>
      </c>
      <c r="H127" s="613" t="s">
        <v>139</v>
      </c>
      <c r="I127" s="613">
        <v>32413</v>
      </c>
    </row>
    <row r="128" spans="2:9" x14ac:dyDescent="0.2">
      <c r="B128" s="612" t="s">
        <v>2033</v>
      </c>
      <c r="C128" s="612" t="s">
        <v>2034</v>
      </c>
      <c r="D128" s="612">
        <v>85739</v>
      </c>
      <c r="G128" s="613" t="s">
        <v>2006</v>
      </c>
      <c r="H128" s="613" t="s">
        <v>139</v>
      </c>
      <c r="I128" s="613">
        <v>32422</v>
      </c>
    </row>
    <row r="129" spans="2:9" x14ac:dyDescent="0.2">
      <c r="B129" s="612" t="s">
        <v>2033</v>
      </c>
      <c r="C129" s="612" t="s">
        <v>2034</v>
      </c>
      <c r="D129" s="612">
        <v>85740</v>
      </c>
      <c r="G129" s="613" t="s">
        <v>2006</v>
      </c>
      <c r="H129" s="613" t="s">
        <v>139</v>
      </c>
      <c r="I129" s="613">
        <v>32433</v>
      </c>
    </row>
    <row r="130" spans="2:9" x14ac:dyDescent="0.2">
      <c r="B130" s="612" t="s">
        <v>2033</v>
      </c>
      <c r="C130" s="612" t="s">
        <v>2034</v>
      </c>
      <c r="D130" s="612">
        <v>85741</v>
      </c>
      <c r="G130" s="613" t="s">
        <v>2006</v>
      </c>
      <c r="H130" s="613" t="s">
        <v>139</v>
      </c>
      <c r="I130" s="613">
        <v>32434</v>
      </c>
    </row>
    <row r="131" spans="2:9" x14ac:dyDescent="0.2">
      <c r="B131" s="612" t="s">
        <v>2033</v>
      </c>
      <c r="C131" s="612" t="s">
        <v>2034</v>
      </c>
      <c r="D131" s="612">
        <v>85742</v>
      </c>
      <c r="G131" s="613" t="s">
        <v>2006</v>
      </c>
      <c r="H131" s="613" t="s">
        <v>139</v>
      </c>
      <c r="I131" s="613">
        <v>32435</v>
      </c>
    </row>
    <row r="132" spans="2:9" x14ac:dyDescent="0.2">
      <c r="B132" s="612" t="s">
        <v>2033</v>
      </c>
      <c r="C132" s="612" t="s">
        <v>2034</v>
      </c>
      <c r="D132" s="612">
        <v>85743</v>
      </c>
      <c r="G132" s="613" t="s">
        <v>2006</v>
      </c>
      <c r="H132" s="613" t="s">
        <v>139</v>
      </c>
      <c r="I132" s="613">
        <v>32439</v>
      </c>
    </row>
    <row r="133" spans="2:9" x14ac:dyDescent="0.2">
      <c r="B133" s="612" t="s">
        <v>2033</v>
      </c>
      <c r="C133" s="612" t="s">
        <v>2034</v>
      </c>
      <c r="D133" s="612">
        <v>85744</v>
      </c>
      <c r="G133" s="613" t="s">
        <v>2006</v>
      </c>
      <c r="H133" s="613" t="s">
        <v>139</v>
      </c>
      <c r="I133" s="613">
        <v>32455</v>
      </c>
    </row>
    <row r="134" spans="2:9" x14ac:dyDescent="0.2">
      <c r="B134" s="612" t="s">
        <v>2033</v>
      </c>
      <c r="C134" s="612" t="s">
        <v>2034</v>
      </c>
      <c r="D134" s="612">
        <v>85745</v>
      </c>
      <c r="G134" s="613" t="s">
        <v>2006</v>
      </c>
      <c r="H134" s="613" t="s">
        <v>139</v>
      </c>
      <c r="I134" s="613">
        <v>32459</v>
      </c>
    </row>
    <row r="135" spans="2:9" x14ac:dyDescent="0.2">
      <c r="B135" s="612" t="s">
        <v>2033</v>
      </c>
      <c r="C135" s="612" t="s">
        <v>2034</v>
      </c>
      <c r="D135" s="612">
        <v>85746</v>
      </c>
      <c r="G135" s="613" t="s">
        <v>2006</v>
      </c>
      <c r="H135" s="613" t="s">
        <v>139</v>
      </c>
      <c r="I135" s="613">
        <v>32462</v>
      </c>
    </row>
    <row r="136" spans="2:9" x14ac:dyDescent="0.2">
      <c r="B136" s="612" t="s">
        <v>2033</v>
      </c>
      <c r="C136" s="612" t="s">
        <v>2034</v>
      </c>
      <c r="D136" s="612">
        <v>85747</v>
      </c>
      <c r="G136" s="613" t="s">
        <v>2006</v>
      </c>
      <c r="H136" s="613" t="s">
        <v>139</v>
      </c>
      <c r="I136" s="613">
        <v>32464</v>
      </c>
    </row>
    <row r="137" spans="2:9" x14ac:dyDescent="0.2">
      <c r="B137" s="612" t="s">
        <v>2033</v>
      </c>
      <c r="C137" s="612" t="s">
        <v>2034</v>
      </c>
      <c r="D137" s="612">
        <v>85748</v>
      </c>
      <c r="G137" s="613" t="s">
        <v>2006</v>
      </c>
      <c r="H137" s="613" t="s">
        <v>139</v>
      </c>
      <c r="I137" s="613">
        <v>32501</v>
      </c>
    </row>
    <row r="138" spans="2:9" x14ac:dyDescent="0.2">
      <c r="B138" s="612" t="s">
        <v>2033</v>
      </c>
      <c r="C138" s="612" t="s">
        <v>2034</v>
      </c>
      <c r="D138" s="612">
        <v>85749</v>
      </c>
      <c r="G138" s="613" t="s">
        <v>2006</v>
      </c>
      <c r="H138" s="613" t="s">
        <v>139</v>
      </c>
      <c r="I138" s="613">
        <v>32502</v>
      </c>
    </row>
    <row r="139" spans="2:9" x14ac:dyDescent="0.2">
      <c r="B139" s="612" t="s">
        <v>2033</v>
      </c>
      <c r="C139" s="612" t="s">
        <v>2034</v>
      </c>
      <c r="D139" s="612">
        <v>85750</v>
      </c>
      <c r="G139" s="613" t="s">
        <v>2006</v>
      </c>
      <c r="H139" s="613" t="s">
        <v>139</v>
      </c>
      <c r="I139" s="613">
        <v>32503</v>
      </c>
    </row>
    <row r="140" spans="2:9" x14ac:dyDescent="0.2">
      <c r="B140" s="612" t="s">
        <v>2033</v>
      </c>
      <c r="C140" s="612" t="s">
        <v>2034</v>
      </c>
      <c r="D140" s="612">
        <v>85751</v>
      </c>
      <c r="G140" s="613" t="s">
        <v>2006</v>
      </c>
      <c r="H140" s="613" t="s">
        <v>139</v>
      </c>
      <c r="I140" s="613">
        <v>32504</v>
      </c>
    </row>
    <row r="141" spans="2:9" x14ac:dyDescent="0.2">
      <c r="B141" s="612" t="s">
        <v>2033</v>
      </c>
      <c r="C141" s="612" t="s">
        <v>2034</v>
      </c>
      <c r="D141" s="612">
        <v>85752</v>
      </c>
      <c r="G141" s="613" t="s">
        <v>2006</v>
      </c>
      <c r="H141" s="613" t="s">
        <v>139</v>
      </c>
      <c r="I141" s="613">
        <v>32505</v>
      </c>
    </row>
    <row r="142" spans="2:9" x14ac:dyDescent="0.2">
      <c r="B142" s="612" t="s">
        <v>2033</v>
      </c>
      <c r="C142" s="612" t="s">
        <v>2034</v>
      </c>
      <c r="D142" s="612">
        <v>85754</v>
      </c>
      <c r="G142" s="613" t="s">
        <v>2006</v>
      </c>
      <c r="H142" s="613" t="s">
        <v>139</v>
      </c>
      <c r="I142" s="613">
        <v>32506</v>
      </c>
    </row>
    <row r="143" spans="2:9" x14ac:dyDescent="0.2">
      <c r="B143" s="612" t="s">
        <v>2033</v>
      </c>
      <c r="C143" s="612" t="s">
        <v>2034</v>
      </c>
      <c r="D143" s="612">
        <v>85755</v>
      </c>
      <c r="G143" s="613" t="s">
        <v>2006</v>
      </c>
      <c r="H143" s="613" t="s">
        <v>139</v>
      </c>
      <c r="I143" s="613">
        <v>32507</v>
      </c>
    </row>
    <row r="144" spans="2:9" x14ac:dyDescent="0.2">
      <c r="B144" s="612" t="s">
        <v>2033</v>
      </c>
      <c r="C144" s="612" t="s">
        <v>2034</v>
      </c>
      <c r="D144" s="612">
        <v>85756</v>
      </c>
      <c r="G144" s="613" t="s">
        <v>2006</v>
      </c>
      <c r="H144" s="613" t="s">
        <v>139</v>
      </c>
      <c r="I144" s="613">
        <v>32508</v>
      </c>
    </row>
    <row r="145" spans="2:9" x14ac:dyDescent="0.2">
      <c r="B145" s="612" t="s">
        <v>2033</v>
      </c>
      <c r="C145" s="612" t="s">
        <v>2034</v>
      </c>
      <c r="D145" s="612">
        <v>85757</v>
      </c>
      <c r="G145" s="613" t="s">
        <v>2006</v>
      </c>
      <c r="H145" s="613" t="s">
        <v>139</v>
      </c>
      <c r="I145" s="613">
        <v>32509</v>
      </c>
    </row>
    <row r="146" spans="2:9" x14ac:dyDescent="0.2">
      <c r="B146" s="614" t="s">
        <v>2037</v>
      </c>
      <c r="C146" s="612" t="s">
        <v>2038</v>
      </c>
      <c r="D146" s="612">
        <v>72762</v>
      </c>
      <c r="G146" s="613" t="s">
        <v>2006</v>
      </c>
      <c r="H146" s="613" t="s">
        <v>139</v>
      </c>
      <c r="I146" s="613">
        <v>32511</v>
      </c>
    </row>
    <row r="147" spans="2:9" x14ac:dyDescent="0.2">
      <c r="B147" s="614" t="s">
        <v>2037</v>
      </c>
      <c r="C147" s="612" t="s">
        <v>2039</v>
      </c>
      <c r="D147" s="612">
        <v>72701</v>
      </c>
      <c r="G147" s="613" t="s">
        <v>2006</v>
      </c>
      <c r="H147" s="613" t="s">
        <v>139</v>
      </c>
      <c r="I147" s="613">
        <v>32512</v>
      </c>
    </row>
    <row r="148" spans="2:9" x14ac:dyDescent="0.2">
      <c r="B148" s="614" t="s">
        <v>2037</v>
      </c>
      <c r="C148" s="612" t="s">
        <v>2039</v>
      </c>
      <c r="D148" s="612">
        <v>72704</v>
      </c>
      <c r="G148" s="613" t="s">
        <v>2006</v>
      </c>
      <c r="H148" s="613" t="s">
        <v>139</v>
      </c>
      <c r="I148" s="613">
        <v>32513</v>
      </c>
    </row>
    <row r="149" spans="2:9" x14ac:dyDescent="0.2">
      <c r="B149" s="614" t="s">
        <v>2037</v>
      </c>
      <c r="C149" s="612" t="s">
        <v>2040</v>
      </c>
      <c r="D149" s="612">
        <v>72761</v>
      </c>
      <c r="G149" s="613" t="s">
        <v>2006</v>
      </c>
      <c r="H149" s="613" t="s">
        <v>139</v>
      </c>
      <c r="I149" s="613">
        <v>32514</v>
      </c>
    </row>
    <row r="150" spans="2:9" x14ac:dyDescent="0.2">
      <c r="B150" s="614" t="s">
        <v>2037</v>
      </c>
      <c r="C150" s="612" t="s">
        <v>2041</v>
      </c>
      <c r="D150" s="612">
        <v>72753</v>
      </c>
      <c r="G150" s="613" t="s">
        <v>2006</v>
      </c>
      <c r="H150" s="613" t="s">
        <v>139</v>
      </c>
      <c r="I150" s="613">
        <v>32516</v>
      </c>
    </row>
    <row r="151" spans="2:9" x14ac:dyDescent="0.2">
      <c r="B151" s="614" t="s">
        <v>2037</v>
      </c>
      <c r="C151" s="612" t="s">
        <v>2042</v>
      </c>
      <c r="D151" s="612">
        <v>72774</v>
      </c>
      <c r="G151" s="613" t="s">
        <v>2006</v>
      </c>
      <c r="H151" s="613" t="s">
        <v>139</v>
      </c>
      <c r="I151" s="613">
        <v>32520</v>
      </c>
    </row>
    <row r="152" spans="2:9" x14ac:dyDescent="0.2">
      <c r="B152" s="614" t="s">
        <v>2037</v>
      </c>
      <c r="C152" s="612" t="s">
        <v>2043</v>
      </c>
      <c r="D152" s="612">
        <v>72744</v>
      </c>
      <c r="G152" s="613" t="s">
        <v>2006</v>
      </c>
      <c r="H152" s="613" t="s">
        <v>139</v>
      </c>
      <c r="I152" s="613">
        <v>32521</v>
      </c>
    </row>
    <row r="153" spans="2:9" x14ac:dyDescent="0.2">
      <c r="B153" s="614" t="s">
        <v>2037</v>
      </c>
      <c r="C153" s="612" t="s">
        <v>2044</v>
      </c>
      <c r="D153" s="612">
        <v>72730</v>
      </c>
      <c r="G153" s="613" t="s">
        <v>2006</v>
      </c>
      <c r="H153" s="613" t="s">
        <v>139</v>
      </c>
      <c r="I153" s="613">
        <v>32522</v>
      </c>
    </row>
    <row r="154" spans="2:9" x14ac:dyDescent="0.2">
      <c r="B154" s="614" t="s">
        <v>2037</v>
      </c>
      <c r="C154" s="612" t="s">
        <v>2045</v>
      </c>
      <c r="D154" s="612">
        <v>72727</v>
      </c>
      <c r="G154" s="613" t="s">
        <v>2006</v>
      </c>
      <c r="H154" s="613" t="s">
        <v>139</v>
      </c>
      <c r="I154" s="613">
        <v>32523</v>
      </c>
    </row>
    <row r="155" spans="2:9" x14ac:dyDescent="0.2">
      <c r="B155" s="614" t="s">
        <v>2037</v>
      </c>
      <c r="C155" s="612" t="s">
        <v>2046</v>
      </c>
      <c r="D155" s="612">
        <v>72717</v>
      </c>
      <c r="G155" s="613" t="s">
        <v>2006</v>
      </c>
      <c r="H155" s="613" t="s">
        <v>139</v>
      </c>
      <c r="I155" s="613">
        <v>32524</v>
      </c>
    </row>
    <row r="156" spans="2:9" x14ac:dyDescent="0.2">
      <c r="B156" s="614" t="s">
        <v>2037</v>
      </c>
      <c r="C156" s="612" t="s">
        <v>2047</v>
      </c>
      <c r="D156" s="612">
        <v>72769</v>
      </c>
      <c r="G156" s="613" t="s">
        <v>2006</v>
      </c>
      <c r="H156" s="613" t="s">
        <v>139</v>
      </c>
      <c r="I156" s="613">
        <v>32526</v>
      </c>
    </row>
    <row r="157" spans="2:9" x14ac:dyDescent="0.2">
      <c r="B157" s="614" t="s">
        <v>2037</v>
      </c>
      <c r="C157" s="612" t="s">
        <v>2048</v>
      </c>
      <c r="D157" s="612">
        <v>72738</v>
      </c>
      <c r="G157" s="613" t="s">
        <v>2006</v>
      </c>
      <c r="H157" s="613" t="s">
        <v>139</v>
      </c>
      <c r="I157" s="613">
        <v>32530</v>
      </c>
    </row>
    <row r="158" spans="2:9" x14ac:dyDescent="0.2">
      <c r="B158" s="614" t="s">
        <v>2037</v>
      </c>
      <c r="C158" s="612" t="s">
        <v>2049</v>
      </c>
      <c r="D158" s="612">
        <v>72734</v>
      </c>
      <c r="G158" s="613" t="s">
        <v>2006</v>
      </c>
      <c r="H158" s="613" t="s">
        <v>139</v>
      </c>
      <c r="I158" s="613">
        <v>32531</v>
      </c>
    </row>
    <row r="159" spans="2:9" x14ac:dyDescent="0.2">
      <c r="B159" s="614" t="s">
        <v>2037</v>
      </c>
      <c r="C159" s="612" t="s">
        <v>2050</v>
      </c>
      <c r="D159" s="612">
        <v>72729</v>
      </c>
      <c r="G159" s="613" t="s">
        <v>2006</v>
      </c>
      <c r="H159" s="613" t="s">
        <v>139</v>
      </c>
      <c r="I159" s="613">
        <v>32533</v>
      </c>
    </row>
    <row r="160" spans="2:9" x14ac:dyDescent="0.2">
      <c r="B160" s="614" t="s">
        <v>2037</v>
      </c>
      <c r="C160" s="612" t="s">
        <v>2051</v>
      </c>
      <c r="D160" s="612">
        <v>72959</v>
      </c>
      <c r="G160" s="613" t="s">
        <v>2006</v>
      </c>
      <c r="H160" s="613" t="s">
        <v>139</v>
      </c>
      <c r="I160" s="613">
        <v>32534</v>
      </c>
    </row>
    <row r="161" spans="2:9" x14ac:dyDescent="0.2">
      <c r="B161" s="614" t="s">
        <v>2037</v>
      </c>
      <c r="C161" s="612" t="s">
        <v>2052</v>
      </c>
      <c r="D161" s="612">
        <v>72948</v>
      </c>
      <c r="G161" s="613" t="s">
        <v>2006</v>
      </c>
      <c r="H161" s="613" t="s">
        <v>139</v>
      </c>
      <c r="I161" s="613">
        <v>32535</v>
      </c>
    </row>
    <row r="162" spans="2:9" x14ac:dyDescent="0.2">
      <c r="B162" s="614" t="s">
        <v>2037</v>
      </c>
      <c r="C162" s="612" t="s">
        <v>2053</v>
      </c>
      <c r="D162" s="612">
        <v>72773</v>
      </c>
      <c r="G162" s="613" t="s">
        <v>2006</v>
      </c>
      <c r="H162" s="613" t="s">
        <v>139</v>
      </c>
      <c r="I162" s="613">
        <v>32536</v>
      </c>
    </row>
    <row r="163" spans="2:9" x14ac:dyDescent="0.2">
      <c r="B163" s="614" t="s">
        <v>2037</v>
      </c>
      <c r="C163" s="612" t="s">
        <v>2054</v>
      </c>
      <c r="D163" s="612">
        <v>72749</v>
      </c>
      <c r="G163" s="613" t="s">
        <v>2006</v>
      </c>
      <c r="H163" s="613" t="s">
        <v>139</v>
      </c>
      <c r="I163" s="613">
        <v>32537</v>
      </c>
    </row>
    <row r="164" spans="2:9" x14ac:dyDescent="0.2">
      <c r="B164" s="612" t="s">
        <v>2055</v>
      </c>
      <c r="C164" s="612" t="s">
        <v>2056</v>
      </c>
      <c r="D164" s="612">
        <v>66532</v>
      </c>
      <c r="G164" s="613" t="s">
        <v>2006</v>
      </c>
      <c r="H164" s="613" t="s">
        <v>139</v>
      </c>
      <c r="I164" s="613">
        <v>32538</v>
      </c>
    </row>
    <row r="165" spans="2:9" x14ac:dyDescent="0.2">
      <c r="B165" s="612" t="s">
        <v>2055</v>
      </c>
      <c r="C165" s="612" t="s">
        <v>2057</v>
      </c>
      <c r="D165" s="612">
        <v>66434</v>
      </c>
      <c r="G165" s="613" t="s">
        <v>2006</v>
      </c>
      <c r="H165" s="613" t="s">
        <v>139</v>
      </c>
      <c r="I165" s="613">
        <v>32539</v>
      </c>
    </row>
    <row r="166" spans="2:9" x14ac:dyDescent="0.2">
      <c r="B166" s="612" t="s">
        <v>2055</v>
      </c>
      <c r="C166" s="612" t="s">
        <v>2058</v>
      </c>
      <c r="D166" s="612">
        <v>66515</v>
      </c>
      <c r="G166" s="613" t="s">
        <v>2006</v>
      </c>
      <c r="H166" s="613" t="s">
        <v>139</v>
      </c>
      <c r="I166" s="613">
        <v>32540</v>
      </c>
    </row>
    <row r="167" spans="2:9" x14ac:dyDescent="0.2">
      <c r="B167" s="612" t="s">
        <v>2055</v>
      </c>
      <c r="C167" s="612" t="s">
        <v>2059</v>
      </c>
      <c r="D167" s="612">
        <v>66425</v>
      </c>
      <c r="G167" s="613" t="s">
        <v>2006</v>
      </c>
      <c r="H167" s="613" t="s">
        <v>139</v>
      </c>
      <c r="I167" s="613">
        <v>32541</v>
      </c>
    </row>
    <row r="168" spans="2:9" x14ac:dyDescent="0.2">
      <c r="B168" s="612" t="s">
        <v>2055</v>
      </c>
      <c r="C168" s="612" t="s">
        <v>2060</v>
      </c>
      <c r="D168" s="612">
        <v>66550</v>
      </c>
      <c r="G168" s="613" t="s">
        <v>2006</v>
      </c>
      <c r="H168" s="613" t="s">
        <v>139</v>
      </c>
      <c r="I168" s="613">
        <v>32542</v>
      </c>
    </row>
    <row r="169" spans="2:9" x14ac:dyDescent="0.2">
      <c r="B169" s="612" t="s">
        <v>2055</v>
      </c>
      <c r="C169" s="612" t="s">
        <v>2061</v>
      </c>
      <c r="D169" s="612">
        <v>66534</v>
      </c>
      <c r="G169" s="613" t="s">
        <v>2006</v>
      </c>
      <c r="H169" s="613" t="s">
        <v>139</v>
      </c>
      <c r="I169" s="613">
        <v>32544</v>
      </c>
    </row>
    <row r="170" spans="2:9" x14ac:dyDescent="0.2">
      <c r="B170" s="612" t="s">
        <v>2055</v>
      </c>
      <c r="C170" s="612" t="s">
        <v>2062</v>
      </c>
      <c r="D170" s="612">
        <v>66527</v>
      </c>
      <c r="G170" s="613" t="s">
        <v>2006</v>
      </c>
      <c r="H170" s="613" t="s">
        <v>139</v>
      </c>
      <c r="I170" s="613">
        <v>32547</v>
      </c>
    </row>
    <row r="171" spans="2:9" x14ac:dyDescent="0.2">
      <c r="B171" s="612" t="s">
        <v>2055</v>
      </c>
      <c r="C171" s="612" t="s">
        <v>2063</v>
      </c>
      <c r="D171" s="612">
        <v>66516</v>
      </c>
      <c r="G171" s="613" t="s">
        <v>2006</v>
      </c>
      <c r="H171" s="613" t="s">
        <v>139</v>
      </c>
      <c r="I171" s="613">
        <v>32548</v>
      </c>
    </row>
    <row r="172" spans="2:9" x14ac:dyDescent="0.2">
      <c r="B172" s="612" t="s">
        <v>2055</v>
      </c>
      <c r="C172" s="612" t="s">
        <v>2064</v>
      </c>
      <c r="D172" s="612">
        <v>66439</v>
      </c>
      <c r="G172" s="613" t="s">
        <v>2006</v>
      </c>
      <c r="H172" s="613" t="s">
        <v>139</v>
      </c>
      <c r="I172" s="613">
        <v>32549</v>
      </c>
    </row>
    <row r="173" spans="2:9" x14ac:dyDescent="0.2">
      <c r="B173" s="612" t="s">
        <v>2055</v>
      </c>
      <c r="C173" s="612" t="s">
        <v>2065</v>
      </c>
      <c r="D173" s="612">
        <v>66424</v>
      </c>
      <c r="G173" s="613" t="s">
        <v>2006</v>
      </c>
      <c r="H173" s="613" t="s">
        <v>139</v>
      </c>
      <c r="I173" s="613">
        <v>32550</v>
      </c>
    </row>
    <row r="174" spans="2:9" x14ac:dyDescent="0.2">
      <c r="B174" s="612" t="s">
        <v>2055</v>
      </c>
      <c r="C174" s="612" t="s">
        <v>2066</v>
      </c>
      <c r="D174" s="612">
        <v>66094</v>
      </c>
      <c r="G174" s="613" t="s">
        <v>2006</v>
      </c>
      <c r="H174" s="613" t="s">
        <v>139</v>
      </c>
      <c r="I174" s="613">
        <v>32559</v>
      </c>
    </row>
    <row r="175" spans="2:9" x14ac:dyDescent="0.2">
      <c r="B175" s="612" t="s">
        <v>2055</v>
      </c>
      <c r="C175" s="612" t="s">
        <v>2067</v>
      </c>
      <c r="D175" s="612">
        <v>67487</v>
      </c>
      <c r="G175" s="613" t="s">
        <v>2006</v>
      </c>
      <c r="H175" s="613" t="s">
        <v>139</v>
      </c>
      <c r="I175" s="613">
        <v>32560</v>
      </c>
    </row>
    <row r="176" spans="2:9" x14ac:dyDescent="0.2">
      <c r="B176" s="612" t="s">
        <v>2055</v>
      </c>
      <c r="C176" s="612" t="s">
        <v>2068</v>
      </c>
      <c r="D176" s="612">
        <v>67468</v>
      </c>
      <c r="G176" s="613" t="s">
        <v>2006</v>
      </c>
      <c r="H176" s="613" t="s">
        <v>139</v>
      </c>
      <c r="I176" s="613">
        <v>32561</v>
      </c>
    </row>
    <row r="177" spans="2:9" x14ac:dyDescent="0.2">
      <c r="B177" s="612" t="s">
        <v>2055</v>
      </c>
      <c r="C177" s="612" t="s">
        <v>2069</v>
      </c>
      <c r="D177" s="612">
        <v>67466</v>
      </c>
      <c r="G177" s="613" t="s">
        <v>2006</v>
      </c>
      <c r="H177" s="613" t="s">
        <v>139</v>
      </c>
      <c r="I177" s="613">
        <v>32562</v>
      </c>
    </row>
    <row r="178" spans="2:9" x14ac:dyDescent="0.2">
      <c r="B178" s="612" t="s">
        <v>2055</v>
      </c>
      <c r="C178" s="612" t="s">
        <v>2070</v>
      </c>
      <c r="D178" s="612">
        <v>67458</v>
      </c>
      <c r="G178" s="613" t="s">
        <v>2006</v>
      </c>
      <c r="H178" s="613" t="s">
        <v>139</v>
      </c>
      <c r="I178" s="613">
        <v>32563</v>
      </c>
    </row>
    <row r="179" spans="2:9" x14ac:dyDescent="0.2">
      <c r="B179" s="612" t="s">
        <v>2055</v>
      </c>
      <c r="C179" s="612" t="s">
        <v>2071</v>
      </c>
      <c r="D179" s="612">
        <v>67447</v>
      </c>
      <c r="G179" s="613" t="s">
        <v>2006</v>
      </c>
      <c r="H179" s="613" t="s">
        <v>139</v>
      </c>
      <c r="I179" s="613">
        <v>32564</v>
      </c>
    </row>
    <row r="180" spans="2:9" x14ac:dyDescent="0.2">
      <c r="B180" s="612" t="s">
        <v>2055</v>
      </c>
      <c r="C180" s="612" t="s">
        <v>2072</v>
      </c>
      <c r="D180" s="612">
        <v>67432</v>
      </c>
      <c r="G180" s="613" t="s">
        <v>2006</v>
      </c>
      <c r="H180" s="613" t="s">
        <v>139</v>
      </c>
      <c r="I180" s="613">
        <v>32565</v>
      </c>
    </row>
    <row r="181" spans="2:9" x14ac:dyDescent="0.2">
      <c r="B181" s="612" t="s">
        <v>2055</v>
      </c>
      <c r="C181" s="612" t="s">
        <v>2073</v>
      </c>
      <c r="D181" s="612">
        <v>66962</v>
      </c>
      <c r="G181" s="613" t="s">
        <v>2006</v>
      </c>
      <c r="H181" s="613" t="s">
        <v>139</v>
      </c>
      <c r="I181" s="613">
        <v>32566</v>
      </c>
    </row>
    <row r="182" spans="2:9" x14ac:dyDescent="0.2">
      <c r="B182" s="612" t="s">
        <v>2055</v>
      </c>
      <c r="C182" s="612" t="s">
        <v>2074</v>
      </c>
      <c r="D182" s="612">
        <v>66938</v>
      </c>
      <c r="G182" s="613" t="s">
        <v>2006</v>
      </c>
      <c r="H182" s="613" t="s">
        <v>139</v>
      </c>
      <c r="I182" s="613">
        <v>32567</v>
      </c>
    </row>
    <row r="183" spans="2:9" x14ac:dyDescent="0.2">
      <c r="B183" s="612" t="s">
        <v>2055</v>
      </c>
      <c r="C183" s="612" t="s">
        <v>2075</v>
      </c>
      <c r="D183" s="612">
        <v>66937</v>
      </c>
      <c r="G183" s="613" t="s">
        <v>2006</v>
      </c>
      <c r="H183" s="613" t="s">
        <v>139</v>
      </c>
      <c r="I183" s="613">
        <v>32568</v>
      </c>
    </row>
    <row r="184" spans="2:9" x14ac:dyDescent="0.2">
      <c r="B184" s="612" t="s">
        <v>2055</v>
      </c>
      <c r="C184" s="612" t="s">
        <v>2069</v>
      </c>
      <c r="D184" s="612">
        <v>67466</v>
      </c>
      <c r="G184" s="613" t="s">
        <v>2006</v>
      </c>
      <c r="H184" s="613" t="s">
        <v>139</v>
      </c>
      <c r="I184" s="613">
        <v>32569</v>
      </c>
    </row>
    <row r="185" spans="2:9" x14ac:dyDescent="0.2">
      <c r="B185" s="612" t="s">
        <v>2055</v>
      </c>
      <c r="C185" s="612" t="s">
        <v>2076</v>
      </c>
      <c r="D185" s="612">
        <v>67445</v>
      </c>
      <c r="G185" s="613" t="s">
        <v>2006</v>
      </c>
      <c r="H185" s="613" t="s">
        <v>139</v>
      </c>
      <c r="I185" s="613">
        <v>32570</v>
      </c>
    </row>
    <row r="186" spans="2:9" x14ac:dyDescent="0.2">
      <c r="B186" s="612" t="s">
        <v>2055</v>
      </c>
      <c r="C186" s="612" t="s">
        <v>2077</v>
      </c>
      <c r="D186" s="612">
        <v>67436</v>
      </c>
      <c r="G186" s="613" t="s">
        <v>2006</v>
      </c>
      <c r="H186" s="613" t="s">
        <v>139</v>
      </c>
      <c r="I186" s="613">
        <v>32571</v>
      </c>
    </row>
    <row r="187" spans="2:9" x14ac:dyDescent="0.2">
      <c r="B187" s="612" t="s">
        <v>2055</v>
      </c>
      <c r="C187" s="612" t="s">
        <v>2078</v>
      </c>
      <c r="D187" s="612">
        <v>67417</v>
      </c>
      <c r="G187" s="613" t="s">
        <v>2006</v>
      </c>
      <c r="H187" s="613" t="s">
        <v>139</v>
      </c>
      <c r="I187" s="613">
        <v>32572</v>
      </c>
    </row>
    <row r="188" spans="2:9" x14ac:dyDescent="0.2">
      <c r="B188" s="612" t="s">
        <v>2055</v>
      </c>
      <c r="C188" s="612" t="s">
        <v>2079</v>
      </c>
      <c r="D188" s="612">
        <v>66966</v>
      </c>
      <c r="G188" s="613" t="s">
        <v>2006</v>
      </c>
      <c r="H188" s="613" t="s">
        <v>139</v>
      </c>
      <c r="I188" s="613">
        <v>32577</v>
      </c>
    </row>
    <row r="189" spans="2:9" x14ac:dyDescent="0.2">
      <c r="B189" s="612" t="s">
        <v>2055</v>
      </c>
      <c r="C189" s="612" t="s">
        <v>2080</v>
      </c>
      <c r="D189" s="612">
        <v>66948</v>
      </c>
      <c r="G189" s="613" t="s">
        <v>2006</v>
      </c>
      <c r="H189" s="613" t="s">
        <v>139</v>
      </c>
      <c r="I189" s="613">
        <v>32578</v>
      </c>
    </row>
    <row r="190" spans="2:9" x14ac:dyDescent="0.2">
      <c r="B190" s="612" t="s">
        <v>2055</v>
      </c>
      <c r="C190" s="612" t="s">
        <v>2074</v>
      </c>
      <c r="D190" s="612">
        <v>66938</v>
      </c>
      <c r="G190" s="613" t="s">
        <v>2006</v>
      </c>
      <c r="H190" s="613" t="s">
        <v>139</v>
      </c>
      <c r="I190" s="613">
        <v>32579</v>
      </c>
    </row>
    <row r="191" spans="2:9" x14ac:dyDescent="0.2">
      <c r="B191" s="612" t="s">
        <v>2055</v>
      </c>
      <c r="C191" s="612" t="s">
        <v>2081</v>
      </c>
      <c r="D191" s="612">
        <v>66901</v>
      </c>
      <c r="G191" s="613" t="s">
        <v>2006</v>
      </c>
      <c r="H191" s="613" t="s">
        <v>139</v>
      </c>
      <c r="I191" s="613">
        <v>32580</v>
      </c>
    </row>
    <row r="192" spans="2:9" x14ac:dyDescent="0.2">
      <c r="B192" s="612" t="s">
        <v>2055</v>
      </c>
      <c r="C192" s="612" t="s">
        <v>2082</v>
      </c>
      <c r="D192" s="612">
        <v>66839</v>
      </c>
      <c r="G192" s="613" t="s">
        <v>2006</v>
      </c>
      <c r="H192" s="613" t="s">
        <v>139</v>
      </c>
      <c r="I192" s="613">
        <v>32583</v>
      </c>
    </row>
    <row r="193" spans="2:9" x14ac:dyDescent="0.2">
      <c r="B193" s="612" t="s">
        <v>2055</v>
      </c>
      <c r="C193" s="612" t="s">
        <v>2083</v>
      </c>
      <c r="D193" s="612">
        <v>66857</v>
      </c>
      <c r="G193" s="613" t="s">
        <v>2006</v>
      </c>
      <c r="H193" s="613" t="s">
        <v>139</v>
      </c>
      <c r="I193" s="613">
        <v>32588</v>
      </c>
    </row>
    <row r="194" spans="2:9" x14ac:dyDescent="0.2">
      <c r="B194" s="612" t="s">
        <v>2055</v>
      </c>
      <c r="C194" s="612" t="s">
        <v>2084</v>
      </c>
      <c r="D194" s="612">
        <v>66854</v>
      </c>
      <c r="G194" s="613" t="s">
        <v>2006</v>
      </c>
      <c r="H194" s="613" t="s">
        <v>139</v>
      </c>
      <c r="I194" s="613">
        <v>32591</v>
      </c>
    </row>
    <row r="195" spans="2:9" x14ac:dyDescent="0.2">
      <c r="B195" s="612" t="s">
        <v>2055</v>
      </c>
      <c r="C195" s="612" t="s">
        <v>2085</v>
      </c>
      <c r="D195" s="612">
        <v>66871</v>
      </c>
      <c r="G195" s="613" t="s">
        <v>2006</v>
      </c>
      <c r="H195" s="613" t="s">
        <v>139</v>
      </c>
      <c r="I195" s="613">
        <v>36505</v>
      </c>
    </row>
    <row r="196" spans="2:9" x14ac:dyDescent="0.2">
      <c r="B196" s="612" t="s">
        <v>2055</v>
      </c>
      <c r="C196" s="612" t="s">
        <v>2086</v>
      </c>
      <c r="D196" s="612">
        <v>66868</v>
      </c>
      <c r="G196" s="613" t="s">
        <v>2006</v>
      </c>
      <c r="H196" s="613" t="s">
        <v>139</v>
      </c>
      <c r="I196" s="613">
        <v>36507</v>
      </c>
    </row>
    <row r="197" spans="2:9" x14ac:dyDescent="0.2">
      <c r="B197" s="612" t="s">
        <v>2055</v>
      </c>
      <c r="C197" s="612" t="s">
        <v>2087</v>
      </c>
      <c r="D197" s="612">
        <v>66864</v>
      </c>
      <c r="G197" s="613" t="s">
        <v>2006</v>
      </c>
      <c r="H197" s="613" t="s">
        <v>139</v>
      </c>
      <c r="I197" s="613">
        <v>36509</v>
      </c>
    </row>
    <row r="198" spans="2:9" x14ac:dyDescent="0.2">
      <c r="B198" s="612" t="s">
        <v>2055</v>
      </c>
      <c r="C198" s="612" t="s">
        <v>2088</v>
      </c>
      <c r="D198" s="612">
        <v>66856</v>
      </c>
      <c r="G198" s="613" t="s">
        <v>2006</v>
      </c>
      <c r="H198" s="613" t="s">
        <v>139</v>
      </c>
      <c r="I198" s="613">
        <v>36511</v>
      </c>
    </row>
    <row r="199" spans="2:9" x14ac:dyDescent="0.2">
      <c r="B199" s="612" t="s">
        <v>2055</v>
      </c>
      <c r="C199" s="612" t="s">
        <v>2089</v>
      </c>
      <c r="D199" s="612">
        <v>66852</v>
      </c>
      <c r="G199" s="613" t="s">
        <v>2006</v>
      </c>
      <c r="H199" s="613" t="s">
        <v>139</v>
      </c>
      <c r="I199" s="613">
        <v>36512</v>
      </c>
    </row>
    <row r="200" spans="2:9" x14ac:dyDescent="0.2">
      <c r="B200" s="612" t="s">
        <v>2055</v>
      </c>
      <c r="C200" s="612" t="s">
        <v>2090</v>
      </c>
      <c r="D200" s="612">
        <v>66758</v>
      </c>
      <c r="G200" s="613" t="s">
        <v>2006</v>
      </c>
      <c r="H200" s="613" t="s">
        <v>139</v>
      </c>
      <c r="I200" s="613">
        <v>36521</v>
      </c>
    </row>
    <row r="201" spans="2:9" x14ac:dyDescent="0.2">
      <c r="B201" s="612" t="s">
        <v>2055</v>
      </c>
      <c r="C201" s="612" t="s">
        <v>2091</v>
      </c>
      <c r="D201" s="612">
        <v>66093</v>
      </c>
      <c r="G201" s="613" t="s">
        <v>2006</v>
      </c>
      <c r="H201" s="613" t="s">
        <v>139</v>
      </c>
      <c r="I201" s="613">
        <v>36522</v>
      </c>
    </row>
    <row r="202" spans="2:9" x14ac:dyDescent="0.2">
      <c r="B202" s="612" t="s">
        <v>2055</v>
      </c>
      <c r="C202" s="612" t="s">
        <v>2092</v>
      </c>
      <c r="D202" s="612">
        <v>66047</v>
      </c>
      <c r="G202" s="613" t="s">
        <v>2006</v>
      </c>
      <c r="H202" s="613" t="s">
        <v>139</v>
      </c>
      <c r="I202" s="613">
        <v>36523</v>
      </c>
    </row>
    <row r="203" spans="2:9" x14ac:dyDescent="0.2">
      <c r="B203" s="612" t="s">
        <v>2055</v>
      </c>
      <c r="C203" s="612" t="s">
        <v>2092</v>
      </c>
      <c r="D203" s="612">
        <v>66049</v>
      </c>
      <c r="G203" s="613" t="s">
        <v>2006</v>
      </c>
      <c r="H203" s="613" t="s">
        <v>139</v>
      </c>
      <c r="I203" s="613">
        <v>36525</v>
      </c>
    </row>
    <row r="204" spans="2:9" x14ac:dyDescent="0.2">
      <c r="B204" s="612" t="s">
        <v>2055</v>
      </c>
      <c r="C204" s="612" t="s">
        <v>2093</v>
      </c>
      <c r="D204" s="612">
        <v>66025</v>
      </c>
      <c r="G204" s="613" t="s">
        <v>2006</v>
      </c>
      <c r="H204" s="613" t="s">
        <v>139</v>
      </c>
      <c r="I204" s="613">
        <v>36526</v>
      </c>
    </row>
    <row r="205" spans="2:9" x14ac:dyDescent="0.2">
      <c r="B205" s="612" t="s">
        <v>2055</v>
      </c>
      <c r="C205" s="612" t="s">
        <v>2094</v>
      </c>
      <c r="D205" s="612">
        <v>66006</v>
      </c>
      <c r="G205" s="613" t="s">
        <v>2006</v>
      </c>
      <c r="H205" s="613" t="s">
        <v>139</v>
      </c>
      <c r="I205" s="613">
        <v>36527</v>
      </c>
    </row>
    <row r="206" spans="2:9" x14ac:dyDescent="0.2">
      <c r="B206" s="612" t="s">
        <v>2055</v>
      </c>
      <c r="C206" s="612" t="s">
        <v>2095</v>
      </c>
      <c r="D206" s="612">
        <v>66092</v>
      </c>
      <c r="G206" s="613" t="s">
        <v>2006</v>
      </c>
      <c r="H206" s="613" t="s">
        <v>139</v>
      </c>
      <c r="I206" s="613">
        <v>36528</v>
      </c>
    </row>
    <row r="207" spans="2:9" x14ac:dyDescent="0.2">
      <c r="B207" s="612" t="s">
        <v>2055</v>
      </c>
      <c r="C207" s="612" t="s">
        <v>2092</v>
      </c>
      <c r="D207" s="612">
        <v>66046</v>
      </c>
      <c r="G207" s="613" t="s">
        <v>2006</v>
      </c>
      <c r="H207" s="613" t="s">
        <v>139</v>
      </c>
      <c r="I207" s="613">
        <v>36530</v>
      </c>
    </row>
    <row r="208" spans="2:9" x14ac:dyDescent="0.2">
      <c r="B208" s="612" t="s">
        <v>2055</v>
      </c>
      <c r="C208" s="612" t="s">
        <v>2096</v>
      </c>
      <c r="D208" s="612">
        <v>66021</v>
      </c>
      <c r="G208" s="613" t="s">
        <v>2006</v>
      </c>
      <c r="H208" s="613" t="s">
        <v>139</v>
      </c>
      <c r="I208" s="613">
        <v>36532</v>
      </c>
    </row>
    <row r="209" spans="2:9" x14ac:dyDescent="0.2">
      <c r="B209" s="612" t="s">
        <v>2055</v>
      </c>
      <c r="C209" s="612" t="s">
        <v>2097</v>
      </c>
      <c r="D209" s="612">
        <v>66050</v>
      </c>
      <c r="G209" s="613" t="s">
        <v>2006</v>
      </c>
      <c r="H209" s="613" t="s">
        <v>139</v>
      </c>
      <c r="I209" s="613">
        <v>36533</v>
      </c>
    </row>
    <row r="210" spans="2:9" x14ac:dyDescent="0.2">
      <c r="B210" s="612" t="s">
        <v>2055</v>
      </c>
      <c r="C210" s="612" t="s">
        <v>2098</v>
      </c>
      <c r="D210" s="612">
        <v>66524</v>
      </c>
      <c r="G210" s="613" t="s">
        <v>2006</v>
      </c>
      <c r="H210" s="613" t="s">
        <v>139</v>
      </c>
      <c r="I210" s="613">
        <v>36535</v>
      </c>
    </row>
    <row r="211" spans="2:9" x14ac:dyDescent="0.2">
      <c r="B211" s="612" t="s">
        <v>2055</v>
      </c>
      <c r="C211" s="612" t="s">
        <v>2099</v>
      </c>
      <c r="D211" s="612">
        <v>66409</v>
      </c>
      <c r="G211" s="613" t="s">
        <v>2006</v>
      </c>
      <c r="H211" s="613" t="s">
        <v>139</v>
      </c>
      <c r="I211" s="613">
        <v>36536</v>
      </c>
    </row>
    <row r="212" spans="2:9" x14ac:dyDescent="0.2">
      <c r="B212" s="612" t="s">
        <v>2055</v>
      </c>
      <c r="C212" s="612" t="s">
        <v>2092</v>
      </c>
      <c r="D212" s="612">
        <v>66044</v>
      </c>
      <c r="G212" s="613" t="s">
        <v>2006</v>
      </c>
      <c r="H212" s="613" t="s">
        <v>139</v>
      </c>
      <c r="I212" s="613">
        <v>36541</v>
      </c>
    </row>
    <row r="213" spans="2:9" x14ac:dyDescent="0.2">
      <c r="B213" s="612" t="s">
        <v>2055</v>
      </c>
      <c r="C213" s="612" t="s">
        <v>2092</v>
      </c>
      <c r="D213" s="612">
        <v>66045</v>
      </c>
      <c r="G213" s="613" t="s">
        <v>2006</v>
      </c>
      <c r="H213" s="613" t="s">
        <v>139</v>
      </c>
      <c r="I213" s="613">
        <v>36542</v>
      </c>
    </row>
    <row r="214" spans="2:9" x14ac:dyDescent="0.2">
      <c r="B214" s="612" t="s">
        <v>2055</v>
      </c>
      <c r="C214" s="612" t="s">
        <v>2100</v>
      </c>
      <c r="D214" s="612">
        <v>67431</v>
      </c>
      <c r="G214" s="613" t="s">
        <v>2006</v>
      </c>
      <c r="H214" s="613" t="s">
        <v>139</v>
      </c>
      <c r="I214" s="613">
        <v>36544</v>
      </c>
    </row>
    <row r="215" spans="2:9" x14ac:dyDescent="0.2">
      <c r="B215" s="612" t="s">
        <v>2055</v>
      </c>
      <c r="C215" s="612" t="s">
        <v>2101</v>
      </c>
      <c r="D215" s="612">
        <v>66849</v>
      </c>
      <c r="G215" s="613" t="s">
        <v>2006</v>
      </c>
      <c r="H215" s="613" t="s">
        <v>139</v>
      </c>
      <c r="I215" s="613">
        <v>36547</v>
      </c>
    </row>
    <row r="216" spans="2:9" x14ac:dyDescent="0.2">
      <c r="B216" s="612" t="s">
        <v>2055</v>
      </c>
      <c r="C216" s="612" t="s">
        <v>2102</v>
      </c>
      <c r="D216" s="612">
        <v>66514</v>
      </c>
      <c r="G216" s="613" t="s">
        <v>2006</v>
      </c>
      <c r="H216" s="613" t="s">
        <v>139</v>
      </c>
      <c r="I216" s="613">
        <v>36549</v>
      </c>
    </row>
    <row r="217" spans="2:9" x14ac:dyDescent="0.2">
      <c r="B217" s="612" t="s">
        <v>2055</v>
      </c>
      <c r="C217" s="612" t="s">
        <v>2103</v>
      </c>
      <c r="D217" s="612">
        <v>66502</v>
      </c>
      <c r="G217" s="613" t="s">
        <v>2006</v>
      </c>
      <c r="H217" s="613" t="s">
        <v>139</v>
      </c>
      <c r="I217" s="613">
        <v>36550</v>
      </c>
    </row>
    <row r="218" spans="2:9" x14ac:dyDescent="0.2">
      <c r="B218" s="612" t="s">
        <v>2055</v>
      </c>
      <c r="C218" s="612" t="s">
        <v>2104</v>
      </c>
      <c r="D218" s="612">
        <v>66442</v>
      </c>
      <c r="G218" s="613" t="s">
        <v>2006</v>
      </c>
      <c r="H218" s="613" t="s">
        <v>139</v>
      </c>
      <c r="I218" s="613">
        <v>36551</v>
      </c>
    </row>
    <row r="219" spans="2:9" x14ac:dyDescent="0.2">
      <c r="B219" s="612" t="s">
        <v>2055</v>
      </c>
      <c r="C219" s="612" t="s">
        <v>2105</v>
      </c>
      <c r="D219" s="612">
        <v>66441</v>
      </c>
      <c r="G219" s="613" t="s">
        <v>2006</v>
      </c>
      <c r="H219" s="613" t="s">
        <v>139</v>
      </c>
      <c r="I219" s="613">
        <v>36555</v>
      </c>
    </row>
    <row r="220" spans="2:9" x14ac:dyDescent="0.2">
      <c r="B220" s="612" t="s">
        <v>2055</v>
      </c>
      <c r="C220" s="612" t="s">
        <v>2106</v>
      </c>
      <c r="D220" s="612">
        <v>66552</v>
      </c>
      <c r="G220" s="613" t="s">
        <v>2006</v>
      </c>
      <c r="H220" s="613" t="s">
        <v>139</v>
      </c>
      <c r="I220" s="613">
        <v>36559</v>
      </c>
    </row>
    <row r="221" spans="2:9" x14ac:dyDescent="0.2">
      <c r="B221" s="612" t="s">
        <v>2055</v>
      </c>
      <c r="C221" s="612" t="s">
        <v>2107</v>
      </c>
      <c r="D221" s="612">
        <v>66436</v>
      </c>
      <c r="G221" s="613" t="s">
        <v>2006</v>
      </c>
      <c r="H221" s="613" t="s">
        <v>139</v>
      </c>
      <c r="I221" s="613">
        <v>36560</v>
      </c>
    </row>
    <row r="222" spans="2:9" x14ac:dyDescent="0.2">
      <c r="B222" s="612" t="s">
        <v>2055</v>
      </c>
      <c r="C222" s="612" t="s">
        <v>2108</v>
      </c>
      <c r="D222" s="612">
        <v>66058</v>
      </c>
      <c r="G222" s="613" t="s">
        <v>2006</v>
      </c>
      <c r="H222" s="613" t="s">
        <v>139</v>
      </c>
      <c r="I222" s="613">
        <v>36561</v>
      </c>
    </row>
    <row r="223" spans="2:9" x14ac:dyDescent="0.2">
      <c r="B223" s="612" t="s">
        <v>2055</v>
      </c>
      <c r="C223" s="612" t="s">
        <v>2060</v>
      </c>
      <c r="D223" s="612">
        <v>66550</v>
      </c>
      <c r="G223" s="613" t="s">
        <v>2006</v>
      </c>
      <c r="H223" s="613" t="s">
        <v>139</v>
      </c>
      <c r="I223" s="613">
        <v>36562</v>
      </c>
    </row>
    <row r="224" spans="2:9" x14ac:dyDescent="0.2">
      <c r="B224" s="612" t="s">
        <v>2055</v>
      </c>
      <c r="C224" s="612" t="s">
        <v>2109</v>
      </c>
      <c r="D224" s="612">
        <v>66540</v>
      </c>
      <c r="G224" s="613" t="s">
        <v>2006</v>
      </c>
      <c r="H224" s="613" t="s">
        <v>139</v>
      </c>
      <c r="I224" s="613">
        <v>36564</v>
      </c>
    </row>
    <row r="225" spans="2:9" x14ac:dyDescent="0.2">
      <c r="B225" s="612" t="s">
        <v>2055</v>
      </c>
      <c r="C225" s="612" t="s">
        <v>2110</v>
      </c>
      <c r="D225" s="612">
        <v>66536</v>
      </c>
      <c r="G225" s="613" t="s">
        <v>2006</v>
      </c>
      <c r="H225" s="613" t="s">
        <v>139</v>
      </c>
      <c r="I225" s="613">
        <v>36567</v>
      </c>
    </row>
    <row r="226" spans="2:9" x14ac:dyDescent="0.2">
      <c r="B226" s="612" t="s">
        <v>2055</v>
      </c>
      <c r="C226" s="612" t="s">
        <v>2063</v>
      </c>
      <c r="D226" s="612">
        <v>66516</v>
      </c>
      <c r="G226" s="613" t="s">
        <v>2006</v>
      </c>
      <c r="H226" s="613" t="s">
        <v>139</v>
      </c>
      <c r="I226" s="613">
        <v>36568</v>
      </c>
    </row>
    <row r="227" spans="2:9" x14ac:dyDescent="0.2">
      <c r="B227" s="612" t="s">
        <v>2055</v>
      </c>
      <c r="C227" s="612" t="s">
        <v>2111</v>
      </c>
      <c r="D227" s="612">
        <v>66512</v>
      </c>
      <c r="G227" s="613" t="s">
        <v>2006</v>
      </c>
      <c r="H227" s="613" t="s">
        <v>139</v>
      </c>
      <c r="I227" s="613">
        <v>36571</v>
      </c>
    </row>
    <row r="228" spans="2:9" x14ac:dyDescent="0.2">
      <c r="B228" s="612" t="s">
        <v>2055</v>
      </c>
      <c r="C228" s="612" t="s">
        <v>2112</v>
      </c>
      <c r="D228" s="612">
        <v>66509</v>
      </c>
      <c r="G228" s="613" t="s">
        <v>2006</v>
      </c>
      <c r="H228" s="613" t="s">
        <v>139</v>
      </c>
      <c r="I228" s="613">
        <v>36572</v>
      </c>
    </row>
    <row r="229" spans="2:9" x14ac:dyDescent="0.2">
      <c r="B229" s="612" t="s">
        <v>2055</v>
      </c>
      <c r="C229" s="612" t="s">
        <v>2113</v>
      </c>
      <c r="D229" s="612">
        <v>66440</v>
      </c>
      <c r="G229" s="613" t="s">
        <v>2006</v>
      </c>
      <c r="H229" s="613" t="s">
        <v>139</v>
      </c>
      <c r="I229" s="613">
        <v>36574</v>
      </c>
    </row>
    <row r="230" spans="2:9" x14ac:dyDescent="0.2">
      <c r="B230" s="612" t="s">
        <v>2055</v>
      </c>
      <c r="C230" s="612" t="s">
        <v>2064</v>
      </c>
      <c r="D230" s="612">
        <v>66439</v>
      </c>
      <c r="G230" s="613" t="s">
        <v>2006</v>
      </c>
      <c r="H230" s="613" t="s">
        <v>139</v>
      </c>
      <c r="I230" s="613">
        <v>36575</v>
      </c>
    </row>
    <row r="231" spans="2:9" x14ac:dyDescent="0.2">
      <c r="B231" s="612" t="s">
        <v>2055</v>
      </c>
      <c r="C231" s="612" t="s">
        <v>2114</v>
      </c>
      <c r="D231" s="612">
        <v>66432</v>
      </c>
      <c r="G231" s="613" t="s">
        <v>2006</v>
      </c>
      <c r="H231" s="613" t="s">
        <v>139</v>
      </c>
      <c r="I231" s="613">
        <v>36576</v>
      </c>
    </row>
    <row r="232" spans="2:9" x14ac:dyDescent="0.2">
      <c r="B232" s="612" t="s">
        <v>2055</v>
      </c>
      <c r="C232" s="612" t="s">
        <v>2115</v>
      </c>
      <c r="D232" s="612">
        <v>66422</v>
      </c>
      <c r="G232" s="613" t="s">
        <v>2006</v>
      </c>
      <c r="H232" s="613" t="s">
        <v>139</v>
      </c>
      <c r="I232" s="613">
        <v>36577</v>
      </c>
    </row>
    <row r="233" spans="2:9" x14ac:dyDescent="0.2">
      <c r="B233" s="612" t="s">
        <v>2055</v>
      </c>
      <c r="C233" s="612" t="s">
        <v>2116</v>
      </c>
      <c r="D233" s="612">
        <v>66419</v>
      </c>
      <c r="G233" s="613" t="s">
        <v>2006</v>
      </c>
      <c r="H233" s="613" t="s">
        <v>139</v>
      </c>
      <c r="I233" s="613">
        <v>36578</v>
      </c>
    </row>
    <row r="234" spans="2:9" x14ac:dyDescent="0.2">
      <c r="B234" s="612" t="s">
        <v>2055</v>
      </c>
      <c r="C234" s="612" t="s">
        <v>2117</v>
      </c>
      <c r="D234" s="612">
        <v>66418</v>
      </c>
      <c r="G234" s="613" t="s">
        <v>2006</v>
      </c>
      <c r="H234" s="613" t="s">
        <v>139</v>
      </c>
      <c r="I234" s="613">
        <v>36579</v>
      </c>
    </row>
    <row r="235" spans="2:9" x14ac:dyDescent="0.2">
      <c r="B235" s="612" t="s">
        <v>2055</v>
      </c>
      <c r="C235" s="612" t="s">
        <v>2118</v>
      </c>
      <c r="D235" s="612">
        <v>66416</v>
      </c>
      <c r="G235" s="613" t="s">
        <v>2006</v>
      </c>
      <c r="H235" s="613" t="s">
        <v>139</v>
      </c>
      <c r="I235" s="613">
        <v>36580</v>
      </c>
    </row>
    <row r="236" spans="2:9" x14ac:dyDescent="0.2">
      <c r="B236" s="612" t="s">
        <v>2055</v>
      </c>
      <c r="C236" s="612" t="s">
        <v>2119</v>
      </c>
      <c r="D236" s="612">
        <v>66002</v>
      </c>
      <c r="G236" s="613" t="s">
        <v>2006</v>
      </c>
      <c r="H236" s="613" t="s">
        <v>139</v>
      </c>
      <c r="I236" s="613">
        <v>36582</v>
      </c>
    </row>
    <row r="237" spans="2:9" x14ac:dyDescent="0.2">
      <c r="B237" s="612" t="s">
        <v>2055</v>
      </c>
      <c r="C237" s="612" t="s">
        <v>2120</v>
      </c>
      <c r="D237" s="612">
        <v>66086</v>
      </c>
      <c r="G237" s="613" t="s">
        <v>2006</v>
      </c>
      <c r="H237" s="613" t="s">
        <v>139</v>
      </c>
      <c r="I237" s="613">
        <v>36587</v>
      </c>
    </row>
    <row r="238" spans="2:9" x14ac:dyDescent="0.2">
      <c r="B238" s="612" t="s">
        <v>2055</v>
      </c>
      <c r="C238" s="612" t="s">
        <v>2121</v>
      </c>
      <c r="D238" s="612">
        <v>66060</v>
      </c>
      <c r="G238" s="613" t="s">
        <v>2006</v>
      </c>
      <c r="H238" s="613" t="s">
        <v>139</v>
      </c>
      <c r="I238" s="613">
        <v>36590</v>
      </c>
    </row>
    <row r="239" spans="2:9" x14ac:dyDescent="0.2">
      <c r="B239" s="612" t="s">
        <v>2055</v>
      </c>
      <c r="C239" s="612" t="s">
        <v>2122</v>
      </c>
      <c r="D239" s="612">
        <v>66054</v>
      </c>
      <c r="G239" s="613" t="s">
        <v>2006</v>
      </c>
      <c r="H239" s="613" t="s">
        <v>139</v>
      </c>
      <c r="I239" s="613">
        <v>36601</v>
      </c>
    </row>
    <row r="240" spans="2:9" x14ac:dyDescent="0.2">
      <c r="B240" s="612" t="s">
        <v>2055</v>
      </c>
      <c r="C240" s="612" t="s">
        <v>2055</v>
      </c>
      <c r="D240" s="612">
        <v>66617</v>
      </c>
      <c r="G240" s="613" t="s">
        <v>2006</v>
      </c>
      <c r="H240" s="613" t="s">
        <v>139</v>
      </c>
      <c r="I240" s="613">
        <v>36602</v>
      </c>
    </row>
    <row r="241" spans="2:9" x14ac:dyDescent="0.2">
      <c r="B241" s="612" t="s">
        <v>2055</v>
      </c>
      <c r="C241" s="612" t="s">
        <v>2111</v>
      </c>
      <c r="D241" s="612">
        <v>66512</v>
      </c>
      <c r="G241" s="613" t="s">
        <v>2006</v>
      </c>
      <c r="H241" s="613" t="s">
        <v>139</v>
      </c>
      <c r="I241" s="613">
        <v>36603</v>
      </c>
    </row>
    <row r="242" spans="2:9" x14ac:dyDescent="0.2">
      <c r="B242" s="612" t="s">
        <v>2055</v>
      </c>
      <c r="C242" s="612" t="s">
        <v>2123</v>
      </c>
      <c r="D242" s="612">
        <v>66429</v>
      </c>
      <c r="G242" s="613" t="s">
        <v>2006</v>
      </c>
      <c r="H242" s="613" t="s">
        <v>139</v>
      </c>
      <c r="I242" s="613">
        <v>36604</v>
      </c>
    </row>
    <row r="243" spans="2:9" x14ac:dyDescent="0.2">
      <c r="B243" s="612" t="s">
        <v>2055</v>
      </c>
      <c r="C243" s="612" t="s">
        <v>2116</v>
      </c>
      <c r="D243" s="612">
        <v>66419</v>
      </c>
      <c r="G243" s="613" t="s">
        <v>2006</v>
      </c>
      <c r="H243" s="613" t="s">
        <v>139</v>
      </c>
      <c r="I243" s="613">
        <v>36605</v>
      </c>
    </row>
    <row r="244" spans="2:9" x14ac:dyDescent="0.2">
      <c r="B244" s="612" t="s">
        <v>2055</v>
      </c>
      <c r="C244" s="612" t="s">
        <v>2124</v>
      </c>
      <c r="D244" s="612">
        <v>66097</v>
      </c>
      <c r="G244" s="613" t="s">
        <v>2006</v>
      </c>
      <c r="H244" s="613" t="s">
        <v>139</v>
      </c>
      <c r="I244" s="613">
        <v>36606</v>
      </c>
    </row>
    <row r="245" spans="2:9" x14ac:dyDescent="0.2">
      <c r="B245" s="612" t="s">
        <v>2055</v>
      </c>
      <c r="C245" s="612" t="s">
        <v>2125</v>
      </c>
      <c r="D245" s="612">
        <v>66088</v>
      </c>
      <c r="G245" s="613" t="s">
        <v>2006</v>
      </c>
      <c r="H245" s="613" t="s">
        <v>139</v>
      </c>
      <c r="I245" s="613">
        <v>36607</v>
      </c>
    </row>
    <row r="246" spans="2:9" x14ac:dyDescent="0.2">
      <c r="B246" s="612" t="s">
        <v>2055</v>
      </c>
      <c r="C246" s="612" t="s">
        <v>2126</v>
      </c>
      <c r="D246" s="612">
        <v>66073</v>
      </c>
      <c r="G246" s="613" t="s">
        <v>2006</v>
      </c>
      <c r="H246" s="613" t="s">
        <v>139</v>
      </c>
      <c r="I246" s="613">
        <v>36608</v>
      </c>
    </row>
    <row r="247" spans="2:9" x14ac:dyDescent="0.2">
      <c r="B247" s="612" t="s">
        <v>2055</v>
      </c>
      <c r="C247" s="612" t="s">
        <v>2127</v>
      </c>
      <c r="D247" s="612">
        <v>66070</v>
      </c>
      <c r="G247" s="613" t="s">
        <v>2006</v>
      </c>
      <c r="H247" s="613" t="s">
        <v>139</v>
      </c>
      <c r="I247" s="613">
        <v>36609</v>
      </c>
    </row>
    <row r="248" spans="2:9" x14ac:dyDescent="0.2">
      <c r="B248" s="612" t="s">
        <v>2055</v>
      </c>
      <c r="C248" s="612" t="s">
        <v>2128</v>
      </c>
      <c r="D248" s="612">
        <v>66066</v>
      </c>
      <c r="G248" s="613" t="s">
        <v>2006</v>
      </c>
      <c r="H248" s="613" t="s">
        <v>139</v>
      </c>
      <c r="I248" s="613">
        <v>36610</v>
      </c>
    </row>
    <row r="249" spans="2:9" x14ac:dyDescent="0.2">
      <c r="B249" s="612" t="s">
        <v>2055</v>
      </c>
      <c r="C249" s="612" t="s">
        <v>2092</v>
      </c>
      <c r="D249" s="612">
        <v>66044</v>
      </c>
      <c r="G249" s="613" t="s">
        <v>2006</v>
      </c>
      <c r="H249" s="613" t="s">
        <v>139</v>
      </c>
      <c r="I249" s="613">
        <v>36611</v>
      </c>
    </row>
    <row r="250" spans="2:9" x14ac:dyDescent="0.2">
      <c r="B250" s="612" t="s">
        <v>2055</v>
      </c>
      <c r="C250" s="612" t="s">
        <v>2084</v>
      </c>
      <c r="D250" s="612">
        <v>66854</v>
      </c>
      <c r="G250" s="613" t="s">
        <v>2006</v>
      </c>
      <c r="H250" s="613" t="s">
        <v>139</v>
      </c>
      <c r="I250" s="613">
        <v>36612</v>
      </c>
    </row>
    <row r="251" spans="2:9" x14ac:dyDescent="0.2">
      <c r="B251" s="612" t="s">
        <v>2055</v>
      </c>
      <c r="C251" s="612" t="s">
        <v>2129</v>
      </c>
      <c r="D251" s="612">
        <v>66860</v>
      </c>
      <c r="G251" s="613" t="s">
        <v>2006</v>
      </c>
      <c r="H251" s="613" t="s">
        <v>139</v>
      </c>
      <c r="I251" s="613">
        <v>36613</v>
      </c>
    </row>
    <row r="252" spans="2:9" x14ac:dyDescent="0.2">
      <c r="B252" s="612" t="s">
        <v>2055</v>
      </c>
      <c r="C252" s="612" t="s">
        <v>2130</v>
      </c>
      <c r="D252" s="612">
        <v>66846</v>
      </c>
      <c r="G252" s="613" t="s">
        <v>2006</v>
      </c>
      <c r="H252" s="613" t="s">
        <v>139</v>
      </c>
      <c r="I252" s="613">
        <v>36615</v>
      </c>
    </row>
    <row r="253" spans="2:9" x14ac:dyDescent="0.2">
      <c r="B253" s="612" t="s">
        <v>2055</v>
      </c>
      <c r="C253" s="612" t="s">
        <v>2086</v>
      </c>
      <c r="D253" s="612">
        <v>66868</v>
      </c>
      <c r="G253" s="613" t="s">
        <v>2006</v>
      </c>
      <c r="H253" s="613" t="s">
        <v>139</v>
      </c>
      <c r="I253" s="613">
        <v>36616</v>
      </c>
    </row>
    <row r="254" spans="2:9" x14ac:dyDescent="0.2">
      <c r="B254" s="612" t="s">
        <v>2055</v>
      </c>
      <c r="C254" s="612" t="s">
        <v>2131</v>
      </c>
      <c r="D254" s="612">
        <v>66865</v>
      </c>
      <c r="G254" s="613" t="s">
        <v>2006</v>
      </c>
      <c r="H254" s="613" t="s">
        <v>139</v>
      </c>
      <c r="I254" s="613">
        <v>36617</v>
      </c>
    </row>
    <row r="255" spans="2:9" x14ac:dyDescent="0.2">
      <c r="B255" s="612" t="s">
        <v>2055</v>
      </c>
      <c r="C255" s="612" t="s">
        <v>2087</v>
      </c>
      <c r="D255" s="612">
        <v>66864</v>
      </c>
      <c r="G255" s="613" t="s">
        <v>2006</v>
      </c>
      <c r="H255" s="613" t="s">
        <v>139</v>
      </c>
      <c r="I255" s="613">
        <v>36618</v>
      </c>
    </row>
    <row r="256" spans="2:9" x14ac:dyDescent="0.2">
      <c r="B256" s="612" t="s">
        <v>2055</v>
      </c>
      <c r="C256" s="612" t="s">
        <v>2132</v>
      </c>
      <c r="D256" s="612">
        <v>66835</v>
      </c>
      <c r="G256" s="613" t="s">
        <v>2006</v>
      </c>
      <c r="H256" s="613" t="s">
        <v>139</v>
      </c>
      <c r="I256" s="613">
        <v>36619</v>
      </c>
    </row>
    <row r="257" spans="2:9" x14ac:dyDescent="0.2">
      <c r="B257" s="612" t="s">
        <v>2055</v>
      </c>
      <c r="C257" s="612" t="s">
        <v>2133</v>
      </c>
      <c r="D257" s="612">
        <v>66833</v>
      </c>
      <c r="G257" s="613" t="s">
        <v>2006</v>
      </c>
      <c r="H257" s="613" t="s">
        <v>139</v>
      </c>
      <c r="I257" s="613">
        <v>36625</v>
      </c>
    </row>
    <row r="258" spans="2:9" x14ac:dyDescent="0.2">
      <c r="B258" s="612" t="s">
        <v>2055</v>
      </c>
      <c r="C258" s="612" t="s">
        <v>2134</v>
      </c>
      <c r="D258" s="612">
        <v>66830</v>
      </c>
      <c r="G258" s="613" t="s">
        <v>2006</v>
      </c>
      <c r="H258" s="613" t="s">
        <v>139</v>
      </c>
      <c r="I258" s="613">
        <v>36628</v>
      </c>
    </row>
    <row r="259" spans="2:9" x14ac:dyDescent="0.2">
      <c r="B259" s="612" t="s">
        <v>2055</v>
      </c>
      <c r="C259" s="612" t="s">
        <v>2135</v>
      </c>
      <c r="D259" s="612">
        <v>66801</v>
      </c>
      <c r="G259" s="613" t="s">
        <v>2006</v>
      </c>
      <c r="H259" s="613" t="s">
        <v>139</v>
      </c>
      <c r="I259" s="613">
        <v>36630</v>
      </c>
    </row>
    <row r="260" spans="2:9" x14ac:dyDescent="0.2">
      <c r="B260" s="612" t="s">
        <v>2055</v>
      </c>
      <c r="C260" s="612" t="s">
        <v>2136</v>
      </c>
      <c r="D260" s="612">
        <v>66523</v>
      </c>
      <c r="G260" s="613" t="s">
        <v>2006</v>
      </c>
      <c r="H260" s="613" t="s">
        <v>139</v>
      </c>
      <c r="I260" s="613">
        <v>36633</v>
      </c>
    </row>
    <row r="261" spans="2:9" x14ac:dyDescent="0.2">
      <c r="B261" s="612" t="s">
        <v>2055</v>
      </c>
      <c r="C261" s="612" t="s">
        <v>2137</v>
      </c>
      <c r="D261" s="612">
        <v>66508</v>
      </c>
      <c r="G261" s="613" t="s">
        <v>2006</v>
      </c>
      <c r="H261" s="613" t="s">
        <v>139</v>
      </c>
      <c r="I261" s="613">
        <v>36640</v>
      </c>
    </row>
    <row r="262" spans="2:9" x14ac:dyDescent="0.2">
      <c r="B262" s="612" t="s">
        <v>2055</v>
      </c>
      <c r="C262" s="612" t="s">
        <v>2138</v>
      </c>
      <c r="D262" s="612">
        <v>66945</v>
      </c>
      <c r="G262" s="613" t="s">
        <v>2006</v>
      </c>
      <c r="H262" s="613" t="s">
        <v>139</v>
      </c>
      <c r="I262" s="613">
        <v>36641</v>
      </c>
    </row>
    <row r="263" spans="2:9" x14ac:dyDescent="0.2">
      <c r="B263" s="612" t="s">
        <v>2055</v>
      </c>
      <c r="C263" s="612" t="s">
        <v>2139</v>
      </c>
      <c r="D263" s="612">
        <v>66933</v>
      </c>
      <c r="G263" s="613" t="s">
        <v>2006</v>
      </c>
      <c r="H263" s="613" t="s">
        <v>139</v>
      </c>
      <c r="I263" s="613">
        <v>36644</v>
      </c>
    </row>
    <row r="264" spans="2:9" x14ac:dyDescent="0.2">
      <c r="B264" s="612" t="s">
        <v>2055</v>
      </c>
      <c r="C264" s="612" t="s">
        <v>2140</v>
      </c>
      <c r="D264" s="612">
        <v>66548</v>
      </c>
      <c r="G264" s="613" t="s">
        <v>2006</v>
      </c>
      <c r="H264" s="613" t="s">
        <v>139</v>
      </c>
      <c r="I264" s="613">
        <v>36652</v>
      </c>
    </row>
    <row r="265" spans="2:9" x14ac:dyDescent="0.2">
      <c r="B265" s="612" t="s">
        <v>2055</v>
      </c>
      <c r="C265" s="612" t="s">
        <v>2141</v>
      </c>
      <c r="D265" s="612">
        <v>66544</v>
      </c>
      <c r="G265" s="613" t="s">
        <v>2006</v>
      </c>
      <c r="H265" s="613" t="s">
        <v>139</v>
      </c>
      <c r="I265" s="613">
        <v>36660</v>
      </c>
    </row>
    <row r="266" spans="2:9" x14ac:dyDescent="0.2">
      <c r="B266" s="612" t="s">
        <v>2055</v>
      </c>
      <c r="C266" s="612" t="s">
        <v>2142</v>
      </c>
      <c r="D266" s="612">
        <v>66541</v>
      </c>
      <c r="G266" s="613" t="s">
        <v>2006</v>
      </c>
      <c r="H266" s="613" t="s">
        <v>139</v>
      </c>
      <c r="I266" s="613">
        <v>36663</v>
      </c>
    </row>
    <row r="267" spans="2:9" x14ac:dyDescent="0.2">
      <c r="B267" s="612" t="s">
        <v>2055</v>
      </c>
      <c r="C267" s="612" t="s">
        <v>2143</v>
      </c>
      <c r="D267" s="612">
        <v>66518</v>
      </c>
      <c r="G267" s="613" t="s">
        <v>2006</v>
      </c>
      <c r="H267" s="613" t="s">
        <v>139</v>
      </c>
      <c r="I267" s="613">
        <v>36670</v>
      </c>
    </row>
    <row r="268" spans="2:9" x14ac:dyDescent="0.2">
      <c r="B268" s="612" t="s">
        <v>2055</v>
      </c>
      <c r="C268" s="612" t="s">
        <v>2144</v>
      </c>
      <c r="D268" s="612">
        <v>66438</v>
      </c>
      <c r="G268" s="613" t="s">
        <v>2006</v>
      </c>
      <c r="H268" s="613" t="s">
        <v>139</v>
      </c>
      <c r="I268" s="613">
        <v>36671</v>
      </c>
    </row>
    <row r="269" spans="2:9" x14ac:dyDescent="0.2">
      <c r="B269" s="612" t="s">
        <v>2055</v>
      </c>
      <c r="C269" s="612" t="s">
        <v>2145</v>
      </c>
      <c r="D269" s="612">
        <v>66427</v>
      </c>
      <c r="G269" s="613" t="s">
        <v>2006</v>
      </c>
      <c r="H269" s="613" t="s">
        <v>139</v>
      </c>
      <c r="I269" s="613">
        <v>36675</v>
      </c>
    </row>
    <row r="270" spans="2:9" x14ac:dyDescent="0.2">
      <c r="B270" s="612" t="s">
        <v>2055</v>
      </c>
      <c r="C270" s="612" t="s">
        <v>2146</v>
      </c>
      <c r="D270" s="612">
        <v>66412</v>
      </c>
      <c r="G270" s="613" t="s">
        <v>2006</v>
      </c>
      <c r="H270" s="613" t="s">
        <v>139</v>
      </c>
      <c r="I270" s="613">
        <v>36685</v>
      </c>
    </row>
    <row r="271" spans="2:9" x14ac:dyDescent="0.2">
      <c r="B271" s="612" t="s">
        <v>2055</v>
      </c>
      <c r="C271" s="612" t="s">
        <v>2147</v>
      </c>
      <c r="D271" s="612">
        <v>66411</v>
      </c>
      <c r="G271" s="613" t="s">
        <v>2006</v>
      </c>
      <c r="H271" s="613" t="s">
        <v>139</v>
      </c>
      <c r="I271" s="613">
        <v>36688</v>
      </c>
    </row>
    <row r="272" spans="2:9" x14ac:dyDescent="0.2">
      <c r="B272" s="612" t="s">
        <v>2055</v>
      </c>
      <c r="C272" s="612" t="s">
        <v>2148</v>
      </c>
      <c r="D272" s="612">
        <v>66406</v>
      </c>
      <c r="G272" s="613" t="s">
        <v>2006</v>
      </c>
      <c r="H272" s="613" t="s">
        <v>139</v>
      </c>
      <c r="I272" s="613">
        <v>36689</v>
      </c>
    </row>
    <row r="273" spans="2:9" x14ac:dyDescent="0.2">
      <c r="B273" s="612" t="s">
        <v>2055</v>
      </c>
      <c r="C273" s="612" t="s">
        <v>2149</v>
      </c>
      <c r="D273" s="612">
        <v>66403</v>
      </c>
      <c r="G273" s="613" t="s">
        <v>2006</v>
      </c>
      <c r="H273" s="613" t="s">
        <v>139</v>
      </c>
      <c r="I273" s="613">
        <v>36691</v>
      </c>
    </row>
    <row r="274" spans="2:9" x14ac:dyDescent="0.2">
      <c r="B274" s="612" t="s">
        <v>2055</v>
      </c>
      <c r="C274" s="612" t="s">
        <v>2130</v>
      </c>
      <c r="D274" s="612">
        <v>66846</v>
      </c>
      <c r="G274" s="613" t="s">
        <v>2006</v>
      </c>
      <c r="H274" s="613" t="s">
        <v>139</v>
      </c>
      <c r="I274" s="613">
        <v>36693</v>
      </c>
    </row>
    <row r="275" spans="2:9" x14ac:dyDescent="0.2">
      <c r="B275" s="612" t="s">
        <v>2055</v>
      </c>
      <c r="C275" s="612" t="s">
        <v>2150</v>
      </c>
      <c r="D275" s="612">
        <v>67449</v>
      </c>
      <c r="G275" s="613" t="s">
        <v>2006</v>
      </c>
      <c r="H275" s="613" t="s">
        <v>139</v>
      </c>
      <c r="I275" s="613">
        <v>36695</v>
      </c>
    </row>
    <row r="276" spans="2:9" x14ac:dyDescent="0.2">
      <c r="B276" s="612" t="s">
        <v>2055</v>
      </c>
      <c r="C276" s="612" t="s">
        <v>2151</v>
      </c>
      <c r="D276" s="612">
        <v>66873</v>
      </c>
      <c r="G276" s="613" t="s">
        <v>2006</v>
      </c>
      <c r="H276" s="613" t="s">
        <v>2152</v>
      </c>
      <c r="I276" s="613">
        <v>30233</v>
      </c>
    </row>
    <row r="277" spans="2:9" x14ac:dyDescent="0.2">
      <c r="B277" s="612" t="s">
        <v>2055</v>
      </c>
      <c r="C277" s="612" t="s">
        <v>2153</v>
      </c>
      <c r="D277" s="612">
        <v>66872</v>
      </c>
      <c r="G277" s="613" t="s">
        <v>2006</v>
      </c>
      <c r="H277" s="613" t="s">
        <v>2152</v>
      </c>
      <c r="I277" s="613">
        <v>30411</v>
      </c>
    </row>
    <row r="278" spans="2:9" x14ac:dyDescent="0.2">
      <c r="B278" s="612" t="s">
        <v>2055</v>
      </c>
      <c r="C278" s="612" t="s">
        <v>2154</v>
      </c>
      <c r="D278" s="612">
        <v>66859</v>
      </c>
      <c r="G278" s="613" t="s">
        <v>2006</v>
      </c>
      <c r="H278" s="613" t="s">
        <v>2152</v>
      </c>
      <c r="I278" s="613">
        <v>30413</v>
      </c>
    </row>
    <row r="279" spans="2:9" x14ac:dyDescent="0.2">
      <c r="B279" s="612" t="s">
        <v>2055</v>
      </c>
      <c r="C279" s="612" t="s">
        <v>2101</v>
      </c>
      <c r="D279" s="612">
        <v>66849</v>
      </c>
      <c r="G279" s="613" t="s">
        <v>2006</v>
      </c>
      <c r="H279" s="613" t="s">
        <v>2152</v>
      </c>
      <c r="I279" s="613">
        <v>30428</v>
      </c>
    </row>
    <row r="280" spans="2:9" x14ac:dyDescent="0.2">
      <c r="B280" s="612" t="s">
        <v>2055</v>
      </c>
      <c r="C280" s="612" t="s">
        <v>2155</v>
      </c>
      <c r="D280" s="612">
        <v>66838</v>
      </c>
      <c r="G280" s="613" t="s">
        <v>2006</v>
      </c>
      <c r="H280" s="613" t="s">
        <v>2152</v>
      </c>
      <c r="I280" s="613">
        <v>30454</v>
      </c>
    </row>
    <row r="281" spans="2:9" x14ac:dyDescent="0.2">
      <c r="B281" s="612" t="s">
        <v>2055</v>
      </c>
      <c r="C281" s="612" t="s">
        <v>2156</v>
      </c>
      <c r="D281" s="612">
        <v>66834</v>
      </c>
      <c r="G281" s="613" t="s">
        <v>2006</v>
      </c>
      <c r="H281" s="613" t="s">
        <v>2152</v>
      </c>
      <c r="I281" s="613">
        <v>30457</v>
      </c>
    </row>
    <row r="282" spans="2:9" x14ac:dyDescent="0.2">
      <c r="B282" s="612" t="s">
        <v>2055</v>
      </c>
      <c r="C282" s="612" t="s">
        <v>2157</v>
      </c>
      <c r="D282" s="612">
        <v>66538</v>
      </c>
      <c r="G282" s="613" t="s">
        <v>2006</v>
      </c>
      <c r="H282" s="613" t="s">
        <v>2152</v>
      </c>
      <c r="I282" s="613">
        <v>30470</v>
      </c>
    </row>
    <row r="283" spans="2:9" x14ac:dyDescent="0.2">
      <c r="B283" s="612" t="s">
        <v>2055</v>
      </c>
      <c r="C283" s="612" t="s">
        <v>2158</v>
      </c>
      <c r="D283" s="612">
        <v>66404</v>
      </c>
      <c r="G283" s="613" t="s">
        <v>2006</v>
      </c>
      <c r="H283" s="613" t="s">
        <v>2152</v>
      </c>
      <c r="I283" s="613">
        <v>30678</v>
      </c>
    </row>
    <row r="284" spans="2:9" x14ac:dyDescent="0.2">
      <c r="B284" s="612" t="s">
        <v>2055</v>
      </c>
      <c r="C284" s="612" t="s">
        <v>2159</v>
      </c>
      <c r="D284" s="612">
        <v>66522</v>
      </c>
      <c r="G284" s="613" t="s">
        <v>2006</v>
      </c>
      <c r="H284" s="613" t="s">
        <v>2152</v>
      </c>
      <c r="I284" s="613">
        <v>30820</v>
      </c>
    </row>
    <row r="285" spans="2:9" x14ac:dyDescent="0.2">
      <c r="B285" s="612" t="s">
        <v>2055</v>
      </c>
      <c r="C285" s="612" t="s">
        <v>2160</v>
      </c>
      <c r="D285" s="612">
        <v>66408</v>
      </c>
      <c r="G285" s="613" t="s">
        <v>2006</v>
      </c>
      <c r="H285" s="613" t="s">
        <v>2152</v>
      </c>
      <c r="I285" s="613">
        <v>31001</v>
      </c>
    </row>
    <row r="286" spans="2:9" x14ac:dyDescent="0.2">
      <c r="B286" s="612" t="s">
        <v>2055</v>
      </c>
      <c r="C286" s="612" t="s">
        <v>2060</v>
      </c>
      <c r="D286" s="612">
        <v>66550</v>
      </c>
      <c r="G286" s="613" t="s">
        <v>2006</v>
      </c>
      <c r="H286" s="613" t="s">
        <v>2152</v>
      </c>
      <c r="I286" s="613">
        <v>31002</v>
      </c>
    </row>
    <row r="287" spans="2:9" x14ac:dyDescent="0.2">
      <c r="B287" s="612" t="s">
        <v>2055</v>
      </c>
      <c r="C287" s="612" t="s">
        <v>2141</v>
      </c>
      <c r="D287" s="612">
        <v>66544</v>
      </c>
      <c r="G287" s="613" t="s">
        <v>2006</v>
      </c>
      <c r="H287" s="613" t="s">
        <v>2152</v>
      </c>
      <c r="I287" s="613">
        <v>31003</v>
      </c>
    </row>
    <row r="288" spans="2:9" x14ac:dyDescent="0.2">
      <c r="B288" s="612" t="s">
        <v>2055</v>
      </c>
      <c r="C288" s="612" t="s">
        <v>2061</v>
      </c>
      <c r="D288" s="612">
        <v>66534</v>
      </c>
      <c r="G288" s="613" t="s">
        <v>2006</v>
      </c>
      <c r="H288" s="613" t="s">
        <v>2152</v>
      </c>
      <c r="I288" s="613">
        <v>31004</v>
      </c>
    </row>
    <row r="289" spans="2:9" x14ac:dyDescent="0.2">
      <c r="B289" s="612" t="s">
        <v>2055</v>
      </c>
      <c r="C289" s="612" t="s">
        <v>2161</v>
      </c>
      <c r="D289" s="612">
        <v>66428</v>
      </c>
      <c r="G289" s="613" t="s">
        <v>2006</v>
      </c>
      <c r="H289" s="613" t="s">
        <v>2152</v>
      </c>
      <c r="I289" s="613">
        <v>31005</v>
      </c>
    </row>
    <row r="290" spans="2:9" x14ac:dyDescent="0.2">
      <c r="B290" s="612" t="s">
        <v>2055</v>
      </c>
      <c r="C290" s="612" t="s">
        <v>2162</v>
      </c>
      <c r="D290" s="612">
        <v>66417</v>
      </c>
      <c r="G290" s="613" t="s">
        <v>2006</v>
      </c>
      <c r="H290" s="613" t="s">
        <v>2152</v>
      </c>
      <c r="I290" s="613">
        <v>31006</v>
      </c>
    </row>
    <row r="291" spans="2:9" x14ac:dyDescent="0.2">
      <c r="B291" s="612" t="s">
        <v>2055</v>
      </c>
      <c r="C291" s="612" t="s">
        <v>2163</v>
      </c>
      <c r="D291" s="612">
        <v>66415</v>
      </c>
      <c r="G291" s="613" t="s">
        <v>2006</v>
      </c>
      <c r="H291" s="613" t="s">
        <v>2152</v>
      </c>
      <c r="I291" s="613">
        <v>31007</v>
      </c>
    </row>
    <row r="292" spans="2:9" x14ac:dyDescent="0.2">
      <c r="B292" s="612" t="s">
        <v>2055</v>
      </c>
      <c r="C292" s="612" t="s">
        <v>2149</v>
      </c>
      <c r="D292" s="612">
        <v>66403</v>
      </c>
      <c r="G292" s="613" t="s">
        <v>2006</v>
      </c>
      <c r="H292" s="613" t="s">
        <v>2152</v>
      </c>
      <c r="I292" s="613">
        <v>31008</v>
      </c>
    </row>
    <row r="293" spans="2:9" x14ac:dyDescent="0.2">
      <c r="B293" s="612" t="s">
        <v>2055</v>
      </c>
      <c r="C293" s="612" t="s">
        <v>2098</v>
      </c>
      <c r="D293" s="612">
        <v>66524</v>
      </c>
      <c r="G293" s="613" t="s">
        <v>2006</v>
      </c>
      <c r="H293" s="613" t="s">
        <v>2152</v>
      </c>
      <c r="I293" s="613">
        <v>31009</v>
      </c>
    </row>
    <row r="294" spans="2:9" x14ac:dyDescent="0.2">
      <c r="B294" s="612" t="s">
        <v>2055</v>
      </c>
      <c r="C294" s="612" t="s">
        <v>2099</v>
      </c>
      <c r="D294" s="612">
        <v>66409</v>
      </c>
      <c r="G294" s="613" t="s">
        <v>2006</v>
      </c>
      <c r="H294" s="613" t="s">
        <v>2152</v>
      </c>
      <c r="I294" s="613">
        <v>31011</v>
      </c>
    </row>
    <row r="295" spans="2:9" x14ac:dyDescent="0.2">
      <c r="B295" s="612" t="s">
        <v>2055</v>
      </c>
      <c r="C295" s="612" t="s">
        <v>2086</v>
      </c>
      <c r="D295" s="612">
        <v>66868</v>
      </c>
      <c r="G295" s="613" t="s">
        <v>2006</v>
      </c>
      <c r="H295" s="613" t="s">
        <v>2152</v>
      </c>
      <c r="I295" s="613">
        <v>31012</v>
      </c>
    </row>
    <row r="296" spans="2:9" x14ac:dyDescent="0.2">
      <c r="B296" s="612" t="s">
        <v>2055</v>
      </c>
      <c r="C296" s="612" t="s">
        <v>2088</v>
      </c>
      <c r="D296" s="612">
        <v>66856</v>
      </c>
      <c r="G296" s="613" t="s">
        <v>2006</v>
      </c>
      <c r="H296" s="613" t="s">
        <v>2152</v>
      </c>
      <c r="I296" s="613">
        <v>31013</v>
      </c>
    </row>
    <row r="297" spans="2:9" x14ac:dyDescent="0.2">
      <c r="B297" s="612" t="s">
        <v>2055</v>
      </c>
      <c r="C297" s="612" t="s">
        <v>2164</v>
      </c>
      <c r="D297" s="612">
        <v>66543</v>
      </c>
      <c r="G297" s="613" t="s">
        <v>2006</v>
      </c>
      <c r="H297" s="613" t="s">
        <v>2152</v>
      </c>
      <c r="I297" s="613">
        <v>31014</v>
      </c>
    </row>
    <row r="298" spans="2:9" x14ac:dyDescent="0.2">
      <c r="B298" s="612" t="s">
        <v>2055</v>
      </c>
      <c r="C298" s="612" t="s">
        <v>2165</v>
      </c>
      <c r="D298" s="612">
        <v>66537</v>
      </c>
      <c r="G298" s="613" t="s">
        <v>2006</v>
      </c>
      <c r="H298" s="613" t="s">
        <v>2152</v>
      </c>
      <c r="I298" s="613">
        <v>31016</v>
      </c>
    </row>
    <row r="299" spans="2:9" x14ac:dyDescent="0.2">
      <c r="B299" s="612" t="s">
        <v>2055</v>
      </c>
      <c r="C299" s="612" t="s">
        <v>2166</v>
      </c>
      <c r="D299" s="612">
        <v>66528</v>
      </c>
      <c r="G299" s="613" t="s">
        <v>2006</v>
      </c>
      <c r="H299" s="613" t="s">
        <v>2152</v>
      </c>
      <c r="I299" s="613">
        <v>31017</v>
      </c>
    </row>
    <row r="300" spans="2:9" x14ac:dyDescent="0.2">
      <c r="B300" s="612" t="s">
        <v>2055</v>
      </c>
      <c r="C300" s="612" t="s">
        <v>2136</v>
      </c>
      <c r="D300" s="612">
        <v>66523</v>
      </c>
      <c r="G300" s="613" t="s">
        <v>2006</v>
      </c>
      <c r="H300" s="613" t="s">
        <v>2152</v>
      </c>
      <c r="I300" s="613">
        <v>31018</v>
      </c>
    </row>
    <row r="301" spans="2:9" x14ac:dyDescent="0.2">
      <c r="B301" s="612" t="s">
        <v>2055</v>
      </c>
      <c r="C301" s="612" t="s">
        <v>2167</v>
      </c>
      <c r="D301" s="612">
        <v>66510</v>
      </c>
      <c r="G301" s="613" t="s">
        <v>2006</v>
      </c>
      <c r="H301" s="613" t="s">
        <v>2152</v>
      </c>
      <c r="I301" s="613">
        <v>31019</v>
      </c>
    </row>
    <row r="302" spans="2:9" x14ac:dyDescent="0.2">
      <c r="B302" s="612" t="s">
        <v>2055</v>
      </c>
      <c r="C302" s="612" t="s">
        <v>2168</v>
      </c>
      <c r="D302" s="612">
        <v>66451</v>
      </c>
      <c r="G302" s="613" t="s">
        <v>2006</v>
      </c>
      <c r="H302" s="613" t="s">
        <v>2152</v>
      </c>
      <c r="I302" s="613">
        <v>31020</v>
      </c>
    </row>
    <row r="303" spans="2:9" x14ac:dyDescent="0.2">
      <c r="B303" s="612" t="s">
        <v>2055</v>
      </c>
      <c r="C303" s="612" t="s">
        <v>2169</v>
      </c>
      <c r="D303" s="612">
        <v>66414</v>
      </c>
      <c r="G303" s="613" t="s">
        <v>2006</v>
      </c>
      <c r="H303" s="613" t="s">
        <v>2152</v>
      </c>
      <c r="I303" s="613">
        <v>31021</v>
      </c>
    </row>
    <row r="304" spans="2:9" x14ac:dyDescent="0.2">
      <c r="B304" s="612" t="s">
        <v>2055</v>
      </c>
      <c r="C304" s="612" t="s">
        <v>2170</v>
      </c>
      <c r="D304" s="612">
        <v>66413</v>
      </c>
      <c r="G304" s="613" t="s">
        <v>2006</v>
      </c>
      <c r="H304" s="613" t="s">
        <v>2152</v>
      </c>
      <c r="I304" s="613">
        <v>31022</v>
      </c>
    </row>
    <row r="305" spans="2:9" x14ac:dyDescent="0.2">
      <c r="B305" s="612" t="s">
        <v>2055</v>
      </c>
      <c r="C305" s="612" t="s">
        <v>2103</v>
      </c>
      <c r="D305" s="612">
        <v>66503</v>
      </c>
      <c r="G305" s="613" t="s">
        <v>2006</v>
      </c>
      <c r="H305" s="613" t="s">
        <v>2152</v>
      </c>
      <c r="I305" s="613">
        <v>31023</v>
      </c>
    </row>
    <row r="306" spans="2:9" x14ac:dyDescent="0.2">
      <c r="B306" s="612" t="s">
        <v>2055</v>
      </c>
      <c r="C306" s="612" t="s">
        <v>2171</v>
      </c>
      <c r="D306" s="612">
        <v>66535</v>
      </c>
      <c r="G306" s="613" t="s">
        <v>2006</v>
      </c>
      <c r="H306" s="613" t="s">
        <v>2152</v>
      </c>
      <c r="I306" s="613">
        <v>31025</v>
      </c>
    </row>
    <row r="307" spans="2:9" x14ac:dyDescent="0.2">
      <c r="B307" s="612" t="s">
        <v>2055</v>
      </c>
      <c r="C307" s="612" t="s">
        <v>2172</v>
      </c>
      <c r="D307" s="612">
        <v>66554</v>
      </c>
      <c r="G307" s="613" t="s">
        <v>2006</v>
      </c>
      <c r="H307" s="613" t="s">
        <v>2152</v>
      </c>
      <c r="I307" s="613">
        <v>31027</v>
      </c>
    </row>
    <row r="308" spans="2:9" x14ac:dyDescent="0.2">
      <c r="B308" s="612" t="s">
        <v>2055</v>
      </c>
      <c r="C308" s="612" t="s">
        <v>2173</v>
      </c>
      <c r="D308" s="612">
        <v>66549</v>
      </c>
      <c r="G308" s="613" t="s">
        <v>2006</v>
      </c>
      <c r="H308" s="613" t="s">
        <v>2152</v>
      </c>
      <c r="I308" s="613">
        <v>31028</v>
      </c>
    </row>
    <row r="309" spans="2:9" x14ac:dyDescent="0.2">
      <c r="B309" s="612" t="s">
        <v>2055</v>
      </c>
      <c r="C309" s="612" t="s">
        <v>2174</v>
      </c>
      <c r="D309" s="612">
        <v>66547</v>
      </c>
      <c r="G309" s="613" t="s">
        <v>2006</v>
      </c>
      <c r="H309" s="613" t="s">
        <v>2152</v>
      </c>
      <c r="I309" s="613">
        <v>31029</v>
      </c>
    </row>
    <row r="310" spans="2:9" x14ac:dyDescent="0.2">
      <c r="B310" s="612" t="s">
        <v>2055</v>
      </c>
      <c r="C310" s="612" t="s">
        <v>2110</v>
      </c>
      <c r="D310" s="612">
        <v>66536</v>
      </c>
      <c r="G310" s="613" t="s">
        <v>2006</v>
      </c>
      <c r="H310" s="613" t="s">
        <v>2152</v>
      </c>
      <c r="I310" s="613">
        <v>31030</v>
      </c>
    </row>
    <row r="311" spans="2:9" x14ac:dyDescent="0.2">
      <c r="B311" s="612" t="s">
        <v>2055</v>
      </c>
      <c r="C311" s="612" t="s">
        <v>2175</v>
      </c>
      <c r="D311" s="612">
        <v>66521</v>
      </c>
      <c r="G311" s="613" t="s">
        <v>2006</v>
      </c>
      <c r="H311" s="613" t="s">
        <v>2152</v>
      </c>
      <c r="I311" s="613">
        <v>31031</v>
      </c>
    </row>
    <row r="312" spans="2:9" x14ac:dyDescent="0.2">
      <c r="B312" s="612" t="s">
        <v>2055</v>
      </c>
      <c r="C312" s="612" t="s">
        <v>2176</v>
      </c>
      <c r="D312" s="612">
        <v>66520</v>
      </c>
      <c r="G312" s="613" t="s">
        <v>2006</v>
      </c>
      <c r="H312" s="613" t="s">
        <v>2152</v>
      </c>
      <c r="I312" s="613">
        <v>31032</v>
      </c>
    </row>
    <row r="313" spans="2:9" x14ac:dyDescent="0.2">
      <c r="B313" s="612" t="s">
        <v>2055</v>
      </c>
      <c r="C313" s="612" t="s">
        <v>2103</v>
      </c>
      <c r="D313" s="612">
        <v>66502</v>
      </c>
      <c r="G313" s="613" t="s">
        <v>2006</v>
      </c>
      <c r="H313" s="613" t="s">
        <v>2152</v>
      </c>
      <c r="I313" s="613">
        <v>31033</v>
      </c>
    </row>
    <row r="314" spans="2:9" x14ac:dyDescent="0.2">
      <c r="B314" s="612" t="s">
        <v>2055</v>
      </c>
      <c r="C314" s="612" t="s">
        <v>2114</v>
      </c>
      <c r="D314" s="612">
        <v>66432</v>
      </c>
      <c r="G314" s="613" t="s">
        <v>2006</v>
      </c>
      <c r="H314" s="613" t="s">
        <v>2152</v>
      </c>
      <c r="I314" s="613">
        <v>31034</v>
      </c>
    </row>
    <row r="315" spans="2:9" x14ac:dyDescent="0.2">
      <c r="B315" s="612" t="s">
        <v>2055</v>
      </c>
      <c r="C315" s="612" t="s">
        <v>2145</v>
      </c>
      <c r="D315" s="612">
        <v>66427</v>
      </c>
      <c r="G315" s="613" t="s">
        <v>2006</v>
      </c>
      <c r="H315" s="613" t="s">
        <v>2152</v>
      </c>
      <c r="I315" s="613">
        <v>31035</v>
      </c>
    </row>
    <row r="316" spans="2:9" x14ac:dyDescent="0.2">
      <c r="B316" s="612" t="s">
        <v>2055</v>
      </c>
      <c r="C316" s="612" t="s">
        <v>2115</v>
      </c>
      <c r="D316" s="612">
        <v>66422</v>
      </c>
      <c r="G316" s="613" t="s">
        <v>2006</v>
      </c>
      <c r="H316" s="613" t="s">
        <v>2152</v>
      </c>
      <c r="I316" s="613">
        <v>31036</v>
      </c>
    </row>
    <row r="317" spans="2:9" x14ac:dyDescent="0.2">
      <c r="B317" s="612" t="s">
        <v>2055</v>
      </c>
      <c r="C317" s="612" t="s">
        <v>2177</v>
      </c>
      <c r="D317" s="612">
        <v>66407</v>
      </c>
      <c r="G317" s="613" t="s">
        <v>2006</v>
      </c>
      <c r="H317" s="613" t="s">
        <v>2152</v>
      </c>
      <c r="I317" s="613">
        <v>31037</v>
      </c>
    </row>
    <row r="318" spans="2:9" x14ac:dyDescent="0.2">
      <c r="B318" s="612" t="s">
        <v>2055</v>
      </c>
      <c r="C318" s="612" t="s">
        <v>2103</v>
      </c>
      <c r="D318" s="612">
        <v>66503</v>
      </c>
      <c r="G318" s="613" t="s">
        <v>2006</v>
      </c>
      <c r="H318" s="613" t="s">
        <v>2152</v>
      </c>
      <c r="I318" s="613">
        <v>31038</v>
      </c>
    </row>
    <row r="319" spans="2:9" x14ac:dyDescent="0.2">
      <c r="B319" s="612" t="s">
        <v>2055</v>
      </c>
      <c r="C319" s="612" t="s">
        <v>2071</v>
      </c>
      <c r="D319" s="612">
        <v>67447</v>
      </c>
      <c r="G319" s="613" t="s">
        <v>2006</v>
      </c>
      <c r="H319" s="613" t="s">
        <v>2152</v>
      </c>
      <c r="I319" s="613">
        <v>31039</v>
      </c>
    </row>
    <row r="320" spans="2:9" x14ac:dyDescent="0.2">
      <c r="B320" s="612" t="s">
        <v>2055</v>
      </c>
      <c r="C320" s="612" t="s">
        <v>2139</v>
      </c>
      <c r="D320" s="612">
        <v>66933</v>
      </c>
      <c r="G320" s="613" t="s">
        <v>2006</v>
      </c>
      <c r="H320" s="613" t="s">
        <v>2152</v>
      </c>
      <c r="I320" s="613">
        <v>31040</v>
      </c>
    </row>
    <row r="321" spans="2:9" x14ac:dyDescent="0.2">
      <c r="B321" s="612" t="s">
        <v>2055</v>
      </c>
      <c r="C321" s="612" t="s">
        <v>2172</v>
      </c>
      <c r="D321" s="612">
        <v>66554</v>
      </c>
      <c r="G321" s="613" t="s">
        <v>2006</v>
      </c>
      <c r="H321" s="613" t="s">
        <v>2152</v>
      </c>
      <c r="I321" s="613">
        <v>31041</v>
      </c>
    </row>
    <row r="322" spans="2:9" x14ac:dyDescent="0.2">
      <c r="B322" s="612" t="s">
        <v>2055</v>
      </c>
      <c r="C322" s="612" t="s">
        <v>2178</v>
      </c>
      <c r="D322" s="612">
        <v>66531</v>
      </c>
      <c r="G322" s="613" t="s">
        <v>2006</v>
      </c>
      <c r="H322" s="613" t="s">
        <v>2152</v>
      </c>
      <c r="I322" s="613">
        <v>31042</v>
      </c>
    </row>
    <row r="323" spans="2:9" x14ac:dyDescent="0.2">
      <c r="B323" s="612" t="s">
        <v>2055</v>
      </c>
      <c r="C323" s="612" t="s">
        <v>2176</v>
      </c>
      <c r="D323" s="612">
        <v>66520</v>
      </c>
      <c r="G323" s="613" t="s">
        <v>2006</v>
      </c>
      <c r="H323" s="613" t="s">
        <v>2152</v>
      </c>
      <c r="I323" s="613">
        <v>31044</v>
      </c>
    </row>
    <row r="324" spans="2:9" x14ac:dyDescent="0.2">
      <c r="B324" s="612" t="s">
        <v>2055</v>
      </c>
      <c r="C324" s="612" t="s">
        <v>2179</v>
      </c>
      <c r="D324" s="612">
        <v>66517</v>
      </c>
      <c r="G324" s="613" t="s">
        <v>2006</v>
      </c>
      <c r="H324" s="613" t="s">
        <v>2152</v>
      </c>
      <c r="I324" s="613">
        <v>31046</v>
      </c>
    </row>
    <row r="325" spans="2:9" x14ac:dyDescent="0.2">
      <c r="B325" s="612" t="s">
        <v>2055</v>
      </c>
      <c r="C325" s="612" t="s">
        <v>2103</v>
      </c>
      <c r="D325" s="612">
        <v>66506</v>
      </c>
      <c r="G325" s="613" t="s">
        <v>2006</v>
      </c>
      <c r="H325" s="613" t="s">
        <v>2152</v>
      </c>
      <c r="I325" s="613">
        <v>31047</v>
      </c>
    </row>
    <row r="326" spans="2:9" x14ac:dyDescent="0.2">
      <c r="B326" s="612" t="s">
        <v>2055</v>
      </c>
      <c r="C326" s="612" t="s">
        <v>2103</v>
      </c>
      <c r="D326" s="612">
        <v>66502</v>
      </c>
      <c r="G326" s="613" t="s">
        <v>2006</v>
      </c>
      <c r="H326" s="613" t="s">
        <v>2152</v>
      </c>
      <c r="I326" s="613">
        <v>31049</v>
      </c>
    </row>
    <row r="327" spans="2:9" x14ac:dyDescent="0.2">
      <c r="B327" s="612" t="s">
        <v>2055</v>
      </c>
      <c r="C327" s="612" t="s">
        <v>2180</v>
      </c>
      <c r="D327" s="612">
        <v>66449</v>
      </c>
      <c r="G327" s="613" t="s">
        <v>2006</v>
      </c>
      <c r="H327" s="613" t="s">
        <v>2152</v>
      </c>
      <c r="I327" s="613">
        <v>31050</v>
      </c>
    </row>
    <row r="328" spans="2:9" x14ac:dyDescent="0.2">
      <c r="B328" s="612" t="s">
        <v>2055</v>
      </c>
      <c r="C328" s="612" t="s">
        <v>2104</v>
      </c>
      <c r="D328" s="612">
        <v>66442</v>
      </c>
      <c r="G328" s="613" t="s">
        <v>2006</v>
      </c>
      <c r="H328" s="613" t="s">
        <v>2152</v>
      </c>
      <c r="I328" s="613">
        <v>31051</v>
      </c>
    </row>
    <row r="329" spans="2:9" x14ac:dyDescent="0.2">
      <c r="B329" s="612" t="s">
        <v>2055</v>
      </c>
      <c r="C329" s="612" t="s">
        <v>2055</v>
      </c>
      <c r="D329" s="612">
        <v>66614</v>
      </c>
      <c r="G329" s="613" t="s">
        <v>2006</v>
      </c>
      <c r="H329" s="613" t="s">
        <v>2152</v>
      </c>
      <c r="I329" s="613">
        <v>31052</v>
      </c>
    </row>
    <row r="330" spans="2:9" x14ac:dyDescent="0.2">
      <c r="B330" s="612" t="s">
        <v>2055</v>
      </c>
      <c r="C330" s="612" t="s">
        <v>2055</v>
      </c>
      <c r="D330" s="612">
        <v>66618</v>
      </c>
      <c r="G330" s="613" t="s">
        <v>2006</v>
      </c>
      <c r="H330" s="613" t="s">
        <v>2152</v>
      </c>
      <c r="I330" s="613">
        <v>31054</v>
      </c>
    </row>
    <row r="331" spans="2:9" x14ac:dyDescent="0.2">
      <c r="B331" s="612" t="s">
        <v>2055</v>
      </c>
      <c r="C331" s="612" t="s">
        <v>2055</v>
      </c>
      <c r="D331" s="612">
        <v>66610</v>
      </c>
      <c r="G331" s="613" t="s">
        <v>2006</v>
      </c>
      <c r="H331" s="613" t="s">
        <v>2152</v>
      </c>
      <c r="I331" s="613">
        <v>31055</v>
      </c>
    </row>
    <row r="332" spans="2:9" x14ac:dyDescent="0.2">
      <c r="B332" s="612" t="s">
        <v>2055</v>
      </c>
      <c r="C332" s="612" t="s">
        <v>2055</v>
      </c>
      <c r="D332" s="612">
        <v>66615</v>
      </c>
      <c r="G332" s="613" t="s">
        <v>2006</v>
      </c>
      <c r="H332" s="613" t="s">
        <v>2152</v>
      </c>
      <c r="I332" s="613">
        <v>31057</v>
      </c>
    </row>
    <row r="333" spans="2:9" x14ac:dyDescent="0.2">
      <c r="B333" s="612" t="s">
        <v>2055</v>
      </c>
      <c r="C333" s="612" t="s">
        <v>2098</v>
      </c>
      <c r="D333" s="612">
        <v>66524</v>
      </c>
      <c r="G333" s="613" t="s">
        <v>2006</v>
      </c>
      <c r="H333" s="613" t="s">
        <v>2152</v>
      </c>
      <c r="I333" s="613">
        <v>31058</v>
      </c>
    </row>
    <row r="334" spans="2:9" x14ac:dyDescent="0.2">
      <c r="B334" s="612" t="s">
        <v>2055</v>
      </c>
      <c r="C334" s="612" t="s">
        <v>2099</v>
      </c>
      <c r="D334" s="612">
        <v>66409</v>
      </c>
      <c r="G334" s="613" t="s">
        <v>2006</v>
      </c>
      <c r="H334" s="613" t="s">
        <v>2152</v>
      </c>
      <c r="I334" s="613">
        <v>31059</v>
      </c>
    </row>
    <row r="335" spans="2:9" x14ac:dyDescent="0.2">
      <c r="B335" s="612" t="s">
        <v>2055</v>
      </c>
      <c r="C335" s="612" t="s">
        <v>2055</v>
      </c>
      <c r="D335" s="612">
        <v>66619</v>
      </c>
      <c r="G335" s="613" t="s">
        <v>2006</v>
      </c>
      <c r="H335" s="613" t="s">
        <v>2152</v>
      </c>
      <c r="I335" s="613">
        <v>31060</v>
      </c>
    </row>
    <row r="336" spans="2:9" x14ac:dyDescent="0.2">
      <c r="B336" s="612" t="s">
        <v>2055</v>
      </c>
      <c r="C336" s="612" t="s">
        <v>2055</v>
      </c>
      <c r="D336" s="612">
        <v>66617</v>
      </c>
      <c r="G336" s="613" t="s">
        <v>2006</v>
      </c>
      <c r="H336" s="613" t="s">
        <v>2152</v>
      </c>
      <c r="I336" s="613">
        <v>31061</v>
      </c>
    </row>
    <row r="337" spans="2:9" x14ac:dyDescent="0.2">
      <c r="B337" s="612" t="s">
        <v>2055</v>
      </c>
      <c r="C337" s="612" t="s">
        <v>2055</v>
      </c>
      <c r="D337" s="612">
        <v>66616</v>
      </c>
      <c r="G337" s="613" t="s">
        <v>2006</v>
      </c>
      <c r="H337" s="613" t="s">
        <v>2152</v>
      </c>
      <c r="I337" s="613">
        <v>31062</v>
      </c>
    </row>
    <row r="338" spans="2:9" x14ac:dyDescent="0.2">
      <c r="B338" s="612" t="s">
        <v>2055</v>
      </c>
      <c r="C338" s="612" t="s">
        <v>2055</v>
      </c>
      <c r="D338" s="612">
        <v>66612</v>
      </c>
      <c r="G338" s="613" t="s">
        <v>2006</v>
      </c>
      <c r="H338" s="613" t="s">
        <v>2152</v>
      </c>
      <c r="I338" s="613">
        <v>31063</v>
      </c>
    </row>
    <row r="339" spans="2:9" x14ac:dyDescent="0.2">
      <c r="B339" s="612" t="s">
        <v>2055</v>
      </c>
      <c r="C339" s="612" t="s">
        <v>2055</v>
      </c>
      <c r="D339" s="612">
        <v>66611</v>
      </c>
      <c r="G339" s="613" t="s">
        <v>2006</v>
      </c>
      <c r="H339" s="613" t="s">
        <v>2152</v>
      </c>
      <c r="I339" s="613">
        <v>31065</v>
      </c>
    </row>
    <row r="340" spans="2:9" x14ac:dyDescent="0.2">
      <c r="B340" s="612" t="s">
        <v>2055</v>
      </c>
      <c r="C340" s="612" t="s">
        <v>2055</v>
      </c>
      <c r="D340" s="612">
        <v>66609</v>
      </c>
      <c r="G340" s="613" t="s">
        <v>2006</v>
      </c>
      <c r="H340" s="613" t="s">
        <v>2152</v>
      </c>
      <c r="I340" s="613">
        <v>31066</v>
      </c>
    </row>
    <row r="341" spans="2:9" x14ac:dyDescent="0.2">
      <c r="B341" s="612" t="s">
        <v>2055</v>
      </c>
      <c r="C341" s="612" t="s">
        <v>2055</v>
      </c>
      <c r="D341" s="612">
        <v>66608</v>
      </c>
      <c r="G341" s="613" t="s">
        <v>2006</v>
      </c>
      <c r="H341" s="613" t="s">
        <v>2152</v>
      </c>
      <c r="I341" s="613">
        <v>31067</v>
      </c>
    </row>
    <row r="342" spans="2:9" x14ac:dyDescent="0.2">
      <c r="B342" s="612" t="s">
        <v>2055</v>
      </c>
      <c r="C342" s="612" t="s">
        <v>2055</v>
      </c>
      <c r="D342" s="612">
        <v>66607</v>
      </c>
      <c r="G342" s="613" t="s">
        <v>2006</v>
      </c>
      <c r="H342" s="613" t="s">
        <v>2152</v>
      </c>
      <c r="I342" s="613">
        <v>31068</v>
      </c>
    </row>
    <row r="343" spans="2:9" x14ac:dyDescent="0.2">
      <c r="B343" s="612" t="s">
        <v>2055</v>
      </c>
      <c r="C343" s="612" t="s">
        <v>2055</v>
      </c>
      <c r="D343" s="612">
        <v>66606</v>
      </c>
      <c r="G343" s="613" t="s">
        <v>2006</v>
      </c>
      <c r="H343" s="613" t="s">
        <v>2152</v>
      </c>
      <c r="I343" s="613">
        <v>31069</v>
      </c>
    </row>
    <row r="344" spans="2:9" x14ac:dyDescent="0.2">
      <c r="B344" s="612" t="s">
        <v>2055</v>
      </c>
      <c r="C344" s="612" t="s">
        <v>2055</v>
      </c>
      <c r="D344" s="612">
        <v>66605</v>
      </c>
      <c r="G344" s="613" t="s">
        <v>2006</v>
      </c>
      <c r="H344" s="613" t="s">
        <v>2152</v>
      </c>
      <c r="I344" s="613">
        <v>31070</v>
      </c>
    </row>
    <row r="345" spans="2:9" x14ac:dyDescent="0.2">
      <c r="B345" s="612" t="s">
        <v>2055</v>
      </c>
      <c r="C345" s="612" t="s">
        <v>2055</v>
      </c>
      <c r="D345" s="612">
        <v>66604</v>
      </c>
      <c r="G345" s="613" t="s">
        <v>2006</v>
      </c>
      <c r="H345" s="613" t="s">
        <v>2152</v>
      </c>
      <c r="I345" s="613">
        <v>31071</v>
      </c>
    </row>
    <row r="346" spans="2:9" x14ac:dyDescent="0.2">
      <c r="B346" s="612" t="s">
        <v>2055</v>
      </c>
      <c r="C346" s="612" t="s">
        <v>2055</v>
      </c>
      <c r="D346" s="612">
        <v>66603</v>
      </c>
      <c r="G346" s="613" t="s">
        <v>2006</v>
      </c>
      <c r="H346" s="613" t="s">
        <v>2152</v>
      </c>
      <c r="I346" s="613">
        <v>31072</v>
      </c>
    </row>
    <row r="347" spans="2:9" x14ac:dyDescent="0.2">
      <c r="B347" s="612" t="s">
        <v>2055</v>
      </c>
      <c r="C347" s="612" t="s">
        <v>2181</v>
      </c>
      <c r="D347" s="612">
        <v>66546</v>
      </c>
      <c r="G347" s="613" t="s">
        <v>2006</v>
      </c>
      <c r="H347" s="613" t="s">
        <v>2152</v>
      </c>
      <c r="I347" s="613">
        <v>31075</v>
      </c>
    </row>
    <row r="348" spans="2:9" x14ac:dyDescent="0.2">
      <c r="B348" s="612" t="s">
        <v>2055</v>
      </c>
      <c r="C348" s="612" t="s">
        <v>2182</v>
      </c>
      <c r="D348" s="612">
        <v>66542</v>
      </c>
      <c r="G348" s="613" t="s">
        <v>2006</v>
      </c>
      <c r="H348" s="613" t="s">
        <v>2152</v>
      </c>
      <c r="I348" s="613">
        <v>31076</v>
      </c>
    </row>
    <row r="349" spans="2:9" x14ac:dyDescent="0.2">
      <c r="B349" s="612" t="s">
        <v>2055</v>
      </c>
      <c r="C349" s="612" t="s">
        <v>2183</v>
      </c>
      <c r="D349" s="612">
        <v>66539</v>
      </c>
      <c r="G349" s="613" t="s">
        <v>2006</v>
      </c>
      <c r="H349" s="613" t="s">
        <v>2152</v>
      </c>
      <c r="I349" s="613">
        <v>31077</v>
      </c>
    </row>
    <row r="350" spans="2:9" x14ac:dyDescent="0.2">
      <c r="B350" s="612" t="s">
        <v>2055</v>
      </c>
      <c r="C350" s="612" t="s">
        <v>2110</v>
      </c>
      <c r="D350" s="612">
        <v>66536</v>
      </c>
      <c r="G350" s="613" t="s">
        <v>2006</v>
      </c>
      <c r="H350" s="613" t="s">
        <v>2152</v>
      </c>
      <c r="I350" s="613">
        <v>31078</v>
      </c>
    </row>
    <row r="351" spans="2:9" x14ac:dyDescent="0.2">
      <c r="B351" s="612" t="s">
        <v>2055</v>
      </c>
      <c r="C351" s="612" t="s">
        <v>2184</v>
      </c>
      <c r="D351" s="612">
        <v>66533</v>
      </c>
      <c r="G351" s="613" t="s">
        <v>2006</v>
      </c>
      <c r="H351" s="613" t="s">
        <v>2152</v>
      </c>
      <c r="I351" s="613">
        <v>31079</v>
      </c>
    </row>
    <row r="352" spans="2:9" x14ac:dyDescent="0.2">
      <c r="B352" s="612" t="s">
        <v>2055</v>
      </c>
      <c r="C352" s="612" t="s">
        <v>2111</v>
      </c>
      <c r="D352" s="612">
        <v>66512</v>
      </c>
      <c r="G352" s="613" t="s">
        <v>2006</v>
      </c>
      <c r="H352" s="613" t="s">
        <v>2152</v>
      </c>
      <c r="I352" s="613">
        <v>31081</v>
      </c>
    </row>
    <row r="353" spans="2:9" x14ac:dyDescent="0.2">
      <c r="B353" s="612" t="s">
        <v>2055</v>
      </c>
      <c r="C353" s="612" t="s">
        <v>2185</v>
      </c>
      <c r="D353" s="612">
        <v>66431</v>
      </c>
      <c r="G353" s="613" t="s">
        <v>2006</v>
      </c>
      <c r="H353" s="613" t="s">
        <v>2152</v>
      </c>
      <c r="I353" s="613">
        <v>31082</v>
      </c>
    </row>
    <row r="354" spans="2:9" x14ac:dyDescent="0.2">
      <c r="B354" s="612" t="s">
        <v>2055</v>
      </c>
      <c r="C354" s="612" t="s">
        <v>2169</v>
      </c>
      <c r="D354" s="612">
        <v>66414</v>
      </c>
      <c r="G354" s="613" t="s">
        <v>2006</v>
      </c>
      <c r="H354" s="613" t="s">
        <v>2152</v>
      </c>
      <c r="I354" s="613">
        <v>31083</v>
      </c>
    </row>
    <row r="355" spans="2:9" x14ac:dyDescent="0.2">
      <c r="B355" s="612" t="s">
        <v>2055</v>
      </c>
      <c r="C355" s="612" t="s">
        <v>2186</v>
      </c>
      <c r="D355" s="612">
        <v>66402</v>
      </c>
      <c r="G355" s="613" t="s">
        <v>2006</v>
      </c>
      <c r="H355" s="613" t="s">
        <v>2152</v>
      </c>
      <c r="I355" s="613">
        <v>31084</v>
      </c>
    </row>
    <row r="356" spans="2:9" x14ac:dyDescent="0.2">
      <c r="B356" s="612" t="s">
        <v>2055</v>
      </c>
      <c r="C356" s="612" t="s">
        <v>2055</v>
      </c>
      <c r="D356" s="612">
        <v>66615</v>
      </c>
      <c r="G356" s="613" t="s">
        <v>2006</v>
      </c>
      <c r="H356" s="613" t="s">
        <v>2152</v>
      </c>
      <c r="I356" s="613">
        <v>31086</v>
      </c>
    </row>
    <row r="357" spans="2:9" x14ac:dyDescent="0.2">
      <c r="B357" s="612" t="s">
        <v>2055</v>
      </c>
      <c r="C357" s="612" t="s">
        <v>2156</v>
      </c>
      <c r="D357" s="612">
        <v>66834</v>
      </c>
      <c r="G357" s="613" t="s">
        <v>2006</v>
      </c>
      <c r="H357" s="613" t="s">
        <v>2152</v>
      </c>
      <c r="I357" s="613">
        <v>31087</v>
      </c>
    </row>
    <row r="358" spans="2:9" x14ac:dyDescent="0.2">
      <c r="B358" s="612" t="s">
        <v>2055</v>
      </c>
      <c r="C358" s="612" t="s">
        <v>2187</v>
      </c>
      <c r="D358" s="612">
        <v>66526</v>
      </c>
      <c r="G358" s="613" t="s">
        <v>2006</v>
      </c>
      <c r="H358" s="613" t="s">
        <v>2152</v>
      </c>
      <c r="I358" s="613">
        <v>31088</v>
      </c>
    </row>
    <row r="359" spans="2:9" x14ac:dyDescent="0.2">
      <c r="B359" s="612" t="s">
        <v>2055</v>
      </c>
      <c r="C359" s="612" t="s">
        <v>2188</v>
      </c>
      <c r="D359" s="612">
        <v>66507</v>
      </c>
      <c r="G359" s="613" t="s">
        <v>2006</v>
      </c>
      <c r="H359" s="613" t="s">
        <v>2152</v>
      </c>
      <c r="I359" s="613">
        <v>31089</v>
      </c>
    </row>
    <row r="360" spans="2:9" x14ac:dyDescent="0.2">
      <c r="B360" s="612" t="s">
        <v>2055</v>
      </c>
      <c r="C360" s="612" t="s">
        <v>2185</v>
      </c>
      <c r="D360" s="612">
        <v>66431</v>
      </c>
      <c r="G360" s="613" t="s">
        <v>2006</v>
      </c>
      <c r="H360" s="613" t="s">
        <v>2152</v>
      </c>
      <c r="I360" s="613">
        <v>31090</v>
      </c>
    </row>
    <row r="361" spans="2:9" x14ac:dyDescent="0.2">
      <c r="B361" s="612" t="s">
        <v>2055</v>
      </c>
      <c r="C361" s="612" t="s">
        <v>2189</v>
      </c>
      <c r="D361" s="612">
        <v>66423</v>
      </c>
      <c r="G361" s="613" t="s">
        <v>2006</v>
      </c>
      <c r="H361" s="613" t="s">
        <v>2152</v>
      </c>
      <c r="I361" s="613">
        <v>31091</v>
      </c>
    </row>
    <row r="362" spans="2:9" x14ac:dyDescent="0.2">
      <c r="B362" s="612" t="s">
        <v>2055</v>
      </c>
      <c r="C362" s="612" t="s">
        <v>2177</v>
      </c>
      <c r="D362" s="612">
        <v>66407</v>
      </c>
      <c r="G362" s="613" t="s">
        <v>2006</v>
      </c>
      <c r="H362" s="613" t="s">
        <v>2152</v>
      </c>
      <c r="I362" s="613">
        <v>31092</v>
      </c>
    </row>
    <row r="363" spans="2:9" x14ac:dyDescent="0.2">
      <c r="B363" s="612" t="s">
        <v>2055</v>
      </c>
      <c r="C363" s="612" t="s">
        <v>2190</v>
      </c>
      <c r="D363" s="612">
        <v>66401</v>
      </c>
      <c r="G363" s="613" t="s">
        <v>2006</v>
      </c>
      <c r="H363" s="613" t="s">
        <v>2152</v>
      </c>
      <c r="I363" s="613">
        <v>31093</v>
      </c>
    </row>
    <row r="364" spans="2:9" x14ac:dyDescent="0.2">
      <c r="B364" s="612" t="s">
        <v>2055</v>
      </c>
      <c r="C364" s="612" t="s">
        <v>264</v>
      </c>
      <c r="D364" s="612">
        <v>66968</v>
      </c>
      <c r="G364" s="613" t="s">
        <v>2006</v>
      </c>
      <c r="H364" s="613" t="s">
        <v>2152</v>
      </c>
      <c r="I364" s="613">
        <v>31094</v>
      </c>
    </row>
    <row r="365" spans="2:9" x14ac:dyDescent="0.2">
      <c r="B365" s="612" t="s">
        <v>2055</v>
      </c>
      <c r="C365" s="612" t="s">
        <v>2073</v>
      </c>
      <c r="D365" s="612">
        <v>66962</v>
      </c>
      <c r="G365" s="613" t="s">
        <v>2006</v>
      </c>
      <c r="H365" s="613" t="s">
        <v>2152</v>
      </c>
      <c r="I365" s="613">
        <v>31095</v>
      </c>
    </row>
    <row r="366" spans="2:9" x14ac:dyDescent="0.2">
      <c r="B366" s="612" t="s">
        <v>2055</v>
      </c>
      <c r="C366" s="612" t="s">
        <v>2191</v>
      </c>
      <c r="D366" s="612">
        <v>66958</v>
      </c>
      <c r="G366" s="613" t="s">
        <v>2006</v>
      </c>
      <c r="H366" s="613" t="s">
        <v>2152</v>
      </c>
      <c r="I366" s="613">
        <v>31096</v>
      </c>
    </row>
    <row r="367" spans="2:9" x14ac:dyDescent="0.2">
      <c r="B367" s="612" t="s">
        <v>2055</v>
      </c>
      <c r="C367" s="612" t="s">
        <v>2192</v>
      </c>
      <c r="D367" s="612">
        <v>66955</v>
      </c>
      <c r="G367" s="613" t="s">
        <v>2006</v>
      </c>
      <c r="H367" s="613" t="s">
        <v>2152</v>
      </c>
      <c r="I367" s="613">
        <v>31098</v>
      </c>
    </row>
    <row r="368" spans="2:9" x14ac:dyDescent="0.2">
      <c r="B368" s="612" t="s">
        <v>2055</v>
      </c>
      <c r="C368" s="612" t="s">
        <v>2193</v>
      </c>
      <c r="D368" s="612">
        <v>66953</v>
      </c>
      <c r="G368" s="613" t="s">
        <v>2006</v>
      </c>
      <c r="H368" s="613" t="s">
        <v>2152</v>
      </c>
      <c r="I368" s="613">
        <v>31099</v>
      </c>
    </row>
    <row r="369" spans="2:9" x14ac:dyDescent="0.2">
      <c r="B369" s="612" t="s">
        <v>2055</v>
      </c>
      <c r="C369" s="612" t="s">
        <v>2194</v>
      </c>
      <c r="D369" s="612">
        <v>66946</v>
      </c>
      <c r="G369" s="613" t="s">
        <v>2006</v>
      </c>
      <c r="H369" s="613" t="s">
        <v>2152</v>
      </c>
      <c r="I369" s="613">
        <v>31201</v>
      </c>
    </row>
    <row r="370" spans="2:9" x14ac:dyDescent="0.2">
      <c r="B370" s="612" t="s">
        <v>2055</v>
      </c>
      <c r="C370" s="612" t="s">
        <v>2138</v>
      </c>
      <c r="D370" s="612">
        <v>66945</v>
      </c>
      <c r="G370" s="613" t="s">
        <v>2006</v>
      </c>
      <c r="H370" s="613" t="s">
        <v>2152</v>
      </c>
      <c r="I370" s="613">
        <v>31202</v>
      </c>
    </row>
    <row r="371" spans="2:9" x14ac:dyDescent="0.2">
      <c r="B371" s="612" t="s">
        <v>2055</v>
      </c>
      <c r="C371" s="612" t="s">
        <v>2195</v>
      </c>
      <c r="D371" s="612">
        <v>66944</v>
      </c>
      <c r="G371" s="613" t="s">
        <v>2006</v>
      </c>
      <c r="H371" s="613" t="s">
        <v>2152</v>
      </c>
      <c r="I371" s="613">
        <v>31203</v>
      </c>
    </row>
    <row r="372" spans="2:9" x14ac:dyDescent="0.2">
      <c r="B372" s="612" t="s">
        <v>2055</v>
      </c>
      <c r="C372" s="612" t="s">
        <v>2196</v>
      </c>
      <c r="D372" s="612">
        <v>66943</v>
      </c>
      <c r="G372" s="613" t="s">
        <v>2006</v>
      </c>
      <c r="H372" s="613" t="s">
        <v>2152</v>
      </c>
      <c r="I372" s="613">
        <v>31204</v>
      </c>
    </row>
    <row r="373" spans="2:9" x14ac:dyDescent="0.2">
      <c r="B373" s="612" t="s">
        <v>2055</v>
      </c>
      <c r="C373" s="612" t="s">
        <v>2074</v>
      </c>
      <c r="D373" s="612">
        <v>66938</v>
      </c>
      <c r="G373" s="613" t="s">
        <v>2006</v>
      </c>
      <c r="H373" s="613" t="s">
        <v>2152</v>
      </c>
      <c r="I373" s="613">
        <v>31205</v>
      </c>
    </row>
    <row r="374" spans="2:9" x14ac:dyDescent="0.2">
      <c r="B374" s="612" t="s">
        <v>2055</v>
      </c>
      <c r="C374" s="612" t="s">
        <v>2075</v>
      </c>
      <c r="D374" s="612">
        <v>66937</v>
      </c>
      <c r="G374" s="613" t="s">
        <v>2006</v>
      </c>
      <c r="H374" s="613" t="s">
        <v>2152</v>
      </c>
      <c r="I374" s="613">
        <v>31206</v>
      </c>
    </row>
    <row r="375" spans="2:9" x14ac:dyDescent="0.2">
      <c r="B375" s="612" t="s">
        <v>2055</v>
      </c>
      <c r="C375" s="612" t="s">
        <v>2139</v>
      </c>
      <c r="D375" s="612">
        <v>66933</v>
      </c>
      <c r="G375" s="613" t="s">
        <v>2006</v>
      </c>
      <c r="H375" s="613" t="s">
        <v>2152</v>
      </c>
      <c r="I375" s="613">
        <v>31207</v>
      </c>
    </row>
    <row r="376" spans="2:9" x14ac:dyDescent="0.2">
      <c r="B376" s="612" t="s">
        <v>2055</v>
      </c>
      <c r="C376" s="612" t="s">
        <v>2146</v>
      </c>
      <c r="D376" s="612">
        <v>66412</v>
      </c>
      <c r="G376" s="613" t="s">
        <v>2006</v>
      </c>
      <c r="H376" s="613" t="s">
        <v>2152</v>
      </c>
      <c r="I376" s="613">
        <v>31208</v>
      </c>
    </row>
    <row r="377" spans="2:9" x14ac:dyDescent="0.2">
      <c r="B377" s="612" t="s">
        <v>2197</v>
      </c>
      <c r="C377" s="612" t="s">
        <v>2198</v>
      </c>
      <c r="D377" s="612">
        <v>67070</v>
      </c>
      <c r="G377" s="613" t="s">
        <v>2006</v>
      </c>
      <c r="H377" s="613" t="s">
        <v>2152</v>
      </c>
      <c r="I377" s="613">
        <v>31209</v>
      </c>
    </row>
    <row r="378" spans="2:9" x14ac:dyDescent="0.2">
      <c r="B378" s="612" t="s">
        <v>2197</v>
      </c>
      <c r="C378" s="612" t="s">
        <v>2199</v>
      </c>
      <c r="D378" s="612">
        <v>67143</v>
      </c>
      <c r="G378" s="613" t="s">
        <v>2006</v>
      </c>
      <c r="H378" s="613" t="s">
        <v>2152</v>
      </c>
      <c r="I378" s="613">
        <v>31210</v>
      </c>
    </row>
    <row r="379" spans="2:9" x14ac:dyDescent="0.2">
      <c r="B379" s="612" t="s">
        <v>2197</v>
      </c>
      <c r="C379" s="612" t="s">
        <v>2200</v>
      </c>
      <c r="D379" s="612">
        <v>67138</v>
      </c>
      <c r="G379" s="613" t="s">
        <v>2006</v>
      </c>
      <c r="H379" s="613" t="s">
        <v>2152</v>
      </c>
      <c r="I379" s="613">
        <v>31211</v>
      </c>
    </row>
    <row r="380" spans="2:9" x14ac:dyDescent="0.2">
      <c r="B380" s="612" t="s">
        <v>2197</v>
      </c>
      <c r="C380" s="612" t="s">
        <v>2201</v>
      </c>
      <c r="D380" s="612">
        <v>67104</v>
      </c>
      <c r="G380" s="613" t="s">
        <v>2006</v>
      </c>
      <c r="H380" s="613" t="s">
        <v>2152</v>
      </c>
      <c r="I380" s="613">
        <v>31213</v>
      </c>
    </row>
    <row r="381" spans="2:9" x14ac:dyDescent="0.2">
      <c r="B381" s="612" t="s">
        <v>2197</v>
      </c>
      <c r="C381" s="612" t="s">
        <v>2202</v>
      </c>
      <c r="D381" s="612">
        <v>67071</v>
      </c>
      <c r="G381" s="613" t="s">
        <v>2006</v>
      </c>
      <c r="H381" s="613" t="s">
        <v>2152</v>
      </c>
      <c r="I381" s="613">
        <v>31216</v>
      </c>
    </row>
    <row r="382" spans="2:9" x14ac:dyDescent="0.2">
      <c r="B382" s="612" t="s">
        <v>2197</v>
      </c>
      <c r="C382" s="612" t="s">
        <v>2203</v>
      </c>
      <c r="D382" s="612">
        <v>67065</v>
      </c>
      <c r="G382" s="613" t="s">
        <v>2006</v>
      </c>
      <c r="H382" s="613" t="s">
        <v>2152</v>
      </c>
      <c r="I382" s="613">
        <v>31217</v>
      </c>
    </row>
    <row r="383" spans="2:9" x14ac:dyDescent="0.2">
      <c r="B383" s="612" t="s">
        <v>2197</v>
      </c>
      <c r="C383" s="612" t="s">
        <v>2204</v>
      </c>
      <c r="D383" s="612">
        <v>67061</v>
      </c>
      <c r="G383" s="613" t="s">
        <v>2006</v>
      </c>
      <c r="H383" s="613" t="s">
        <v>2152</v>
      </c>
      <c r="I383" s="613">
        <v>31220</v>
      </c>
    </row>
    <row r="384" spans="2:9" x14ac:dyDescent="0.2">
      <c r="B384" s="612" t="s">
        <v>2197</v>
      </c>
      <c r="C384" s="612" t="s">
        <v>2205</v>
      </c>
      <c r="D384" s="612">
        <v>67057</v>
      </c>
      <c r="G384" s="613" t="s">
        <v>2006</v>
      </c>
      <c r="H384" s="613" t="s">
        <v>2152</v>
      </c>
      <c r="I384" s="613">
        <v>31221</v>
      </c>
    </row>
    <row r="385" spans="2:9" x14ac:dyDescent="0.2">
      <c r="B385" s="612" t="s">
        <v>2197</v>
      </c>
      <c r="C385" s="612" t="s">
        <v>2206</v>
      </c>
      <c r="D385" s="612">
        <v>67567</v>
      </c>
      <c r="G385" s="613" t="s">
        <v>2006</v>
      </c>
      <c r="H385" s="613" t="s">
        <v>2152</v>
      </c>
      <c r="I385" s="613">
        <v>31294</v>
      </c>
    </row>
    <row r="386" spans="2:9" x14ac:dyDescent="0.2">
      <c r="B386" s="612" t="s">
        <v>2197</v>
      </c>
      <c r="C386" s="612" t="s">
        <v>2207</v>
      </c>
      <c r="D386" s="612">
        <v>67565</v>
      </c>
      <c r="G386" s="613" t="s">
        <v>2006</v>
      </c>
      <c r="H386" s="613" t="s">
        <v>2152</v>
      </c>
      <c r="I386" s="613">
        <v>31295</v>
      </c>
    </row>
    <row r="387" spans="2:9" x14ac:dyDescent="0.2">
      <c r="B387" s="612" t="s">
        <v>2197</v>
      </c>
      <c r="C387" s="612" t="s">
        <v>2208</v>
      </c>
      <c r="D387" s="612">
        <v>67564</v>
      </c>
      <c r="G387" s="613" t="s">
        <v>2006</v>
      </c>
      <c r="H387" s="613" t="s">
        <v>2152</v>
      </c>
      <c r="I387" s="613">
        <v>31296</v>
      </c>
    </row>
    <row r="388" spans="2:9" x14ac:dyDescent="0.2">
      <c r="B388" s="612" t="s">
        <v>2197</v>
      </c>
      <c r="C388" s="612" t="s">
        <v>2209</v>
      </c>
      <c r="D388" s="612">
        <v>67544</v>
      </c>
      <c r="G388" s="613" t="s">
        <v>2006</v>
      </c>
      <c r="H388" s="613" t="s">
        <v>2152</v>
      </c>
      <c r="I388" s="613">
        <v>31297</v>
      </c>
    </row>
    <row r="389" spans="2:9" x14ac:dyDescent="0.2">
      <c r="B389" s="612" t="s">
        <v>2197</v>
      </c>
      <c r="C389" s="612" t="s">
        <v>2210</v>
      </c>
      <c r="D389" s="612">
        <v>67530</v>
      </c>
      <c r="G389" s="613" t="s">
        <v>2006</v>
      </c>
      <c r="H389" s="613" t="s">
        <v>2152</v>
      </c>
      <c r="I389" s="613">
        <v>31544</v>
      </c>
    </row>
    <row r="390" spans="2:9" x14ac:dyDescent="0.2">
      <c r="B390" s="612" t="s">
        <v>2197</v>
      </c>
      <c r="C390" s="612" t="s">
        <v>2211</v>
      </c>
      <c r="D390" s="612">
        <v>67526</v>
      </c>
      <c r="G390" s="613" t="s">
        <v>2006</v>
      </c>
      <c r="H390" s="613" t="s">
        <v>2152</v>
      </c>
      <c r="I390" s="613">
        <v>31549</v>
      </c>
    </row>
    <row r="391" spans="2:9" x14ac:dyDescent="0.2">
      <c r="B391" s="612" t="s">
        <v>2197</v>
      </c>
      <c r="C391" s="612" t="s">
        <v>2212</v>
      </c>
      <c r="D391" s="612">
        <v>67525</v>
      </c>
      <c r="G391" s="613" t="s">
        <v>2006</v>
      </c>
      <c r="H391" s="613" t="s">
        <v>2152</v>
      </c>
      <c r="I391" s="613">
        <v>31711</v>
      </c>
    </row>
    <row r="392" spans="2:9" x14ac:dyDescent="0.2">
      <c r="B392" s="612" t="s">
        <v>2197</v>
      </c>
      <c r="C392" s="612" t="s">
        <v>2213</v>
      </c>
      <c r="D392" s="612">
        <v>67511</v>
      </c>
      <c r="G392" s="613" t="s">
        <v>2006</v>
      </c>
      <c r="H392" s="613" t="s">
        <v>2152</v>
      </c>
      <c r="I392" s="613">
        <v>31812</v>
      </c>
    </row>
    <row r="393" spans="2:9" x14ac:dyDescent="0.2">
      <c r="B393" s="612" t="s">
        <v>2197</v>
      </c>
      <c r="C393" s="612" t="s">
        <v>2214</v>
      </c>
      <c r="D393" s="612">
        <v>67002</v>
      </c>
      <c r="G393" s="613" t="s">
        <v>2215</v>
      </c>
      <c r="H393" s="613"/>
      <c r="I393" s="613"/>
    </row>
    <row r="394" spans="2:9" x14ac:dyDescent="0.2">
      <c r="B394" s="612" t="s">
        <v>2197</v>
      </c>
      <c r="C394" s="612" t="s">
        <v>2216</v>
      </c>
      <c r="D394" s="612">
        <v>67074</v>
      </c>
      <c r="G394" s="613" t="s">
        <v>2037</v>
      </c>
      <c r="H394" s="613" t="s">
        <v>2046</v>
      </c>
      <c r="I394" s="613">
        <v>72717</v>
      </c>
    </row>
    <row r="395" spans="2:9" x14ac:dyDescent="0.2">
      <c r="B395" s="612" t="s">
        <v>2197</v>
      </c>
      <c r="C395" s="612" t="s">
        <v>2217</v>
      </c>
      <c r="D395" s="612">
        <v>67042</v>
      </c>
      <c r="G395" s="613" t="s">
        <v>2037</v>
      </c>
      <c r="H395" s="613" t="s">
        <v>2045</v>
      </c>
      <c r="I395" s="613">
        <v>72727</v>
      </c>
    </row>
    <row r="396" spans="2:9" x14ac:dyDescent="0.2">
      <c r="B396" s="612" t="s">
        <v>2197</v>
      </c>
      <c r="C396" s="612" t="s">
        <v>2218</v>
      </c>
      <c r="D396" s="612">
        <v>67010</v>
      </c>
      <c r="G396" s="613" t="s">
        <v>2037</v>
      </c>
      <c r="H396" s="613" t="s">
        <v>2050</v>
      </c>
      <c r="I396" s="613">
        <v>72729</v>
      </c>
    </row>
    <row r="397" spans="2:9" x14ac:dyDescent="0.2">
      <c r="B397" s="612" t="s">
        <v>2197</v>
      </c>
      <c r="C397" s="612" t="s">
        <v>2219</v>
      </c>
      <c r="D397" s="612">
        <v>67132</v>
      </c>
      <c r="G397" s="613" t="s">
        <v>2037</v>
      </c>
      <c r="H397" s="613" t="s">
        <v>2044</v>
      </c>
      <c r="I397" s="613">
        <v>72730</v>
      </c>
    </row>
    <row r="398" spans="2:9" x14ac:dyDescent="0.2">
      <c r="B398" s="612" t="s">
        <v>2197</v>
      </c>
      <c r="C398" s="612" t="s">
        <v>2220</v>
      </c>
      <c r="D398" s="612">
        <v>66842</v>
      </c>
      <c r="G398" s="613" t="s">
        <v>2037</v>
      </c>
      <c r="H398" s="613" t="s">
        <v>2039</v>
      </c>
      <c r="I398" s="613">
        <v>72701</v>
      </c>
    </row>
    <row r="399" spans="2:9" x14ac:dyDescent="0.2">
      <c r="B399" s="612" t="s">
        <v>2197</v>
      </c>
      <c r="C399" s="612" t="s">
        <v>2221</v>
      </c>
      <c r="D399" s="612">
        <v>67133</v>
      </c>
      <c r="G399" s="613" t="s">
        <v>2037</v>
      </c>
      <c r="H399" s="613" t="s">
        <v>2039</v>
      </c>
      <c r="I399" s="613">
        <v>72704</v>
      </c>
    </row>
    <row r="400" spans="2:9" x14ac:dyDescent="0.2">
      <c r="B400" s="612" t="s">
        <v>2197</v>
      </c>
      <c r="C400" s="612" t="s">
        <v>2222</v>
      </c>
      <c r="D400" s="612">
        <v>67114</v>
      </c>
      <c r="G400" s="613" t="s">
        <v>2037</v>
      </c>
      <c r="H400" s="613" t="s">
        <v>2049</v>
      </c>
      <c r="I400" s="613">
        <v>72734</v>
      </c>
    </row>
    <row r="401" spans="2:9" x14ac:dyDescent="0.2">
      <c r="B401" s="612" t="s">
        <v>2197</v>
      </c>
      <c r="C401" s="612" t="s">
        <v>2223</v>
      </c>
      <c r="D401" s="612">
        <v>67072</v>
      </c>
      <c r="G401" s="613" t="s">
        <v>2037</v>
      </c>
      <c r="H401" s="613" t="s">
        <v>2048</v>
      </c>
      <c r="I401" s="613">
        <v>72738</v>
      </c>
    </row>
    <row r="402" spans="2:9" x14ac:dyDescent="0.2">
      <c r="B402" s="612" t="s">
        <v>2197</v>
      </c>
      <c r="C402" s="612" t="s">
        <v>2224</v>
      </c>
      <c r="D402" s="612">
        <v>66840</v>
      </c>
      <c r="G402" s="613" t="s">
        <v>2037</v>
      </c>
      <c r="H402" s="613" t="s">
        <v>2043</v>
      </c>
      <c r="I402" s="613">
        <v>72744</v>
      </c>
    </row>
    <row r="403" spans="2:9" x14ac:dyDescent="0.2">
      <c r="B403" s="612" t="s">
        <v>2197</v>
      </c>
      <c r="C403" s="612" t="s">
        <v>2225</v>
      </c>
      <c r="D403" s="612">
        <v>67154</v>
      </c>
      <c r="G403" s="613" t="s">
        <v>2037</v>
      </c>
      <c r="H403" s="613" t="s">
        <v>2054</v>
      </c>
      <c r="I403" s="613">
        <v>72749</v>
      </c>
    </row>
    <row r="404" spans="2:9" x14ac:dyDescent="0.2">
      <c r="B404" s="612" t="s">
        <v>2197</v>
      </c>
      <c r="C404" s="612" t="s">
        <v>2226</v>
      </c>
      <c r="D404" s="612">
        <v>67144</v>
      </c>
      <c r="G404" s="613" t="s">
        <v>2037</v>
      </c>
      <c r="H404" s="613" t="s">
        <v>2052</v>
      </c>
      <c r="I404" s="613">
        <v>72948</v>
      </c>
    </row>
    <row r="405" spans="2:9" x14ac:dyDescent="0.2">
      <c r="B405" s="612" t="s">
        <v>2197</v>
      </c>
      <c r="C405" s="612" t="s">
        <v>2227</v>
      </c>
      <c r="D405" s="612">
        <v>67123</v>
      </c>
      <c r="G405" s="613" t="s">
        <v>2037</v>
      </c>
      <c r="H405" s="613" t="s">
        <v>2041</v>
      </c>
      <c r="I405" s="613">
        <v>72753</v>
      </c>
    </row>
    <row r="406" spans="2:9" x14ac:dyDescent="0.2">
      <c r="B406" s="612" t="s">
        <v>2197</v>
      </c>
      <c r="C406" s="612" t="s">
        <v>2228</v>
      </c>
      <c r="D406" s="612">
        <v>67039</v>
      </c>
      <c r="G406" s="613" t="s">
        <v>2037</v>
      </c>
      <c r="H406" s="613" t="s">
        <v>2040</v>
      </c>
      <c r="I406" s="613">
        <v>72761</v>
      </c>
    </row>
    <row r="407" spans="2:9" x14ac:dyDescent="0.2">
      <c r="B407" s="612" t="s">
        <v>2197</v>
      </c>
      <c r="C407" s="612" t="s">
        <v>2229</v>
      </c>
      <c r="D407" s="612">
        <v>67017</v>
      </c>
      <c r="G407" s="613" t="s">
        <v>2037</v>
      </c>
      <c r="H407" s="613" t="s">
        <v>2038</v>
      </c>
      <c r="I407" s="613">
        <v>72762</v>
      </c>
    </row>
    <row r="408" spans="2:9" x14ac:dyDescent="0.2">
      <c r="B408" s="612" t="s">
        <v>2197</v>
      </c>
      <c r="C408" s="612" t="s">
        <v>2230</v>
      </c>
      <c r="D408" s="612">
        <v>67008</v>
      </c>
      <c r="G408" s="613" t="s">
        <v>2037</v>
      </c>
      <c r="H408" s="613" t="s">
        <v>2047</v>
      </c>
      <c r="I408" s="613">
        <v>72769</v>
      </c>
    </row>
    <row r="409" spans="2:9" x14ac:dyDescent="0.2">
      <c r="B409" s="612" t="s">
        <v>2197</v>
      </c>
      <c r="C409" s="612" t="s">
        <v>2224</v>
      </c>
      <c r="D409" s="612">
        <v>66840</v>
      </c>
      <c r="G409" s="613" t="s">
        <v>2037</v>
      </c>
      <c r="H409" s="613" t="s">
        <v>2053</v>
      </c>
      <c r="I409" s="613">
        <v>72773</v>
      </c>
    </row>
    <row r="410" spans="2:9" x14ac:dyDescent="0.2">
      <c r="B410" s="612" t="s">
        <v>2197</v>
      </c>
      <c r="C410" s="612" t="s">
        <v>2231</v>
      </c>
      <c r="D410" s="612">
        <v>66869</v>
      </c>
      <c r="G410" s="613" t="s">
        <v>2037</v>
      </c>
      <c r="H410" s="613" t="s">
        <v>2042</v>
      </c>
      <c r="I410" s="613">
        <v>72774</v>
      </c>
    </row>
    <row r="411" spans="2:9" x14ac:dyDescent="0.2">
      <c r="B411" s="612" t="s">
        <v>2197</v>
      </c>
      <c r="C411" s="612" t="s">
        <v>2232</v>
      </c>
      <c r="D411" s="612">
        <v>66862</v>
      </c>
      <c r="G411" s="613" t="s">
        <v>2037</v>
      </c>
      <c r="H411" s="613" t="s">
        <v>2051</v>
      </c>
      <c r="I411" s="613">
        <v>72959</v>
      </c>
    </row>
    <row r="412" spans="2:9" x14ac:dyDescent="0.2">
      <c r="B412" s="612" t="s">
        <v>2197</v>
      </c>
      <c r="C412" s="612" t="s">
        <v>2233</v>
      </c>
      <c r="D412" s="612">
        <v>66850</v>
      </c>
      <c r="G412" s="613" t="s">
        <v>2037</v>
      </c>
      <c r="H412" s="613" t="s">
        <v>2234</v>
      </c>
      <c r="I412" s="613">
        <v>72704</v>
      </c>
    </row>
    <row r="413" spans="2:9" x14ac:dyDescent="0.2">
      <c r="B413" s="612" t="s">
        <v>2197</v>
      </c>
      <c r="C413" s="612" t="s">
        <v>2235</v>
      </c>
      <c r="D413" s="612">
        <v>66845</v>
      </c>
      <c r="G413" s="613" t="s">
        <v>2037</v>
      </c>
      <c r="H413" s="613" t="s">
        <v>2234</v>
      </c>
      <c r="I413" s="613">
        <v>72734</v>
      </c>
    </row>
    <row r="414" spans="2:9" x14ac:dyDescent="0.2">
      <c r="B414" s="612" t="s">
        <v>2197</v>
      </c>
      <c r="C414" s="612" t="s">
        <v>2236</v>
      </c>
      <c r="D414" s="612">
        <v>66843</v>
      </c>
      <c r="G414" s="613" t="s">
        <v>2037</v>
      </c>
      <c r="H414" s="613" t="s">
        <v>2234</v>
      </c>
      <c r="I414" s="613">
        <v>72738</v>
      </c>
    </row>
    <row r="415" spans="2:9" x14ac:dyDescent="0.2">
      <c r="B415" s="612" t="s">
        <v>2197</v>
      </c>
      <c r="C415" s="612" t="s">
        <v>2237</v>
      </c>
      <c r="D415" s="612">
        <v>67756</v>
      </c>
      <c r="G415" s="613" t="s">
        <v>2037</v>
      </c>
      <c r="H415" s="613" t="s">
        <v>2234</v>
      </c>
      <c r="I415" s="613">
        <v>72761</v>
      </c>
    </row>
    <row r="416" spans="2:9" x14ac:dyDescent="0.2">
      <c r="B416" s="612" t="s">
        <v>2197</v>
      </c>
      <c r="C416" s="612" t="s">
        <v>2238</v>
      </c>
      <c r="D416" s="612">
        <v>67731</v>
      </c>
      <c r="G416" s="613" t="s">
        <v>2037</v>
      </c>
      <c r="H416" s="613" t="s">
        <v>2234</v>
      </c>
      <c r="I416" s="613">
        <v>72762</v>
      </c>
    </row>
    <row r="417" spans="2:9" x14ac:dyDescent="0.2">
      <c r="B417" s="612" t="s">
        <v>2197</v>
      </c>
      <c r="C417" s="612" t="s">
        <v>2239</v>
      </c>
      <c r="D417" s="612">
        <v>67865</v>
      </c>
      <c r="G417" s="613" t="s">
        <v>2037</v>
      </c>
      <c r="H417" s="613" t="s">
        <v>2234</v>
      </c>
      <c r="I417" s="613">
        <v>72764</v>
      </c>
    </row>
    <row r="418" spans="2:9" x14ac:dyDescent="0.2">
      <c r="B418" s="612" t="s">
        <v>2197</v>
      </c>
      <c r="C418" s="612" t="s">
        <v>2240</v>
      </c>
      <c r="D418" s="612">
        <v>67840</v>
      </c>
      <c r="G418" s="613" t="s">
        <v>2037</v>
      </c>
      <c r="H418" s="613" t="s">
        <v>2234</v>
      </c>
      <c r="I418" s="613">
        <v>72758</v>
      </c>
    </row>
    <row r="419" spans="2:9" x14ac:dyDescent="0.2">
      <c r="B419" s="612" t="s">
        <v>2197</v>
      </c>
      <c r="C419" s="612" t="s">
        <v>2241</v>
      </c>
      <c r="D419" s="612">
        <v>67831</v>
      </c>
      <c r="G419" s="613" t="s">
        <v>2037</v>
      </c>
      <c r="H419" s="613" t="s">
        <v>2234</v>
      </c>
      <c r="I419" s="613">
        <v>72712</v>
      </c>
    </row>
    <row r="420" spans="2:9" x14ac:dyDescent="0.2">
      <c r="B420" s="612" t="s">
        <v>2197</v>
      </c>
      <c r="C420" s="612" t="s">
        <v>2242</v>
      </c>
      <c r="D420" s="612">
        <v>67155</v>
      </c>
      <c r="G420" s="613" t="s">
        <v>2037</v>
      </c>
      <c r="H420" s="613" t="s">
        <v>2234</v>
      </c>
      <c r="I420" s="613">
        <v>72756</v>
      </c>
    </row>
    <row r="421" spans="2:9" x14ac:dyDescent="0.2">
      <c r="B421" s="612" t="s">
        <v>2197</v>
      </c>
      <c r="C421" s="612" t="s">
        <v>2243</v>
      </c>
      <c r="D421" s="612">
        <v>67127</v>
      </c>
      <c r="G421" s="613" t="s">
        <v>2037</v>
      </c>
      <c r="H421" s="613" t="s">
        <v>2234</v>
      </c>
      <c r="I421" s="613">
        <v>72715</v>
      </c>
    </row>
    <row r="422" spans="2:9" x14ac:dyDescent="0.2">
      <c r="B422" s="612" t="s">
        <v>2197</v>
      </c>
      <c r="C422" s="612" t="s">
        <v>2244</v>
      </c>
      <c r="D422" s="612">
        <v>67029</v>
      </c>
      <c r="G422" s="613" t="s">
        <v>2037</v>
      </c>
      <c r="H422" s="613" t="s">
        <v>2234</v>
      </c>
      <c r="I422" s="613">
        <v>72745</v>
      </c>
    </row>
    <row r="423" spans="2:9" x14ac:dyDescent="0.2">
      <c r="B423" s="612" t="s">
        <v>2197</v>
      </c>
      <c r="C423" s="612" t="s">
        <v>2223</v>
      </c>
      <c r="D423" s="612">
        <v>67072</v>
      </c>
      <c r="G423" s="613" t="s">
        <v>2037</v>
      </c>
      <c r="H423" s="613" t="s">
        <v>2234</v>
      </c>
      <c r="I423" s="613">
        <v>72736</v>
      </c>
    </row>
    <row r="424" spans="2:9" x14ac:dyDescent="0.2">
      <c r="B424" s="612" t="s">
        <v>2197</v>
      </c>
      <c r="C424" s="612" t="s">
        <v>2245</v>
      </c>
      <c r="D424" s="612">
        <v>67110</v>
      </c>
      <c r="G424" s="613" t="s">
        <v>2037</v>
      </c>
      <c r="H424" s="613" t="s">
        <v>2234</v>
      </c>
      <c r="I424" s="613">
        <v>72718</v>
      </c>
    </row>
    <row r="425" spans="2:9" x14ac:dyDescent="0.2">
      <c r="B425" s="612" t="s">
        <v>2197</v>
      </c>
      <c r="C425" s="612" t="s">
        <v>2246</v>
      </c>
      <c r="D425" s="612">
        <v>67156</v>
      </c>
      <c r="G425" s="613" t="s">
        <v>2037</v>
      </c>
      <c r="H425" s="613" t="s">
        <v>2234</v>
      </c>
      <c r="I425" s="613">
        <v>72722</v>
      </c>
    </row>
    <row r="426" spans="2:9" x14ac:dyDescent="0.2">
      <c r="B426" s="612" t="s">
        <v>2197</v>
      </c>
      <c r="C426" s="612" t="s">
        <v>2247</v>
      </c>
      <c r="D426" s="612">
        <v>67146</v>
      </c>
      <c r="G426" s="613" t="s">
        <v>2037</v>
      </c>
      <c r="H426" s="613" t="s">
        <v>2234</v>
      </c>
      <c r="I426" s="613">
        <v>72732</v>
      </c>
    </row>
    <row r="427" spans="2:9" x14ac:dyDescent="0.2">
      <c r="B427" s="612" t="s">
        <v>2197</v>
      </c>
      <c r="C427" s="612" t="s">
        <v>2248</v>
      </c>
      <c r="D427" s="612">
        <v>67131</v>
      </c>
      <c r="G427" s="613" t="s">
        <v>2037</v>
      </c>
      <c r="H427" s="613" t="s">
        <v>2234</v>
      </c>
      <c r="I427" s="613">
        <v>72751</v>
      </c>
    </row>
    <row r="428" spans="2:9" x14ac:dyDescent="0.2">
      <c r="B428" s="612" t="s">
        <v>2197</v>
      </c>
      <c r="C428" s="612" t="s">
        <v>2249</v>
      </c>
      <c r="D428" s="612">
        <v>67119</v>
      </c>
      <c r="G428" s="613" t="s">
        <v>2037</v>
      </c>
      <c r="H428" s="613" t="s">
        <v>2234</v>
      </c>
      <c r="I428" s="613">
        <v>72768</v>
      </c>
    </row>
    <row r="429" spans="2:9" x14ac:dyDescent="0.2">
      <c r="B429" s="612" t="s">
        <v>2197</v>
      </c>
      <c r="C429" s="612" t="s">
        <v>2250</v>
      </c>
      <c r="D429" s="612">
        <v>67102</v>
      </c>
      <c r="G429" s="613" t="s">
        <v>2037</v>
      </c>
      <c r="H429" s="613" t="s">
        <v>2234</v>
      </c>
      <c r="I429" s="613">
        <v>72739</v>
      </c>
    </row>
    <row r="430" spans="2:9" x14ac:dyDescent="0.2">
      <c r="B430" s="612" t="s">
        <v>2197</v>
      </c>
      <c r="C430" s="612" t="s">
        <v>2251</v>
      </c>
      <c r="D430" s="612">
        <v>67051</v>
      </c>
      <c r="G430" s="613" t="s">
        <v>2037</v>
      </c>
      <c r="H430" s="613" t="s">
        <v>2234</v>
      </c>
      <c r="I430" s="613">
        <v>72747</v>
      </c>
    </row>
    <row r="431" spans="2:9" x14ac:dyDescent="0.2">
      <c r="B431" s="612" t="s">
        <v>2197</v>
      </c>
      <c r="C431" s="612" t="s">
        <v>2228</v>
      </c>
      <c r="D431" s="612">
        <v>67039</v>
      </c>
      <c r="G431" s="613" t="s">
        <v>2037</v>
      </c>
      <c r="H431" s="613" t="s">
        <v>2234</v>
      </c>
      <c r="I431" s="613">
        <v>72719</v>
      </c>
    </row>
    <row r="432" spans="2:9" x14ac:dyDescent="0.2">
      <c r="B432" s="612" t="s">
        <v>2197</v>
      </c>
      <c r="C432" s="612" t="s">
        <v>2252</v>
      </c>
      <c r="D432" s="612">
        <v>67038</v>
      </c>
      <c r="G432" s="613" t="s">
        <v>2037</v>
      </c>
      <c r="H432" s="613" t="s">
        <v>2234</v>
      </c>
      <c r="I432" s="613">
        <v>72714</v>
      </c>
    </row>
    <row r="433" spans="2:9" x14ac:dyDescent="0.2">
      <c r="B433" s="612" t="s">
        <v>2197</v>
      </c>
      <c r="C433" s="612" t="s">
        <v>2253</v>
      </c>
      <c r="D433" s="612">
        <v>67024</v>
      </c>
      <c r="G433" s="613" t="s">
        <v>2037</v>
      </c>
      <c r="H433" s="613" t="s">
        <v>2254</v>
      </c>
      <c r="I433" s="613">
        <v>72701</v>
      </c>
    </row>
    <row r="434" spans="2:9" x14ac:dyDescent="0.2">
      <c r="B434" s="612" t="s">
        <v>2197</v>
      </c>
      <c r="C434" s="612" t="s">
        <v>2255</v>
      </c>
      <c r="D434" s="612">
        <v>67023</v>
      </c>
      <c r="G434" s="613" t="s">
        <v>2037</v>
      </c>
      <c r="H434" s="613" t="s">
        <v>2254</v>
      </c>
      <c r="I434" s="613">
        <v>72704</v>
      </c>
    </row>
    <row r="435" spans="2:9" x14ac:dyDescent="0.2">
      <c r="B435" s="612" t="s">
        <v>2197</v>
      </c>
      <c r="C435" s="612" t="s">
        <v>2256</v>
      </c>
      <c r="D435" s="612">
        <v>67019</v>
      </c>
      <c r="G435" s="613" t="s">
        <v>2037</v>
      </c>
      <c r="H435" s="613" t="s">
        <v>2254</v>
      </c>
      <c r="I435" s="613">
        <v>72717</v>
      </c>
    </row>
    <row r="436" spans="2:9" x14ac:dyDescent="0.2">
      <c r="B436" s="612" t="s">
        <v>2197</v>
      </c>
      <c r="C436" s="612" t="s">
        <v>2230</v>
      </c>
      <c r="D436" s="612">
        <v>67008</v>
      </c>
      <c r="G436" s="613" t="s">
        <v>2037</v>
      </c>
      <c r="H436" s="613" t="s">
        <v>2254</v>
      </c>
      <c r="I436" s="613">
        <v>72727</v>
      </c>
    </row>
    <row r="437" spans="2:9" x14ac:dyDescent="0.2">
      <c r="B437" s="612" t="s">
        <v>2197</v>
      </c>
      <c r="C437" s="612" t="s">
        <v>2257</v>
      </c>
      <c r="D437" s="612">
        <v>67005</v>
      </c>
      <c r="G437" s="613" t="s">
        <v>2037</v>
      </c>
      <c r="H437" s="613" t="s">
        <v>2254</v>
      </c>
      <c r="I437" s="613">
        <v>72729</v>
      </c>
    </row>
    <row r="438" spans="2:9" x14ac:dyDescent="0.2">
      <c r="B438" s="612" t="s">
        <v>2197</v>
      </c>
      <c r="C438" s="612" t="s">
        <v>2258</v>
      </c>
      <c r="D438" s="612">
        <v>67749</v>
      </c>
      <c r="G438" s="613" t="s">
        <v>2037</v>
      </c>
      <c r="H438" s="613" t="s">
        <v>2254</v>
      </c>
      <c r="I438" s="613">
        <v>72730</v>
      </c>
    </row>
    <row r="439" spans="2:9" x14ac:dyDescent="0.2">
      <c r="B439" s="612" t="s">
        <v>2197</v>
      </c>
      <c r="C439" s="612" t="s">
        <v>2259</v>
      </c>
      <c r="D439" s="612">
        <v>67757</v>
      </c>
      <c r="G439" s="613" t="s">
        <v>2037</v>
      </c>
      <c r="H439" s="613" t="s">
        <v>2254</v>
      </c>
      <c r="I439" s="613">
        <v>72734</v>
      </c>
    </row>
    <row r="440" spans="2:9" x14ac:dyDescent="0.2">
      <c r="B440" s="612" t="s">
        <v>2197</v>
      </c>
      <c r="C440" s="612" t="s">
        <v>2260</v>
      </c>
      <c r="D440" s="612">
        <v>67653</v>
      </c>
      <c r="G440" s="613" t="s">
        <v>2037</v>
      </c>
      <c r="H440" s="613" t="s">
        <v>2254</v>
      </c>
      <c r="I440" s="613">
        <v>72738</v>
      </c>
    </row>
    <row r="441" spans="2:9" x14ac:dyDescent="0.2">
      <c r="B441" s="612" t="s">
        <v>2197</v>
      </c>
      <c r="C441" s="612" t="s">
        <v>2261</v>
      </c>
      <c r="D441" s="612">
        <v>67643</v>
      </c>
      <c r="G441" s="613" t="s">
        <v>2037</v>
      </c>
      <c r="H441" s="613" t="s">
        <v>2254</v>
      </c>
      <c r="I441" s="613">
        <v>72744</v>
      </c>
    </row>
    <row r="442" spans="2:9" x14ac:dyDescent="0.2">
      <c r="B442" s="612" t="s">
        <v>2197</v>
      </c>
      <c r="C442" s="612" t="s">
        <v>2262</v>
      </c>
      <c r="D442" s="612">
        <v>67635</v>
      </c>
      <c r="G442" s="613" t="s">
        <v>2037</v>
      </c>
      <c r="H442" s="613" t="s">
        <v>2254</v>
      </c>
      <c r="I442" s="613">
        <v>72749</v>
      </c>
    </row>
    <row r="443" spans="2:9" x14ac:dyDescent="0.2">
      <c r="B443" s="612" t="s">
        <v>2197</v>
      </c>
      <c r="C443" s="612" t="s">
        <v>2263</v>
      </c>
      <c r="D443" s="612">
        <v>67492</v>
      </c>
      <c r="G443" s="613" t="s">
        <v>2037</v>
      </c>
      <c r="H443" s="613" t="s">
        <v>2254</v>
      </c>
      <c r="I443" s="613">
        <v>72753</v>
      </c>
    </row>
    <row r="444" spans="2:9" x14ac:dyDescent="0.2">
      <c r="B444" s="612" t="s">
        <v>2197</v>
      </c>
      <c r="C444" s="612" t="s">
        <v>2067</v>
      </c>
      <c r="D444" s="612">
        <v>67487</v>
      </c>
      <c r="G444" s="613" t="s">
        <v>2037</v>
      </c>
      <c r="H444" s="613" t="s">
        <v>2254</v>
      </c>
      <c r="I444" s="613">
        <v>72761</v>
      </c>
    </row>
    <row r="445" spans="2:9" x14ac:dyDescent="0.2">
      <c r="B445" s="612" t="s">
        <v>2197</v>
      </c>
      <c r="C445" s="612" t="s">
        <v>2264</v>
      </c>
      <c r="D445" s="612">
        <v>67482</v>
      </c>
      <c r="G445" s="613" t="s">
        <v>2037</v>
      </c>
      <c r="H445" s="613" t="s">
        <v>2254</v>
      </c>
      <c r="I445" s="613">
        <v>72762</v>
      </c>
    </row>
    <row r="446" spans="2:9" x14ac:dyDescent="0.2">
      <c r="B446" s="612" t="s">
        <v>2197</v>
      </c>
      <c r="C446" s="612" t="s">
        <v>2265</v>
      </c>
      <c r="D446" s="612">
        <v>67480</v>
      </c>
      <c r="G446" s="613" t="s">
        <v>2037</v>
      </c>
      <c r="H446" s="613" t="s">
        <v>2254</v>
      </c>
      <c r="I446" s="613">
        <v>72769</v>
      </c>
    </row>
    <row r="447" spans="2:9" x14ac:dyDescent="0.2">
      <c r="B447" s="612" t="s">
        <v>2197</v>
      </c>
      <c r="C447" s="612" t="s">
        <v>2266</v>
      </c>
      <c r="D447" s="612">
        <v>67475</v>
      </c>
      <c r="G447" s="613" t="s">
        <v>2037</v>
      </c>
      <c r="H447" s="613" t="s">
        <v>2254</v>
      </c>
      <c r="I447" s="613">
        <v>72773</v>
      </c>
    </row>
    <row r="448" spans="2:9" x14ac:dyDescent="0.2">
      <c r="B448" s="612" t="s">
        <v>2197</v>
      </c>
      <c r="C448" s="612" t="s">
        <v>2267</v>
      </c>
      <c r="D448" s="612">
        <v>67451</v>
      </c>
      <c r="G448" s="613" t="s">
        <v>2037</v>
      </c>
      <c r="H448" s="613" t="s">
        <v>2254</v>
      </c>
      <c r="I448" s="613">
        <v>72774</v>
      </c>
    </row>
    <row r="449" spans="2:9" x14ac:dyDescent="0.2">
      <c r="B449" s="612" t="s">
        <v>2197</v>
      </c>
      <c r="C449" s="612" t="s">
        <v>2150</v>
      </c>
      <c r="D449" s="612">
        <v>67449</v>
      </c>
      <c r="G449" s="613" t="s">
        <v>2037</v>
      </c>
      <c r="H449" s="613" t="s">
        <v>2254</v>
      </c>
      <c r="I449" s="613">
        <v>72948</v>
      </c>
    </row>
    <row r="450" spans="2:9" x14ac:dyDescent="0.2">
      <c r="B450" s="612" t="s">
        <v>2197</v>
      </c>
      <c r="C450" s="612" t="s">
        <v>2268</v>
      </c>
      <c r="D450" s="612">
        <v>67448</v>
      </c>
      <c r="G450" s="613" t="s">
        <v>2037</v>
      </c>
      <c r="H450" s="613" t="s">
        <v>2254</v>
      </c>
      <c r="I450" s="613">
        <v>72959</v>
      </c>
    </row>
    <row r="451" spans="2:9" x14ac:dyDescent="0.2">
      <c r="B451" s="612" t="s">
        <v>2197</v>
      </c>
      <c r="C451" s="612" t="s">
        <v>2269</v>
      </c>
      <c r="D451" s="612">
        <v>67441</v>
      </c>
      <c r="G451" s="613" t="s">
        <v>2037</v>
      </c>
      <c r="H451" s="613" t="s">
        <v>2254</v>
      </c>
      <c r="I451" s="613">
        <v>72764</v>
      </c>
    </row>
    <row r="452" spans="2:9" x14ac:dyDescent="0.2">
      <c r="B452" s="612" t="s">
        <v>2197</v>
      </c>
      <c r="C452" s="612" t="s">
        <v>2100</v>
      </c>
      <c r="D452" s="612">
        <v>67431</v>
      </c>
      <c r="G452" s="613" t="s">
        <v>2037</v>
      </c>
      <c r="H452" s="613" t="s">
        <v>2254</v>
      </c>
      <c r="I452" s="613">
        <v>72703</v>
      </c>
    </row>
    <row r="453" spans="2:9" x14ac:dyDescent="0.2">
      <c r="B453" s="612" t="s">
        <v>2197</v>
      </c>
      <c r="C453" s="612" t="s">
        <v>2270</v>
      </c>
      <c r="D453" s="612">
        <v>67410</v>
      </c>
      <c r="G453" s="613" t="s">
        <v>2037</v>
      </c>
      <c r="H453" s="613" t="s">
        <v>2271</v>
      </c>
      <c r="I453" s="613">
        <v>72701</v>
      </c>
    </row>
    <row r="454" spans="2:9" x14ac:dyDescent="0.2">
      <c r="B454" s="612" t="s">
        <v>2197</v>
      </c>
      <c r="C454" s="612" t="s">
        <v>2105</v>
      </c>
      <c r="D454" s="612">
        <v>66441</v>
      </c>
      <c r="G454" s="613" t="s">
        <v>2037</v>
      </c>
      <c r="H454" s="613" t="s">
        <v>2271</v>
      </c>
      <c r="I454" s="613">
        <v>72727</v>
      </c>
    </row>
    <row r="455" spans="2:9" x14ac:dyDescent="0.2">
      <c r="B455" s="612" t="s">
        <v>2197</v>
      </c>
      <c r="C455" s="612" t="s">
        <v>2272</v>
      </c>
      <c r="D455" s="612">
        <v>67059</v>
      </c>
      <c r="G455" s="613" t="s">
        <v>2037</v>
      </c>
      <c r="H455" s="613" t="s">
        <v>2271</v>
      </c>
      <c r="I455" s="613">
        <v>72738</v>
      </c>
    </row>
    <row r="456" spans="2:9" x14ac:dyDescent="0.2">
      <c r="B456" s="612" t="s">
        <v>2197</v>
      </c>
      <c r="C456" s="612" t="s">
        <v>2273</v>
      </c>
      <c r="D456" s="612">
        <v>67563</v>
      </c>
      <c r="G456" s="613" t="s">
        <v>2037</v>
      </c>
      <c r="H456" s="613" t="s">
        <v>2271</v>
      </c>
      <c r="I456" s="613">
        <v>72773</v>
      </c>
    </row>
    <row r="457" spans="2:9" x14ac:dyDescent="0.2">
      <c r="B457" s="612" t="s">
        <v>2197</v>
      </c>
      <c r="C457" s="612" t="s">
        <v>2274</v>
      </c>
      <c r="D457" s="612">
        <v>67552</v>
      </c>
      <c r="G457" s="613" t="s">
        <v>2037</v>
      </c>
      <c r="H457" s="613" t="s">
        <v>2271</v>
      </c>
      <c r="I457" s="613">
        <v>72740</v>
      </c>
    </row>
    <row r="458" spans="2:9" x14ac:dyDescent="0.2">
      <c r="B458" s="612" t="s">
        <v>2197</v>
      </c>
      <c r="C458" s="612" t="s">
        <v>2275</v>
      </c>
      <c r="D458" s="612">
        <v>67547</v>
      </c>
      <c r="G458" s="613" t="s">
        <v>2037</v>
      </c>
      <c r="H458" s="613" t="s">
        <v>2271</v>
      </c>
      <c r="I458" s="613">
        <v>72632</v>
      </c>
    </row>
    <row r="459" spans="2:9" x14ac:dyDescent="0.2">
      <c r="B459" s="612" t="s">
        <v>2197</v>
      </c>
      <c r="C459" s="612" t="s">
        <v>2276</v>
      </c>
      <c r="D459" s="612">
        <v>67519</v>
      </c>
      <c r="G459" s="613" t="s">
        <v>2037</v>
      </c>
      <c r="H459" s="613" t="s">
        <v>2271</v>
      </c>
      <c r="I459" s="613">
        <v>72776</v>
      </c>
    </row>
    <row r="460" spans="2:9" x14ac:dyDescent="0.2">
      <c r="B460" s="612" t="s">
        <v>2197</v>
      </c>
      <c r="C460" s="612" t="s">
        <v>2277</v>
      </c>
      <c r="D460" s="612">
        <v>67353</v>
      </c>
      <c r="G460" s="613" t="s">
        <v>2037</v>
      </c>
      <c r="H460" s="613" t="s">
        <v>2271</v>
      </c>
      <c r="I460" s="613">
        <v>72760</v>
      </c>
    </row>
    <row r="461" spans="2:9" x14ac:dyDescent="0.2">
      <c r="B461" s="612" t="s">
        <v>2197</v>
      </c>
      <c r="C461" s="612" t="s">
        <v>2278</v>
      </c>
      <c r="D461" s="612">
        <v>67352</v>
      </c>
      <c r="G461" s="613" t="s">
        <v>2037</v>
      </c>
      <c r="H461" s="613" t="s">
        <v>2271</v>
      </c>
      <c r="I461" s="613">
        <v>72752</v>
      </c>
    </row>
    <row r="462" spans="2:9" x14ac:dyDescent="0.2">
      <c r="B462" s="612" t="s">
        <v>2197</v>
      </c>
      <c r="C462" s="612" t="s">
        <v>2279</v>
      </c>
      <c r="D462" s="612">
        <v>67349</v>
      </c>
      <c r="G462" s="613" t="s">
        <v>2037</v>
      </c>
      <c r="H462" s="613" t="s">
        <v>2271</v>
      </c>
      <c r="I462" s="613">
        <v>72742</v>
      </c>
    </row>
    <row r="463" spans="2:9" x14ac:dyDescent="0.2">
      <c r="B463" s="612" t="s">
        <v>2197</v>
      </c>
      <c r="C463" s="612" t="s">
        <v>2280</v>
      </c>
      <c r="D463" s="612">
        <v>67346</v>
      </c>
      <c r="G463" s="613" t="s">
        <v>2037</v>
      </c>
      <c r="H463" s="613" t="s">
        <v>2271</v>
      </c>
      <c r="I463" s="613">
        <v>72721</v>
      </c>
    </row>
    <row r="464" spans="2:9" x14ac:dyDescent="0.2">
      <c r="B464" s="612" t="s">
        <v>2197</v>
      </c>
      <c r="C464" s="612" t="s">
        <v>2281</v>
      </c>
      <c r="D464" s="612">
        <v>67345</v>
      </c>
      <c r="G464" s="613" t="s">
        <v>2037</v>
      </c>
      <c r="H464" s="613" t="s">
        <v>2282</v>
      </c>
      <c r="I464" s="613">
        <v>72948</v>
      </c>
    </row>
    <row r="465" spans="2:9" x14ac:dyDescent="0.2">
      <c r="B465" s="612" t="s">
        <v>2197</v>
      </c>
      <c r="C465" s="612" t="s">
        <v>2283</v>
      </c>
      <c r="D465" s="612">
        <v>67344</v>
      </c>
      <c r="G465" s="613" t="s">
        <v>2037</v>
      </c>
      <c r="H465" s="613" t="s">
        <v>2282</v>
      </c>
      <c r="I465" s="613">
        <v>72959</v>
      </c>
    </row>
    <row r="466" spans="2:9" x14ac:dyDescent="0.2">
      <c r="B466" s="612" t="s">
        <v>2197</v>
      </c>
      <c r="C466" s="612" t="s">
        <v>2284</v>
      </c>
      <c r="D466" s="612">
        <v>67122</v>
      </c>
      <c r="G466" s="613" t="s">
        <v>2037</v>
      </c>
      <c r="H466" s="613" t="s">
        <v>2282</v>
      </c>
      <c r="I466" s="613">
        <v>72956</v>
      </c>
    </row>
    <row r="467" spans="2:9" x14ac:dyDescent="0.2">
      <c r="B467" s="612" t="s">
        <v>2197</v>
      </c>
      <c r="C467" s="612" t="s">
        <v>2285</v>
      </c>
      <c r="D467" s="612">
        <v>67047</v>
      </c>
      <c r="G467" s="613" t="s">
        <v>2037</v>
      </c>
      <c r="H467" s="613" t="s">
        <v>2282</v>
      </c>
      <c r="I467" s="613">
        <v>72947</v>
      </c>
    </row>
    <row r="468" spans="2:9" x14ac:dyDescent="0.2">
      <c r="B468" s="612" t="s">
        <v>2197</v>
      </c>
      <c r="C468" s="612" t="s">
        <v>2286</v>
      </c>
      <c r="D468" s="612">
        <v>67601</v>
      </c>
      <c r="G468" s="613" t="s">
        <v>2037</v>
      </c>
      <c r="H468" s="613" t="s">
        <v>2282</v>
      </c>
      <c r="I468" s="613">
        <v>72921</v>
      </c>
    </row>
    <row r="469" spans="2:9" x14ac:dyDescent="0.2">
      <c r="B469" s="612" t="s">
        <v>2197</v>
      </c>
      <c r="C469" s="612" t="s">
        <v>2287</v>
      </c>
      <c r="D469" s="612">
        <v>67671</v>
      </c>
      <c r="G469" s="613" t="s">
        <v>2037</v>
      </c>
      <c r="H469" s="613" t="s">
        <v>2282</v>
      </c>
      <c r="I469" s="613">
        <v>72955</v>
      </c>
    </row>
    <row r="470" spans="2:9" x14ac:dyDescent="0.2">
      <c r="B470" s="612" t="s">
        <v>2197</v>
      </c>
      <c r="C470" s="612" t="s">
        <v>2288</v>
      </c>
      <c r="D470" s="612">
        <v>67663</v>
      </c>
      <c r="G470" s="613" t="s">
        <v>2037</v>
      </c>
      <c r="H470" s="613" t="s">
        <v>2282</v>
      </c>
      <c r="I470" s="613">
        <v>72952</v>
      </c>
    </row>
    <row r="471" spans="2:9" x14ac:dyDescent="0.2">
      <c r="B471" s="612" t="s">
        <v>2197</v>
      </c>
      <c r="C471" s="612" t="s">
        <v>2289</v>
      </c>
      <c r="D471" s="612">
        <v>67660</v>
      </c>
      <c r="G471" s="613" t="s">
        <v>2037</v>
      </c>
      <c r="H471" s="613" t="s">
        <v>2282</v>
      </c>
      <c r="I471" s="613">
        <v>72946</v>
      </c>
    </row>
    <row r="472" spans="2:9" x14ac:dyDescent="0.2">
      <c r="B472" s="612" t="s">
        <v>2197</v>
      </c>
      <c r="C472" s="612" t="s">
        <v>2290</v>
      </c>
      <c r="D472" s="612">
        <v>67651</v>
      </c>
      <c r="G472" s="613" t="s">
        <v>2037</v>
      </c>
      <c r="H472" s="613" t="s">
        <v>2282</v>
      </c>
      <c r="I472" s="613">
        <v>72934</v>
      </c>
    </row>
    <row r="473" spans="2:9" x14ac:dyDescent="0.2">
      <c r="B473" s="612" t="s">
        <v>2197</v>
      </c>
      <c r="C473" s="612" t="s">
        <v>2291</v>
      </c>
      <c r="D473" s="612">
        <v>67640</v>
      </c>
      <c r="G473" s="613" t="s">
        <v>2037</v>
      </c>
      <c r="H473" s="613" t="s">
        <v>2282</v>
      </c>
      <c r="I473" s="613">
        <v>72932</v>
      </c>
    </row>
    <row r="474" spans="2:9" x14ac:dyDescent="0.2">
      <c r="B474" s="612" t="s">
        <v>2197</v>
      </c>
      <c r="C474" s="612" t="s">
        <v>2292</v>
      </c>
      <c r="D474" s="612">
        <v>67637</v>
      </c>
      <c r="G474" s="613" t="s">
        <v>2037</v>
      </c>
      <c r="H474" s="613" t="s">
        <v>2293</v>
      </c>
      <c r="I474" s="613">
        <v>72921</v>
      </c>
    </row>
    <row r="475" spans="2:9" x14ac:dyDescent="0.2">
      <c r="B475" s="612" t="s">
        <v>2197</v>
      </c>
      <c r="C475" s="612" t="s">
        <v>2294</v>
      </c>
      <c r="D475" s="612">
        <v>67627</v>
      </c>
      <c r="G475" s="613" t="s">
        <v>2037</v>
      </c>
      <c r="H475" s="613" t="s">
        <v>2293</v>
      </c>
      <c r="I475" s="613">
        <v>72903</v>
      </c>
    </row>
    <row r="476" spans="2:9" x14ac:dyDescent="0.2">
      <c r="B476" s="612" t="s">
        <v>2197</v>
      </c>
      <c r="C476" s="612" t="s">
        <v>2295</v>
      </c>
      <c r="D476" s="612">
        <v>67490</v>
      </c>
      <c r="G476" s="613" t="s">
        <v>2037</v>
      </c>
      <c r="H476" s="613" t="s">
        <v>2293</v>
      </c>
      <c r="I476" s="613">
        <v>72916</v>
      </c>
    </row>
    <row r="477" spans="2:9" x14ac:dyDescent="0.2">
      <c r="B477" s="612" t="s">
        <v>2197</v>
      </c>
      <c r="C477" s="612" t="s">
        <v>2296</v>
      </c>
      <c r="D477" s="612">
        <v>67464</v>
      </c>
      <c r="G477" s="613" t="s">
        <v>2037</v>
      </c>
      <c r="H477" s="613" t="s">
        <v>2293</v>
      </c>
      <c r="I477" s="613">
        <v>72940</v>
      </c>
    </row>
    <row r="478" spans="2:9" x14ac:dyDescent="0.2">
      <c r="B478" s="612" t="s">
        <v>2197</v>
      </c>
      <c r="C478" s="612" t="s">
        <v>2297</v>
      </c>
      <c r="D478" s="612">
        <v>67459</v>
      </c>
      <c r="G478" s="613" t="s">
        <v>2037</v>
      </c>
      <c r="H478" s="613" t="s">
        <v>2293</v>
      </c>
      <c r="I478" s="613">
        <v>72927</v>
      </c>
    </row>
    <row r="479" spans="2:9" x14ac:dyDescent="0.2">
      <c r="B479" s="612" t="s">
        <v>2197</v>
      </c>
      <c r="C479" s="612" t="s">
        <v>2298</v>
      </c>
      <c r="D479" s="612">
        <v>67454</v>
      </c>
      <c r="G479" s="613" t="s">
        <v>2037</v>
      </c>
      <c r="H479" s="613" t="s">
        <v>2293</v>
      </c>
      <c r="I479" s="613">
        <v>72944</v>
      </c>
    </row>
    <row r="480" spans="2:9" x14ac:dyDescent="0.2">
      <c r="B480" s="612" t="s">
        <v>2197</v>
      </c>
      <c r="C480" s="612" t="s">
        <v>2299</v>
      </c>
      <c r="D480" s="612">
        <v>67450</v>
      </c>
      <c r="G480" s="613" t="s">
        <v>2037</v>
      </c>
      <c r="H480" s="613" t="s">
        <v>2293</v>
      </c>
      <c r="I480" s="613">
        <v>72923</v>
      </c>
    </row>
    <row r="481" spans="2:9" x14ac:dyDescent="0.2">
      <c r="B481" s="612" t="s">
        <v>2197</v>
      </c>
      <c r="C481" s="612" t="s">
        <v>2300</v>
      </c>
      <c r="D481" s="612">
        <v>67444</v>
      </c>
      <c r="G481" s="613" t="s">
        <v>2037</v>
      </c>
      <c r="H481" s="613" t="s">
        <v>2293</v>
      </c>
      <c r="I481" s="613">
        <v>72938</v>
      </c>
    </row>
    <row r="482" spans="2:9" x14ac:dyDescent="0.2">
      <c r="B482" s="612" t="s">
        <v>2197</v>
      </c>
      <c r="C482" s="612" t="s">
        <v>2301</v>
      </c>
      <c r="D482" s="612">
        <v>67439</v>
      </c>
      <c r="G482" s="613" t="s">
        <v>2037</v>
      </c>
      <c r="H482" s="613" t="s">
        <v>2293</v>
      </c>
      <c r="I482" s="613">
        <v>72937</v>
      </c>
    </row>
    <row r="483" spans="2:9" x14ac:dyDescent="0.2">
      <c r="B483" s="612" t="s">
        <v>2197</v>
      </c>
      <c r="C483" s="612" t="s">
        <v>2302</v>
      </c>
      <c r="D483" s="612">
        <v>67427</v>
      </c>
      <c r="G483" s="613" t="s">
        <v>2037</v>
      </c>
      <c r="H483" s="613" t="s">
        <v>2293</v>
      </c>
      <c r="I483" s="613">
        <v>72936</v>
      </c>
    </row>
    <row r="484" spans="2:9" x14ac:dyDescent="0.2">
      <c r="B484" s="612" t="s">
        <v>2197</v>
      </c>
      <c r="C484" s="612" t="s">
        <v>2303</v>
      </c>
      <c r="D484" s="612">
        <v>67425</v>
      </c>
      <c r="G484" s="613" t="s">
        <v>2037</v>
      </c>
      <c r="H484" s="613" t="s">
        <v>2293</v>
      </c>
      <c r="I484" s="613">
        <v>72933</v>
      </c>
    </row>
    <row r="485" spans="2:9" x14ac:dyDescent="0.2">
      <c r="B485" s="612" t="s">
        <v>2197</v>
      </c>
      <c r="C485" s="612" t="s">
        <v>2304</v>
      </c>
      <c r="D485" s="612">
        <v>67871</v>
      </c>
      <c r="G485" s="613" t="s">
        <v>2037</v>
      </c>
      <c r="H485" s="613" t="s">
        <v>2293</v>
      </c>
      <c r="I485" s="613">
        <v>72908</v>
      </c>
    </row>
    <row r="486" spans="2:9" x14ac:dyDescent="0.2">
      <c r="B486" s="612" t="s">
        <v>2197</v>
      </c>
      <c r="C486" s="612" t="s">
        <v>2305</v>
      </c>
      <c r="D486" s="612">
        <v>67868</v>
      </c>
      <c r="G486" s="613" t="s">
        <v>2037</v>
      </c>
      <c r="H486" s="613" t="s">
        <v>2293</v>
      </c>
      <c r="I486" s="613">
        <v>72905</v>
      </c>
    </row>
    <row r="487" spans="2:9" x14ac:dyDescent="0.2">
      <c r="B487" s="612" t="s">
        <v>2197</v>
      </c>
      <c r="C487" s="612" t="s">
        <v>2306</v>
      </c>
      <c r="D487" s="612">
        <v>67853</v>
      </c>
      <c r="G487" s="613" t="s">
        <v>2037</v>
      </c>
      <c r="H487" s="613" t="s">
        <v>2293</v>
      </c>
      <c r="I487" s="613">
        <v>72904</v>
      </c>
    </row>
    <row r="488" spans="2:9" x14ac:dyDescent="0.2">
      <c r="B488" s="612" t="s">
        <v>2197</v>
      </c>
      <c r="C488" s="612" t="s">
        <v>2307</v>
      </c>
      <c r="D488" s="612">
        <v>67851</v>
      </c>
      <c r="G488" s="613" t="s">
        <v>2037</v>
      </c>
      <c r="H488" s="613" t="s">
        <v>2293</v>
      </c>
      <c r="I488" s="613">
        <v>72941</v>
      </c>
    </row>
    <row r="489" spans="2:9" x14ac:dyDescent="0.2">
      <c r="B489" s="612" t="s">
        <v>2197</v>
      </c>
      <c r="C489" s="612" t="s">
        <v>2308</v>
      </c>
      <c r="D489" s="612">
        <v>67846</v>
      </c>
      <c r="G489" s="613" t="s">
        <v>2037</v>
      </c>
      <c r="H489" s="613" t="s">
        <v>2293</v>
      </c>
      <c r="I489" s="613">
        <v>72901</v>
      </c>
    </row>
    <row r="490" spans="2:9" x14ac:dyDescent="0.2">
      <c r="B490" s="612" t="s">
        <v>2197</v>
      </c>
      <c r="C490" s="612" t="s">
        <v>2309</v>
      </c>
      <c r="D490" s="612">
        <v>67838</v>
      </c>
      <c r="G490" s="613" t="s">
        <v>2037</v>
      </c>
      <c r="H490" s="613" t="s">
        <v>2310</v>
      </c>
      <c r="I490" s="613">
        <v>72947</v>
      </c>
    </row>
    <row r="491" spans="2:9" x14ac:dyDescent="0.2">
      <c r="B491" s="612" t="s">
        <v>2197</v>
      </c>
      <c r="C491" s="612" t="s">
        <v>2311</v>
      </c>
      <c r="D491" s="612">
        <v>67835</v>
      </c>
      <c r="G491" s="613" t="s">
        <v>2037</v>
      </c>
      <c r="H491" s="613" t="s">
        <v>2310</v>
      </c>
      <c r="I491" s="613">
        <v>72927</v>
      </c>
    </row>
    <row r="492" spans="2:9" x14ac:dyDescent="0.2">
      <c r="B492" s="612" t="s">
        <v>2197</v>
      </c>
      <c r="C492" s="612" t="s">
        <v>2312</v>
      </c>
      <c r="D492" s="612">
        <v>67882</v>
      </c>
      <c r="G492" s="613" t="s">
        <v>2037</v>
      </c>
      <c r="H492" s="613" t="s">
        <v>2310</v>
      </c>
      <c r="I492" s="613">
        <v>72933</v>
      </c>
    </row>
    <row r="493" spans="2:9" x14ac:dyDescent="0.2">
      <c r="B493" s="612" t="s">
        <v>2197</v>
      </c>
      <c r="C493" s="612" t="s">
        <v>2313</v>
      </c>
      <c r="D493" s="612">
        <v>67876</v>
      </c>
      <c r="G493" s="613" t="s">
        <v>2037</v>
      </c>
      <c r="H493" s="613" t="s">
        <v>2310</v>
      </c>
      <c r="I493" s="613">
        <v>72905</v>
      </c>
    </row>
    <row r="494" spans="2:9" x14ac:dyDescent="0.2">
      <c r="B494" s="612" t="s">
        <v>2197</v>
      </c>
      <c r="C494" s="612" t="s">
        <v>2239</v>
      </c>
      <c r="D494" s="612">
        <v>67865</v>
      </c>
      <c r="G494" s="613" t="s">
        <v>2037</v>
      </c>
      <c r="H494" s="613" t="s">
        <v>2310</v>
      </c>
      <c r="I494" s="613">
        <v>72941</v>
      </c>
    </row>
    <row r="495" spans="2:9" x14ac:dyDescent="0.2">
      <c r="B495" s="612" t="s">
        <v>2197</v>
      </c>
      <c r="C495" s="612" t="s">
        <v>2314</v>
      </c>
      <c r="D495" s="612">
        <v>67844</v>
      </c>
      <c r="G495" s="613" t="s">
        <v>2037</v>
      </c>
      <c r="H495" s="613" t="s">
        <v>2310</v>
      </c>
      <c r="I495" s="613">
        <v>72821</v>
      </c>
    </row>
    <row r="496" spans="2:9" x14ac:dyDescent="0.2">
      <c r="B496" s="612" t="s">
        <v>2197</v>
      </c>
      <c r="C496" s="612" t="s">
        <v>2315</v>
      </c>
      <c r="D496" s="612">
        <v>67842</v>
      </c>
      <c r="G496" s="613" t="s">
        <v>2037</v>
      </c>
      <c r="H496" s="613" t="s">
        <v>2310</v>
      </c>
      <c r="I496" s="613">
        <v>72949</v>
      </c>
    </row>
    <row r="497" spans="2:9" x14ac:dyDescent="0.2">
      <c r="B497" s="612" t="s">
        <v>2197</v>
      </c>
      <c r="C497" s="612" t="s">
        <v>2316</v>
      </c>
      <c r="D497" s="612">
        <v>67841</v>
      </c>
      <c r="G497" s="613" t="s">
        <v>2037</v>
      </c>
      <c r="H497" s="613" t="s">
        <v>2310</v>
      </c>
      <c r="I497" s="613">
        <v>72928</v>
      </c>
    </row>
    <row r="498" spans="2:9" x14ac:dyDescent="0.2">
      <c r="B498" s="612" t="s">
        <v>2197</v>
      </c>
      <c r="C498" s="612" t="s">
        <v>2317</v>
      </c>
      <c r="D498" s="612">
        <v>67834</v>
      </c>
      <c r="G498" s="613" t="s">
        <v>2037</v>
      </c>
      <c r="H498" s="613" t="s">
        <v>2310</v>
      </c>
      <c r="I498" s="613">
        <v>72820</v>
      </c>
    </row>
    <row r="499" spans="2:9" x14ac:dyDescent="0.2">
      <c r="B499" s="612" t="s">
        <v>2197</v>
      </c>
      <c r="C499" s="612" t="s">
        <v>2318</v>
      </c>
      <c r="D499" s="612">
        <v>67801</v>
      </c>
      <c r="G499" s="613" t="s">
        <v>2037</v>
      </c>
      <c r="H499" s="613" t="s">
        <v>2310</v>
      </c>
      <c r="I499" s="613">
        <v>72951</v>
      </c>
    </row>
    <row r="500" spans="2:9" x14ac:dyDescent="0.2">
      <c r="B500" s="612" t="s">
        <v>2197</v>
      </c>
      <c r="C500" s="612" t="s">
        <v>2273</v>
      </c>
      <c r="D500" s="612">
        <v>67563</v>
      </c>
      <c r="G500" s="613" t="s">
        <v>2037</v>
      </c>
      <c r="H500" s="613" t="s">
        <v>2310</v>
      </c>
      <c r="I500" s="613">
        <v>72930</v>
      </c>
    </row>
    <row r="501" spans="2:9" x14ac:dyDescent="0.2">
      <c r="B501" s="612" t="s">
        <v>2197</v>
      </c>
      <c r="C501" s="612" t="s">
        <v>2319</v>
      </c>
      <c r="D501" s="612">
        <v>67752</v>
      </c>
      <c r="G501" s="613" t="s">
        <v>2037</v>
      </c>
      <c r="H501" s="613" t="s">
        <v>2310</v>
      </c>
      <c r="I501" s="613">
        <v>72855</v>
      </c>
    </row>
    <row r="502" spans="2:9" x14ac:dyDescent="0.2">
      <c r="B502" s="612" t="s">
        <v>2197</v>
      </c>
      <c r="C502" s="612" t="s">
        <v>2320</v>
      </c>
      <c r="D502" s="612">
        <v>67751</v>
      </c>
      <c r="G502" s="613" t="s">
        <v>2037</v>
      </c>
      <c r="H502" s="613" t="s">
        <v>2321</v>
      </c>
      <c r="I502" s="613">
        <v>72830</v>
      </c>
    </row>
    <row r="503" spans="2:9" x14ac:dyDescent="0.2">
      <c r="B503" s="612" t="s">
        <v>2197</v>
      </c>
      <c r="C503" s="612" t="s">
        <v>2322</v>
      </c>
      <c r="D503" s="612">
        <v>67738</v>
      </c>
      <c r="G503" s="613" t="s">
        <v>2037</v>
      </c>
      <c r="H503" s="613" t="s">
        <v>2321</v>
      </c>
      <c r="I503" s="613">
        <v>72854</v>
      </c>
    </row>
    <row r="504" spans="2:9" x14ac:dyDescent="0.2">
      <c r="B504" s="612" t="s">
        <v>2197</v>
      </c>
      <c r="C504" s="612" t="s">
        <v>2323</v>
      </c>
      <c r="D504" s="612">
        <v>67737</v>
      </c>
      <c r="G504" s="613" t="s">
        <v>2037</v>
      </c>
      <c r="H504" s="613" t="s">
        <v>2321</v>
      </c>
      <c r="I504" s="613">
        <v>72852</v>
      </c>
    </row>
    <row r="505" spans="2:9" x14ac:dyDescent="0.2">
      <c r="B505" s="612" t="s">
        <v>2197</v>
      </c>
      <c r="C505" s="612" t="s">
        <v>2324</v>
      </c>
      <c r="D505" s="612">
        <v>67736</v>
      </c>
      <c r="G505" s="613" t="s">
        <v>2037</v>
      </c>
      <c r="H505" s="613" t="s">
        <v>2321</v>
      </c>
      <c r="I505" s="613">
        <v>72837</v>
      </c>
    </row>
    <row r="506" spans="2:9" x14ac:dyDescent="0.2">
      <c r="B506" s="612" t="s">
        <v>2197</v>
      </c>
      <c r="C506" s="612" t="s">
        <v>2325</v>
      </c>
      <c r="D506" s="612">
        <v>67659</v>
      </c>
      <c r="G506" s="613" t="s">
        <v>2037</v>
      </c>
      <c r="H506" s="613" t="s">
        <v>2321</v>
      </c>
      <c r="I506" s="613">
        <v>72832</v>
      </c>
    </row>
    <row r="507" spans="2:9" x14ac:dyDescent="0.2">
      <c r="B507" s="612" t="s">
        <v>2197</v>
      </c>
      <c r="C507" s="612" t="s">
        <v>2326</v>
      </c>
      <c r="D507" s="612">
        <v>67650</v>
      </c>
      <c r="G507" s="613" t="s">
        <v>2037</v>
      </c>
      <c r="H507" s="613" t="s">
        <v>2321</v>
      </c>
      <c r="I507" s="613">
        <v>72846</v>
      </c>
    </row>
    <row r="508" spans="2:9" x14ac:dyDescent="0.2">
      <c r="B508" s="612" t="s">
        <v>2197</v>
      </c>
      <c r="C508" s="612" t="s">
        <v>2327</v>
      </c>
      <c r="D508" s="612">
        <v>67642</v>
      </c>
      <c r="G508" s="613" t="s">
        <v>2037</v>
      </c>
      <c r="H508" s="613" t="s">
        <v>2321</v>
      </c>
      <c r="I508" s="613">
        <v>72845</v>
      </c>
    </row>
    <row r="509" spans="2:9" x14ac:dyDescent="0.2">
      <c r="B509" s="612" t="s">
        <v>2197</v>
      </c>
      <c r="C509" s="612" t="s">
        <v>2328</v>
      </c>
      <c r="D509" s="612">
        <v>67625</v>
      </c>
      <c r="G509" s="613" t="s">
        <v>2037</v>
      </c>
      <c r="H509" s="613" t="s">
        <v>2321</v>
      </c>
      <c r="I509" s="613">
        <v>72840</v>
      </c>
    </row>
    <row r="510" spans="2:9" x14ac:dyDescent="0.2">
      <c r="B510" s="612" t="s">
        <v>2197</v>
      </c>
      <c r="C510" s="612" t="s">
        <v>2329</v>
      </c>
      <c r="D510" s="612">
        <v>67880</v>
      </c>
      <c r="G510" s="613" t="s">
        <v>2037</v>
      </c>
      <c r="H510" s="613" t="s">
        <v>2321</v>
      </c>
      <c r="I510" s="613">
        <v>72839</v>
      </c>
    </row>
    <row r="511" spans="2:9" x14ac:dyDescent="0.2">
      <c r="B511" s="612" t="s">
        <v>2197</v>
      </c>
      <c r="C511" s="612" t="s">
        <v>2330</v>
      </c>
      <c r="D511" s="612">
        <v>67867</v>
      </c>
      <c r="G511" s="613" t="s">
        <v>2037</v>
      </c>
      <c r="H511" s="613" t="s">
        <v>2331</v>
      </c>
      <c r="I511" s="613">
        <v>72927</v>
      </c>
    </row>
    <row r="512" spans="2:9" x14ac:dyDescent="0.2">
      <c r="B512" s="612" t="s">
        <v>2197</v>
      </c>
      <c r="C512" s="612" t="s">
        <v>2306</v>
      </c>
      <c r="D512" s="612">
        <v>67853</v>
      </c>
      <c r="G512" s="613" t="s">
        <v>2037</v>
      </c>
      <c r="H512" s="613" t="s">
        <v>2331</v>
      </c>
      <c r="I512" s="613">
        <v>72933</v>
      </c>
    </row>
    <row r="513" spans="2:9" x14ac:dyDescent="0.2">
      <c r="B513" s="612" t="s">
        <v>2197</v>
      </c>
      <c r="C513" s="612" t="s">
        <v>2316</v>
      </c>
      <c r="D513" s="612">
        <v>67841</v>
      </c>
      <c r="G513" s="613" t="s">
        <v>2037</v>
      </c>
      <c r="H513" s="613" t="s">
        <v>2331</v>
      </c>
      <c r="I513" s="613">
        <v>72949</v>
      </c>
    </row>
    <row r="514" spans="2:9" x14ac:dyDescent="0.2">
      <c r="B514" s="612" t="s">
        <v>2197</v>
      </c>
      <c r="C514" s="612" t="s">
        <v>2332</v>
      </c>
      <c r="D514" s="612">
        <v>67837</v>
      </c>
      <c r="G514" s="613" t="s">
        <v>2037</v>
      </c>
      <c r="H514" s="613" t="s">
        <v>2331</v>
      </c>
      <c r="I514" s="613">
        <v>72951</v>
      </c>
    </row>
    <row r="515" spans="2:9" x14ac:dyDescent="0.2">
      <c r="B515" s="612" t="s">
        <v>2197</v>
      </c>
      <c r="C515" s="612" t="s">
        <v>2311</v>
      </c>
      <c r="D515" s="612">
        <v>67835</v>
      </c>
      <c r="G515" s="613" t="s">
        <v>2037</v>
      </c>
      <c r="H515" s="613" t="s">
        <v>2331</v>
      </c>
      <c r="I515" s="613">
        <v>72855</v>
      </c>
    </row>
    <row r="516" spans="2:9" x14ac:dyDescent="0.2">
      <c r="B516" s="612" t="s">
        <v>2197</v>
      </c>
      <c r="C516" s="612" t="s">
        <v>2333</v>
      </c>
      <c r="D516" s="612">
        <v>67879</v>
      </c>
      <c r="G516" s="613" t="s">
        <v>2037</v>
      </c>
      <c r="H516" s="613" t="s">
        <v>2331</v>
      </c>
      <c r="I516" s="613">
        <v>72943</v>
      </c>
    </row>
    <row r="517" spans="2:9" x14ac:dyDescent="0.2">
      <c r="B517" s="612" t="s">
        <v>2197</v>
      </c>
      <c r="C517" s="612" t="s">
        <v>2334</v>
      </c>
      <c r="D517" s="612">
        <v>66853</v>
      </c>
      <c r="G517" s="613" t="s">
        <v>2037</v>
      </c>
      <c r="H517" s="613" t="s">
        <v>2331</v>
      </c>
      <c r="I517" s="613">
        <v>72865</v>
      </c>
    </row>
    <row r="518" spans="2:9" x14ac:dyDescent="0.2">
      <c r="B518" s="612" t="s">
        <v>2197</v>
      </c>
      <c r="C518" s="612" t="s">
        <v>2335</v>
      </c>
      <c r="D518" s="612">
        <v>67045</v>
      </c>
      <c r="G518" s="613" t="s">
        <v>2037</v>
      </c>
      <c r="H518" s="613" t="s">
        <v>2331</v>
      </c>
      <c r="I518" s="613">
        <v>72863</v>
      </c>
    </row>
    <row r="519" spans="2:9" x14ac:dyDescent="0.2">
      <c r="B519" s="612" t="s">
        <v>2197</v>
      </c>
      <c r="C519" s="612" t="s">
        <v>2336</v>
      </c>
      <c r="D519" s="612">
        <v>66870</v>
      </c>
      <c r="G519" s="613" t="s">
        <v>2037</v>
      </c>
      <c r="H519" s="613" t="s">
        <v>2331</v>
      </c>
      <c r="I519" s="613">
        <v>72851</v>
      </c>
    </row>
    <row r="520" spans="2:9" x14ac:dyDescent="0.2">
      <c r="B520" s="612" t="s">
        <v>2197</v>
      </c>
      <c r="C520" s="612" t="s">
        <v>2129</v>
      </c>
      <c r="D520" s="612">
        <v>66860</v>
      </c>
      <c r="G520" s="613" t="s">
        <v>2037</v>
      </c>
      <c r="H520" s="613" t="s">
        <v>2331</v>
      </c>
      <c r="I520" s="613">
        <v>72842</v>
      </c>
    </row>
    <row r="521" spans="2:9" x14ac:dyDescent="0.2">
      <c r="B521" s="612" t="s">
        <v>2197</v>
      </c>
      <c r="C521" s="612" t="s">
        <v>2337</v>
      </c>
      <c r="D521" s="612">
        <v>67137</v>
      </c>
      <c r="G521" s="613" t="s">
        <v>2037</v>
      </c>
      <c r="H521" s="613" t="s">
        <v>2331</v>
      </c>
      <c r="I521" s="613">
        <v>72835</v>
      </c>
    </row>
    <row r="522" spans="2:9" x14ac:dyDescent="0.2">
      <c r="B522" s="612" t="s">
        <v>2197</v>
      </c>
      <c r="C522" s="612" t="s">
        <v>2284</v>
      </c>
      <c r="D522" s="612">
        <v>67122</v>
      </c>
      <c r="G522" s="613" t="s">
        <v>2037</v>
      </c>
      <c r="H522" s="613" t="s">
        <v>2331</v>
      </c>
      <c r="I522" s="613">
        <v>72834</v>
      </c>
    </row>
    <row r="523" spans="2:9" x14ac:dyDescent="0.2">
      <c r="B523" s="612" t="s">
        <v>2197</v>
      </c>
      <c r="C523" s="612" t="s">
        <v>2285</v>
      </c>
      <c r="D523" s="612">
        <v>67047</v>
      </c>
      <c r="G523" s="613" t="s">
        <v>2037</v>
      </c>
      <c r="H523" s="613" t="s">
        <v>2331</v>
      </c>
      <c r="I523" s="613">
        <v>72826</v>
      </c>
    </row>
    <row r="524" spans="2:9" x14ac:dyDescent="0.2">
      <c r="B524" s="612" t="s">
        <v>2197</v>
      </c>
      <c r="C524" s="612" t="s">
        <v>2338</v>
      </c>
      <c r="D524" s="612">
        <v>67878</v>
      </c>
      <c r="G524" s="613" t="s">
        <v>2037</v>
      </c>
      <c r="H524" s="613" t="s">
        <v>2339</v>
      </c>
      <c r="I524" s="613">
        <v>72944</v>
      </c>
    </row>
    <row r="525" spans="2:9" x14ac:dyDescent="0.2">
      <c r="B525" s="612" t="s">
        <v>2197</v>
      </c>
      <c r="C525" s="612" t="s">
        <v>2340</v>
      </c>
      <c r="D525" s="612">
        <v>67857</v>
      </c>
      <c r="G525" s="613" t="s">
        <v>2037</v>
      </c>
      <c r="H525" s="613" t="s">
        <v>2339</v>
      </c>
      <c r="I525" s="613">
        <v>72958</v>
      </c>
    </row>
    <row r="526" spans="2:9" x14ac:dyDescent="0.2">
      <c r="B526" s="612" t="s">
        <v>2197</v>
      </c>
      <c r="C526" s="612" t="s">
        <v>2341</v>
      </c>
      <c r="D526" s="612">
        <v>67150</v>
      </c>
      <c r="G526" s="613" t="s">
        <v>2037</v>
      </c>
      <c r="H526" s="613" t="s">
        <v>2339</v>
      </c>
      <c r="I526" s="613">
        <v>72950</v>
      </c>
    </row>
    <row r="527" spans="2:9" x14ac:dyDescent="0.2">
      <c r="B527" s="612" t="s">
        <v>2197</v>
      </c>
      <c r="C527" s="612" t="s">
        <v>2204</v>
      </c>
      <c r="D527" s="612">
        <v>67061</v>
      </c>
      <c r="G527" s="613" t="s">
        <v>2037</v>
      </c>
      <c r="H527" s="613" t="s">
        <v>2339</v>
      </c>
      <c r="I527" s="613">
        <v>72926</v>
      </c>
    </row>
    <row r="528" spans="2:9" x14ac:dyDescent="0.2">
      <c r="B528" s="612" t="s">
        <v>2197</v>
      </c>
      <c r="C528" s="612" t="s">
        <v>2342</v>
      </c>
      <c r="D528" s="612">
        <v>67058</v>
      </c>
      <c r="G528" s="613" t="s">
        <v>2037</v>
      </c>
      <c r="H528" s="613" t="s">
        <v>2339</v>
      </c>
      <c r="I528" s="613">
        <v>72841</v>
      </c>
    </row>
    <row r="529" spans="2:9" x14ac:dyDescent="0.2">
      <c r="B529" s="612" t="s">
        <v>2197</v>
      </c>
      <c r="C529" s="612" t="s">
        <v>2343</v>
      </c>
      <c r="D529" s="612">
        <v>67049</v>
      </c>
      <c r="G529" s="613" t="s">
        <v>2037</v>
      </c>
      <c r="H529" s="613" t="s">
        <v>2339</v>
      </c>
      <c r="I529" s="613">
        <v>71953</v>
      </c>
    </row>
    <row r="530" spans="2:9" x14ac:dyDescent="0.2">
      <c r="B530" s="612" t="s">
        <v>2197</v>
      </c>
      <c r="C530" s="612" t="s">
        <v>2344</v>
      </c>
      <c r="D530" s="612">
        <v>67036</v>
      </c>
      <c r="G530" s="613" t="s">
        <v>2037</v>
      </c>
      <c r="H530" s="613" t="s">
        <v>2345</v>
      </c>
      <c r="I530" s="613">
        <v>74962</v>
      </c>
    </row>
    <row r="531" spans="2:9" x14ac:dyDescent="0.2">
      <c r="B531" s="612" t="s">
        <v>2197</v>
      </c>
      <c r="C531" s="612" t="s">
        <v>2346</v>
      </c>
      <c r="D531" s="612">
        <v>67018</v>
      </c>
      <c r="G531" s="613" t="s">
        <v>2037</v>
      </c>
      <c r="H531" s="613" t="s">
        <v>2345</v>
      </c>
      <c r="I531" s="613">
        <v>74435</v>
      </c>
    </row>
    <row r="532" spans="2:9" x14ac:dyDescent="0.2">
      <c r="B532" s="612" t="s">
        <v>2197</v>
      </c>
      <c r="C532" s="612" t="s">
        <v>2347</v>
      </c>
      <c r="D532" s="612">
        <v>67009</v>
      </c>
      <c r="G532" s="613" t="s">
        <v>2037</v>
      </c>
      <c r="H532" s="613" t="s">
        <v>2345</v>
      </c>
      <c r="I532" s="613">
        <v>74955</v>
      </c>
    </row>
    <row r="533" spans="2:9" x14ac:dyDescent="0.2">
      <c r="B533" s="612" t="s">
        <v>2197</v>
      </c>
      <c r="C533" s="612" t="s">
        <v>2348</v>
      </c>
      <c r="D533" s="612">
        <v>67003</v>
      </c>
      <c r="G533" s="613" t="s">
        <v>2037</v>
      </c>
      <c r="H533" s="613" t="s">
        <v>2345</v>
      </c>
      <c r="I533" s="613">
        <v>74954</v>
      </c>
    </row>
    <row r="534" spans="2:9" x14ac:dyDescent="0.2">
      <c r="B534" s="612" t="s">
        <v>2197</v>
      </c>
      <c r="C534" s="612" t="s">
        <v>2349</v>
      </c>
      <c r="D534" s="612">
        <v>67147</v>
      </c>
      <c r="G534" s="613" t="s">
        <v>2037</v>
      </c>
      <c r="H534" s="613" t="s">
        <v>2345</v>
      </c>
      <c r="I534" s="613">
        <v>74948</v>
      </c>
    </row>
    <row r="535" spans="2:9" x14ac:dyDescent="0.2">
      <c r="B535" s="612" t="s">
        <v>2197</v>
      </c>
      <c r="C535" s="612" t="s">
        <v>2222</v>
      </c>
      <c r="D535" s="612">
        <v>67114</v>
      </c>
      <c r="G535" s="613" t="s">
        <v>2037</v>
      </c>
      <c r="H535" s="613" t="s">
        <v>2350</v>
      </c>
      <c r="I535" s="613">
        <v>74966</v>
      </c>
    </row>
    <row r="536" spans="2:9" x14ac:dyDescent="0.2">
      <c r="B536" s="612" t="s">
        <v>2197</v>
      </c>
      <c r="C536" s="612" t="s">
        <v>2351</v>
      </c>
      <c r="D536" s="612">
        <v>67135</v>
      </c>
      <c r="G536" s="613" t="s">
        <v>2037</v>
      </c>
      <c r="H536" s="613" t="s">
        <v>2350</v>
      </c>
      <c r="I536" s="613">
        <v>74937</v>
      </c>
    </row>
    <row r="537" spans="2:9" x14ac:dyDescent="0.2">
      <c r="B537" s="612" t="s">
        <v>2197</v>
      </c>
      <c r="C537" s="612" t="s">
        <v>2352</v>
      </c>
      <c r="D537" s="612">
        <v>67062</v>
      </c>
      <c r="G537" s="613" t="s">
        <v>2037</v>
      </c>
      <c r="H537" s="613" t="s">
        <v>2350</v>
      </c>
      <c r="I537" s="613">
        <v>74959</v>
      </c>
    </row>
    <row r="538" spans="2:9" x14ac:dyDescent="0.2">
      <c r="B538" s="612" t="s">
        <v>2197</v>
      </c>
      <c r="C538" s="612" t="s">
        <v>2225</v>
      </c>
      <c r="D538" s="612">
        <v>67154</v>
      </c>
      <c r="G538" s="613" t="s">
        <v>2037</v>
      </c>
      <c r="H538" s="613" t="s">
        <v>2350</v>
      </c>
      <c r="I538" s="613">
        <v>74956</v>
      </c>
    </row>
    <row r="539" spans="2:9" x14ac:dyDescent="0.2">
      <c r="B539" s="612" t="s">
        <v>2197</v>
      </c>
      <c r="C539" s="612" t="s">
        <v>2353</v>
      </c>
      <c r="D539" s="612">
        <v>67546</v>
      </c>
      <c r="G539" s="613" t="s">
        <v>2037</v>
      </c>
      <c r="H539" s="613" t="s">
        <v>2350</v>
      </c>
      <c r="I539" s="613">
        <v>74953</v>
      </c>
    </row>
    <row r="540" spans="2:9" x14ac:dyDescent="0.2">
      <c r="B540" s="612" t="s">
        <v>2197</v>
      </c>
      <c r="C540" s="612" t="s">
        <v>2354</v>
      </c>
      <c r="D540" s="612">
        <v>67522</v>
      </c>
      <c r="G540" s="613" t="s">
        <v>2037</v>
      </c>
      <c r="H540" s="613" t="s">
        <v>2350</v>
      </c>
      <c r="I540" s="613">
        <v>74949</v>
      </c>
    </row>
    <row r="541" spans="2:9" x14ac:dyDescent="0.2">
      <c r="B541" s="612" t="s">
        <v>2197</v>
      </c>
      <c r="C541" s="612" t="s">
        <v>222</v>
      </c>
      <c r="D541" s="612">
        <v>67151</v>
      </c>
      <c r="G541" s="613" t="s">
        <v>2037</v>
      </c>
      <c r="H541" s="613" t="s">
        <v>2350</v>
      </c>
      <c r="I541" s="613">
        <v>74940</v>
      </c>
    </row>
    <row r="542" spans="2:9" x14ac:dyDescent="0.2">
      <c r="B542" s="612" t="s">
        <v>2197</v>
      </c>
      <c r="C542" s="612" t="s">
        <v>2355</v>
      </c>
      <c r="D542" s="612">
        <v>67117</v>
      </c>
      <c r="G542" s="613" t="s">
        <v>2037</v>
      </c>
      <c r="H542" s="613" t="s">
        <v>2350</v>
      </c>
      <c r="I542" s="613">
        <v>74939</v>
      </c>
    </row>
    <row r="543" spans="2:9" x14ac:dyDescent="0.2">
      <c r="B543" s="612" t="s">
        <v>2197</v>
      </c>
      <c r="C543" s="612" t="s">
        <v>2356</v>
      </c>
      <c r="D543" s="612">
        <v>67107</v>
      </c>
      <c r="G543" s="613" t="s">
        <v>2037</v>
      </c>
      <c r="H543" s="613" t="s">
        <v>2350</v>
      </c>
      <c r="I543" s="613">
        <v>74932</v>
      </c>
    </row>
    <row r="544" spans="2:9" x14ac:dyDescent="0.2">
      <c r="B544" s="612" t="s">
        <v>2197</v>
      </c>
      <c r="C544" s="612" t="s">
        <v>2357</v>
      </c>
      <c r="D544" s="612">
        <v>67056</v>
      </c>
      <c r="G544" s="613" t="s">
        <v>2037</v>
      </c>
      <c r="H544" s="613" t="s">
        <v>2350</v>
      </c>
      <c r="I544" s="613">
        <v>74930</v>
      </c>
    </row>
    <row r="545" spans="2:9" x14ac:dyDescent="0.2">
      <c r="B545" s="612" t="s">
        <v>2197</v>
      </c>
      <c r="C545" s="612" t="s">
        <v>2358</v>
      </c>
      <c r="D545" s="612">
        <v>67020</v>
      </c>
      <c r="G545" s="613" t="s">
        <v>2037</v>
      </c>
      <c r="H545" s="613" t="s">
        <v>2350</v>
      </c>
      <c r="I545" s="613">
        <v>74902</v>
      </c>
    </row>
    <row r="546" spans="2:9" x14ac:dyDescent="0.2">
      <c r="B546" s="612" t="s">
        <v>2197</v>
      </c>
      <c r="C546" s="612" t="s">
        <v>2359</v>
      </c>
      <c r="D546" s="612">
        <v>66866</v>
      </c>
      <c r="G546" s="613" t="s">
        <v>2037</v>
      </c>
      <c r="H546" s="613" t="s">
        <v>2350</v>
      </c>
      <c r="I546" s="613">
        <v>74901</v>
      </c>
    </row>
    <row r="547" spans="2:9" x14ac:dyDescent="0.2">
      <c r="B547" s="612" t="s">
        <v>2197</v>
      </c>
      <c r="C547" s="612" t="s">
        <v>2360</v>
      </c>
      <c r="D547" s="612">
        <v>67877</v>
      </c>
      <c r="G547" s="613" t="s">
        <v>2037</v>
      </c>
      <c r="H547" s="613" t="s">
        <v>2350</v>
      </c>
      <c r="I547" s="613">
        <v>74577</v>
      </c>
    </row>
    <row r="548" spans="2:9" x14ac:dyDescent="0.2">
      <c r="B548" s="612" t="s">
        <v>2197</v>
      </c>
      <c r="C548" s="612" t="s">
        <v>2361</v>
      </c>
      <c r="D548" s="612">
        <v>67870</v>
      </c>
      <c r="G548" s="613" t="s">
        <v>2037</v>
      </c>
      <c r="H548" s="613" t="s">
        <v>2350</v>
      </c>
      <c r="I548" s="613">
        <v>74571</v>
      </c>
    </row>
    <row r="549" spans="2:9" x14ac:dyDescent="0.2">
      <c r="B549" s="612" t="s">
        <v>2197</v>
      </c>
      <c r="C549" s="612" t="s">
        <v>2362</v>
      </c>
      <c r="D549" s="612">
        <v>67854</v>
      </c>
      <c r="G549" s="613" t="s">
        <v>2037</v>
      </c>
      <c r="H549" s="613" t="s">
        <v>2350</v>
      </c>
      <c r="I549" s="613">
        <v>74549</v>
      </c>
    </row>
    <row r="550" spans="2:9" x14ac:dyDescent="0.2">
      <c r="B550" s="612" t="s">
        <v>2197</v>
      </c>
      <c r="C550" s="612" t="s">
        <v>2363</v>
      </c>
      <c r="D550" s="612">
        <v>67849</v>
      </c>
      <c r="G550" s="613" t="s">
        <v>2364</v>
      </c>
      <c r="H550" s="613"/>
      <c r="I550" s="613"/>
    </row>
    <row r="551" spans="2:9" x14ac:dyDescent="0.2">
      <c r="B551" s="612" t="s">
        <v>2197</v>
      </c>
      <c r="C551" s="612" t="s">
        <v>2365</v>
      </c>
      <c r="D551" s="612">
        <v>67860</v>
      </c>
      <c r="G551" s="613" t="s">
        <v>142</v>
      </c>
      <c r="H551" s="613" t="s">
        <v>2366</v>
      </c>
      <c r="I551" s="613">
        <v>23320</v>
      </c>
    </row>
    <row r="552" spans="2:9" x14ac:dyDescent="0.2">
      <c r="B552" s="612" t="s">
        <v>2197</v>
      </c>
      <c r="C552" s="612" t="s">
        <v>2309</v>
      </c>
      <c r="D552" s="612">
        <v>67838</v>
      </c>
      <c r="G552" s="613" t="s">
        <v>142</v>
      </c>
      <c r="H552" s="613" t="s">
        <v>2366</v>
      </c>
      <c r="I552" s="613">
        <v>23321</v>
      </c>
    </row>
    <row r="553" spans="2:9" x14ac:dyDescent="0.2">
      <c r="B553" s="612" t="s">
        <v>2197</v>
      </c>
      <c r="C553" s="612" t="s">
        <v>2367</v>
      </c>
      <c r="D553" s="612">
        <v>67025</v>
      </c>
      <c r="G553" s="613" t="s">
        <v>142</v>
      </c>
      <c r="H553" s="613" t="s">
        <v>2366</v>
      </c>
      <c r="I553" s="613">
        <v>23322</v>
      </c>
    </row>
    <row r="554" spans="2:9" x14ac:dyDescent="0.2">
      <c r="B554" s="612" t="s">
        <v>2197</v>
      </c>
      <c r="C554" s="612" t="s">
        <v>2368</v>
      </c>
      <c r="D554" s="612">
        <v>67570</v>
      </c>
      <c r="G554" s="613" t="s">
        <v>142</v>
      </c>
      <c r="H554" s="613" t="s">
        <v>2366</v>
      </c>
      <c r="I554" s="613">
        <v>23323</v>
      </c>
    </row>
    <row r="555" spans="2:9" x14ac:dyDescent="0.2">
      <c r="B555" s="612" t="s">
        <v>2197</v>
      </c>
      <c r="C555" s="612" t="s">
        <v>2369</v>
      </c>
      <c r="D555" s="612">
        <v>67159</v>
      </c>
      <c r="G555" s="613" t="s">
        <v>142</v>
      </c>
      <c r="H555" s="613" t="s">
        <v>2366</v>
      </c>
      <c r="I555" s="613">
        <v>23324</v>
      </c>
    </row>
    <row r="556" spans="2:9" x14ac:dyDescent="0.2">
      <c r="B556" s="612" t="s">
        <v>2197</v>
      </c>
      <c r="C556" s="612" t="s">
        <v>2370</v>
      </c>
      <c r="D556" s="612">
        <v>67142</v>
      </c>
      <c r="G556" s="613" t="s">
        <v>142</v>
      </c>
      <c r="H556" s="613" t="s">
        <v>2366</v>
      </c>
      <c r="I556" s="613">
        <v>23325</v>
      </c>
    </row>
    <row r="557" spans="2:9" x14ac:dyDescent="0.2">
      <c r="B557" s="612" t="s">
        <v>2197</v>
      </c>
      <c r="C557" s="612" t="s">
        <v>2371</v>
      </c>
      <c r="D557" s="612">
        <v>67118</v>
      </c>
      <c r="G557" s="613" t="s">
        <v>142</v>
      </c>
      <c r="H557" s="613" t="s">
        <v>2366</v>
      </c>
      <c r="I557" s="613">
        <v>23327</v>
      </c>
    </row>
    <row r="558" spans="2:9" x14ac:dyDescent="0.2">
      <c r="B558" s="612" t="s">
        <v>2197</v>
      </c>
      <c r="C558" s="612" t="s">
        <v>2372</v>
      </c>
      <c r="D558" s="612">
        <v>67112</v>
      </c>
      <c r="G558" s="613" t="s">
        <v>142</v>
      </c>
      <c r="H558" s="613" t="s">
        <v>2366</v>
      </c>
      <c r="I558" s="613">
        <v>23328</v>
      </c>
    </row>
    <row r="559" spans="2:9" x14ac:dyDescent="0.2">
      <c r="B559" s="612" t="s">
        <v>2197</v>
      </c>
      <c r="C559" s="612" t="s">
        <v>2373</v>
      </c>
      <c r="D559" s="612">
        <v>67111</v>
      </c>
      <c r="G559" s="613" t="s">
        <v>142</v>
      </c>
      <c r="H559" s="613" t="s">
        <v>2374</v>
      </c>
      <c r="I559" s="613">
        <v>23001</v>
      </c>
    </row>
    <row r="560" spans="2:9" x14ac:dyDescent="0.2">
      <c r="B560" s="612" t="s">
        <v>2197</v>
      </c>
      <c r="C560" s="612" t="s">
        <v>2375</v>
      </c>
      <c r="D560" s="612">
        <v>67068</v>
      </c>
      <c r="G560" s="613" t="s">
        <v>142</v>
      </c>
      <c r="H560" s="613" t="s">
        <v>2374</v>
      </c>
      <c r="I560" s="613">
        <v>23061</v>
      </c>
    </row>
    <row r="561" spans="2:9" x14ac:dyDescent="0.2">
      <c r="B561" s="612" t="s">
        <v>2197</v>
      </c>
      <c r="C561" s="612" t="s">
        <v>2376</v>
      </c>
      <c r="D561" s="612">
        <v>67035</v>
      </c>
      <c r="G561" s="613" t="s">
        <v>142</v>
      </c>
      <c r="H561" s="613" t="s">
        <v>2374</v>
      </c>
      <c r="I561" s="613">
        <v>23062</v>
      </c>
    </row>
    <row r="562" spans="2:9" x14ac:dyDescent="0.2">
      <c r="B562" s="612" t="s">
        <v>2197</v>
      </c>
      <c r="C562" s="612" t="s">
        <v>2377</v>
      </c>
      <c r="D562" s="612">
        <v>67109</v>
      </c>
      <c r="G562" s="613" t="s">
        <v>142</v>
      </c>
      <c r="H562" s="613" t="s">
        <v>2374</v>
      </c>
      <c r="I562" s="613">
        <v>23072</v>
      </c>
    </row>
    <row r="563" spans="2:9" x14ac:dyDescent="0.2">
      <c r="B563" s="612" t="s">
        <v>2197</v>
      </c>
      <c r="C563" s="612" t="s">
        <v>2272</v>
      </c>
      <c r="D563" s="612">
        <v>67059</v>
      </c>
      <c r="G563" s="613" t="s">
        <v>142</v>
      </c>
      <c r="H563" s="613" t="s">
        <v>2378</v>
      </c>
      <c r="I563" s="613">
        <v>23630</v>
      </c>
    </row>
    <row r="564" spans="2:9" x14ac:dyDescent="0.2">
      <c r="B564" s="612" t="s">
        <v>2197</v>
      </c>
      <c r="C564" s="612" t="s">
        <v>2379</v>
      </c>
      <c r="D564" s="612">
        <v>67054</v>
      </c>
      <c r="G564" s="613" t="s">
        <v>142</v>
      </c>
      <c r="H564" s="613" t="s">
        <v>2378</v>
      </c>
      <c r="I564" s="613">
        <v>23651</v>
      </c>
    </row>
    <row r="565" spans="2:9" x14ac:dyDescent="0.2">
      <c r="B565" s="612" t="s">
        <v>2197</v>
      </c>
      <c r="C565" s="612" t="s">
        <v>2380</v>
      </c>
      <c r="D565" s="612">
        <v>67839</v>
      </c>
      <c r="G565" s="613" t="s">
        <v>142</v>
      </c>
      <c r="H565" s="613" t="s">
        <v>2378</v>
      </c>
      <c r="I565" s="613">
        <v>23661</v>
      </c>
    </row>
    <row r="566" spans="2:9" x14ac:dyDescent="0.2">
      <c r="B566" s="612" t="s">
        <v>2197</v>
      </c>
      <c r="C566" s="612" t="s">
        <v>2381</v>
      </c>
      <c r="D566" s="612">
        <v>67850</v>
      </c>
      <c r="G566" s="613" t="s">
        <v>142</v>
      </c>
      <c r="H566" s="613" t="s">
        <v>2378</v>
      </c>
      <c r="I566" s="613">
        <v>23663</v>
      </c>
    </row>
    <row r="567" spans="2:9" x14ac:dyDescent="0.2">
      <c r="B567" s="612" t="s">
        <v>2197</v>
      </c>
      <c r="C567" s="612" t="s">
        <v>2382</v>
      </c>
      <c r="D567" s="612">
        <v>67481</v>
      </c>
      <c r="G567" s="613" t="s">
        <v>142</v>
      </c>
      <c r="H567" s="613" t="s">
        <v>2378</v>
      </c>
      <c r="I567" s="613">
        <v>23664</v>
      </c>
    </row>
    <row r="568" spans="2:9" x14ac:dyDescent="0.2">
      <c r="B568" s="612" t="s">
        <v>2197</v>
      </c>
      <c r="C568" s="612" t="s">
        <v>2043</v>
      </c>
      <c r="D568" s="612">
        <v>67455</v>
      </c>
      <c r="G568" s="613" t="s">
        <v>142</v>
      </c>
      <c r="H568" s="613" t="s">
        <v>2378</v>
      </c>
      <c r="I568" s="613">
        <v>23665</v>
      </c>
    </row>
    <row r="569" spans="2:9" x14ac:dyDescent="0.2">
      <c r="B569" s="612" t="s">
        <v>2197</v>
      </c>
      <c r="C569" s="612" t="s">
        <v>2383</v>
      </c>
      <c r="D569" s="612">
        <v>67423</v>
      </c>
      <c r="G569" s="613" t="s">
        <v>142</v>
      </c>
      <c r="H569" s="613" t="s">
        <v>2378</v>
      </c>
      <c r="I569" s="613">
        <v>23666</v>
      </c>
    </row>
    <row r="570" spans="2:9" x14ac:dyDescent="0.2">
      <c r="B570" s="612" t="s">
        <v>2197</v>
      </c>
      <c r="C570" s="612" t="s">
        <v>2384</v>
      </c>
      <c r="D570" s="612">
        <v>67418</v>
      </c>
      <c r="G570" s="613" t="s">
        <v>142</v>
      </c>
      <c r="H570" s="613" t="s">
        <v>2378</v>
      </c>
      <c r="I570" s="613">
        <v>23668</v>
      </c>
    </row>
    <row r="571" spans="2:9" x14ac:dyDescent="0.2">
      <c r="B571" s="612" t="s">
        <v>2197</v>
      </c>
      <c r="C571" s="612" t="s">
        <v>2385</v>
      </c>
      <c r="D571" s="612">
        <v>67764</v>
      </c>
      <c r="G571" s="613" t="s">
        <v>142</v>
      </c>
      <c r="H571" s="613" t="s">
        <v>2378</v>
      </c>
      <c r="I571" s="613">
        <v>23669</v>
      </c>
    </row>
    <row r="572" spans="2:9" x14ac:dyDescent="0.2">
      <c r="B572" s="612" t="s">
        <v>2197</v>
      </c>
      <c r="C572" s="612" t="s">
        <v>2386</v>
      </c>
      <c r="D572" s="612">
        <v>67761</v>
      </c>
      <c r="G572" s="613" t="s">
        <v>142</v>
      </c>
      <c r="H572" s="613" t="s">
        <v>2378</v>
      </c>
      <c r="I572" s="613">
        <v>23670</v>
      </c>
    </row>
    <row r="573" spans="2:9" x14ac:dyDescent="0.2">
      <c r="B573" s="612" t="s">
        <v>2197</v>
      </c>
      <c r="C573" s="612" t="s">
        <v>2387</v>
      </c>
      <c r="D573" s="612">
        <v>67748</v>
      </c>
      <c r="G573" s="613" t="s">
        <v>142</v>
      </c>
      <c r="H573" s="613" t="s">
        <v>2378</v>
      </c>
      <c r="I573" s="613">
        <v>23681</v>
      </c>
    </row>
    <row r="574" spans="2:9" x14ac:dyDescent="0.2">
      <c r="B574" s="612" t="s">
        <v>2197</v>
      </c>
      <c r="C574" s="612" t="s">
        <v>2388</v>
      </c>
      <c r="D574" s="612">
        <v>67747</v>
      </c>
      <c r="G574" s="613" t="s">
        <v>142</v>
      </c>
      <c r="H574" s="613" t="s">
        <v>2389</v>
      </c>
      <c r="I574" s="613">
        <v>23168</v>
      </c>
    </row>
    <row r="575" spans="2:9" x14ac:dyDescent="0.2">
      <c r="B575" s="612" t="s">
        <v>2197</v>
      </c>
      <c r="C575" s="612" t="s">
        <v>2222</v>
      </c>
      <c r="D575" s="612">
        <v>67114</v>
      </c>
      <c r="G575" s="613" t="s">
        <v>142</v>
      </c>
      <c r="H575" s="613" t="s">
        <v>2390</v>
      </c>
      <c r="I575" s="613">
        <v>23110</v>
      </c>
    </row>
    <row r="576" spans="2:9" x14ac:dyDescent="0.2">
      <c r="B576" s="612" t="s">
        <v>2197</v>
      </c>
      <c r="C576" s="612" t="s">
        <v>2224</v>
      </c>
      <c r="D576" s="612">
        <v>66840</v>
      </c>
      <c r="G576" s="613" t="s">
        <v>142</v>
      </c>
      <c r="H576" s="613" t="s">
        <v>2390</v>
      </c>
      <c r="I576" s="613">
        <v>23156</v>
      </c>
    </row>
    <row r="577" spans="2:9" x14ac:dyDescent="0.2">
      <c r="B577" s="612" t="s">
        <v>2197</v>
      </c>
      <c r="C577" s="612" t="s">
        <v>2391</v>
      </c>
      <c r="D577" s="612">
        <v>67483</v>
      </c>
      <c r="G577" s="613" t="s">
        <v>142</v>
      </c>
      <c r="H577" s="613" t="s">
        <v>2392</v>
      </c>
      <c r="I577" s="613">
        <v>23011</v>
      </c>
    </row>
    <row r="578" spans="2:9" x14ac:dyDescent="0.2">
      <c r="B578" s="612" t="s">
        <v>2197</v>
      </c>
      <c r="C578" s="612" t="s">
        <v>2266</v>
      </c>
      <c r="D578" s="612">
        <v>67475</v>
      </c>
      <c r="G578" s="613" t="s">
        <v>142</v>
      </c>
      <c r="H578" s="613" t="s">
        <v>2392</v>
      </c>
      <c r="I578" s="613">
        <v>23089</v>
      </c>
    </row>
    <row r="579" spans="2:9" x14ac:dyDescent="0.2">
      <c r="B579" s="612" t="s">
        <v>2197</v>
      </c>
      <c r="C579" s="612" t="s">
        <v>2267</v>
      </c>
      <c r="D579" s="612">
        <v>67451</v>
      </c>
      <c r="G579" s="613" t="s">
        <v>142</v>
      </c>
      <c r="H579" s="613" t="s">
        <v>2392</v>
      </c>
      <c r="I579" s="613">
        <v>23124</v>
      </c>
    </row>
    <row r="580" spans="2:9" x14ac:dyDescent="0.2">
      <c r="B580" s="612" t="s">
        <v>2197</v>
      </c>
      <c r="C580" s="612" t="s">
        <v>2393</v>
      </c>
      <c r="D580" s="612">
        <v>67438</v>
      </c>
      <c r="G580" s="613" t="s">
        <v>142</v>
      </c>
      <c r="H580" s="613" t="s">
        <v>2392</v>
      </c>
      <c r="I580" s="613">
        <v>23140</v>
      </c>
    </row>
    <row r="581" spans="2:9" x14ac:dyDescent="0.2">
      <c r="B581" s="612" t="s">
        <v>2197</v>
      </c>
      <c r="C581" s="612" t="s">
        <v>2394</v>
      </c>
      <c r="D581" s="612">
        <v>67428</v>
      </c>
      <c r="G581" s="613" t="s">
        <v>142</v>
      </c>
      <c r="H581" s="613" t="s">
        <v>2392</v>
      </c>
      <c r="I581" s="613">
        <v>23141</v>
      </c>
    </row>
    <row r="582" spans="2:9" x14ac:dyDescent="0.2">
      <c r="B582" s="612" t="s">
        <v>2197</v>
      </c>
      <c r="C582" s="612" t="s">
        <v>222</v>
      </c>
      <c r="D582" s="612">
        <v>67151</v>
      </c>
      <c r="G582" s="613" t="s">
        <v>142</v>
      </c>
      <c r="H582" s="613" t="s">
        <v>2392</v>
      </c>
      <c r="I582" s="613">
        <v>23181</v>
      </c>
    </row>
    <row r="583" spans="2:9" x14ac:dyDescent="0.2">
      <c r="B583" s="612" t="s">
        <v>2197</v>
      </c>
      <c r="C583" s="612" t="s">
        <v>2395</v>
      </c>
      <c r="D583" s="612">
        <v>67073</v>
      </c>
      <c r="G583" s="613" t="s">
        <v>142</v>
      </c>
      <c r="H583" s="613" t="s">
        <v>2396</v>
      </c>
      <c r="I583" s="613">
        <v>23601</v>
      </c>
    </row>
    <row r="584" spans="2:9" x14ac:dyDescent="0.2">
      <c r="B584" s="612" t="s">
        <v>2197</v>
      </c>
      <c r="C584" s="612" t="s">
        <v>2397</v>
      </c>
      <c r="D584" s="612">
        <v>67063</v>
      </c>
      <c r="G584" s="613" t="s">
        <v>142</v>
      </c>
      <c r="H584" s="613" t="s">
        <v>2396</v>
      </c>
      <c r="I584" s="613">
        <v>23602</v>
      </c>
    </row>
    <row r="585" spans="2:9" x14ac:dyDescent="0.2">
      <c r="B585" s="612" t="s">
        <v>2197</v>
      </c>
      <c r="C585" s="612" t="s">
        <v>2398</v>
      </c>
      <c r="D585" s="612">
        <v>67053</v>
      </c>
      <c r="G585" s="613" t="s">
        <v>142</v>
      </c>
      <c r="H585" s="613" t="s">
        <v>2396</v>
      </c>
      <c r="I585" s="613">
        <v>23603</v>
      </c>
    </row>
    <row r="586" spans="2:9" x14ac:dyDescent="0.2">
      <c r="B586" s="612" t="s">
        <v>2197</v>
      </c>
      <c r="C586" s="612" t="s">
        <v>2359</v>
      </c>
      <c r="D586" s="612">
        <v>66866</v>
      </c>
      <c r="G586" s="613" t="s">
        <v>142</v>
      </c>
      <c r="H586" s="613" t="s">
        <v>2396</v>
      </c>
      <c r="I586" s="613">
        <v>23604</v>
      </c>
    </row>
    <row r="587" spans="2:9" x14ac:dyDescent="0.2">
      <c r="B587" s="612" t="s">
        <v>2197</v>
      </c>
      <c r="C587" s="612" t="s">
        <v>223</v>
      </c>
      <c r="D587" s="612">
        <v>66861</v>
      </c>
      <c r="G587" s="613" t="s">
        <v>142</v>
      </c>
      <c r="H587" s="613" t="s">
        <v>2396</v>
      </c>
      <c r="I587" s="613">
        <v>23605</v>
      </c>
    </row>
    <row r="588" spans="2:9" x14ac:dyDescent="0.2">
      <c r="B588" s="612" t="s">
        <v>2197</v>
      </c>
      <c r="C588" s="612" t="s">
        <v>2154</v>
      </c>
      <c r="D588" s="612">
        <v>66859</v>
      </c>
      <c r="G588" s="613" t="s">
        <v>142</v>
      </c>
      <c r="H588" s="613" t="s">
        <v>2396</v>
      </c>
      <c r="I588" s="613">
        <v>23606</v>
      </c>
    </row>
    <row r="589" spans="2:9" x14ac:dyDescent="0.2">
      <c r="B589" s="612" t="s">
        <v>2197</v>
      </c>
      <c r="C589" s="612" t="s">
        <v>2399</v>
      </c>
      <c r="D589" s="612">
        <v>66858</v>
      </c>
      <c r="G589" s="613" t="s">
        <v>142</v>
      </c>
      <c r="H589" s="613" t="s">
        <v>2396</v>
      </c>
      <c r="I589" s="613">
        <v>23607</v>
      </c>
    </row>
    <row r="590" spans="2:9" x14ac:dyDescent="0.2">
      <c r="B590" s="612" t="s">
        <v>2197</v>
      </c>
      <c r="C590" s="612" t="s">
        <v>2400</v>
      </c>
      <c r="D590" s="612">
        <v>66851</v>
      </c>
      <c r="G590" s="613" t="s">
        <v>142</v>
      </c>
      <c r="H590" s="613" t="s">
        <v>2396</v>
      </c>
      <c r="I590" s="613">
        <v>23608</v>
      </c>
    </row>
    <row r="591" spans="2:9" x14ac:dyDescent="0.2">
      <c r="B591" s="612" t="s">
        <v>2197</v>
      </c>
      <c r="C591" s="612" t="s">
        <v>2352</v>
      </c>
      <c r="D591" s="612">
        <v>67062</v>
      </c>
      <c r="G591" s="613" t="s">
        <v>142</v>
      </c>
      <c r="H591" s="613" t="s">
        <v>2396</v>
      </c>
      <c r="I591" s="613">
        <v>23609</v>
      </c>
    </row>
    <row r="592" spans="2:9" x14ac:dyDescent="0.2">
      <c r="B592" s="612" t="s">
        <v>2197</v>
      </c>
      <c r="C592" s="612" t="s">
        <v>2353</v>
      </c>
      <c r="D592" s="612">
        <v>67546</v>
      </c>
      <c r="G592" s="613" t="s">
        <v>142</v>
      </c>
      <c r="H592" s="613" t="s">
        <v>2396</v>
      </c>
      <c r="I592" s="613">
        <v>23612</v>
      </c>
    </row>
    <row r="593" spans="2:9" x14ac:dyDescent="0.2">
      <c r="B593" s="612" t="s">
        <v>2197</v>
      </c>
      <c r="C593" s="612" t="s">
        <v>2401</v>
      </c>
      <c r="D593" s="612">
        <v>67491</v>
      </c>
      <c r="G593" s="613" t="s">
        <v>142</v>
      </c>
      <c r="H593" s="613" t="s">
        <v>2396</v>
      </c>
      <c r="I593" s="613">
        <v>23628</v>
      </c>
    </row>
    <row r="594" spans="2:9" x14ac:dyDescent="0.2">
      <c r="B594" s="612" t="s">
        <v>2197</v>
      </c>
      <c r="C594" s="612" t="s">
        <v>2402</v>
      </c>
      <c r="D594" s="612">
        <v>67476</v>
      </c>
      <c r="G594" s="613" t="s">
        <v>142</v>
      </c>
      <c r="H594" s="613" t="s">
        <v>2403</v>
      </c>
      <c r="I594" s="613">
        <v>23501</v>
      </c>
    </row>
    <row r="595" spans="2:9" x14ac:dyDescent="0.2">
      <c r="B595" s="612" t="s">
        <v>2197</v>
      </c>
      <c r="C595" s="612" t="s">
        <v>2296</v>
      </c>
      <c r="D595" s="612">
        <v>67464</v>
      </c>
      <c r="G595" s="613" t="s">
        <v>142</v>
      </c>
      <c r="H595" s="613" t="s">
        <v>2403</v>
      </c>
      <c r="I595" s="613">
        <v>23502</v>
      </c>
    </row>
    <row r="596" spans="2:9" x14ac:dyDescent="0.2">
      <c r="B596" s="612" t="s">
        <v>2197</v>
      </c>
      <c r="C596" s="612" t="s">
        <v>2404</v>
      </c>
      <c r="D596" s="612">
        <v>67460</v>
      </c>
      <c r="G596" s="613" t="s">
        <v>142</v>
      </c>
      <c r="H596" s="613" t="s">
        <v>2403</v>
      </c>
      <c r="I596" s="613">
        <v>23503</v>
      </c>
    </row>
    <row r="597" spans="2:9" x14ac:dyDescent="0.2">
      <c r="B597" s="612" t="s">
        <v>2197</v>
      </c>
      <c r="C597" s="612" t="s">
        <v>2405</v>
      </c>
      <c r="D597" s="612">
        <v>67456</v>
      </c>
      <c r="G597" s="613" t="s">
        <v>142</v>
      </c>
      <c r="H597" s="613" t="s">
        <v>2403</v>
      </c>
      <c r="I597" s="613">
        <v>23504</v>
      </c>
    </row>
    <row r="598" spans="2:9" x14ac:dyDescent="0.2">
      <c r="B598" s="612" t="s">
        <v>2197</v>
      </c>
      <c r="C598" s="612" t="s">
        <v>2268</v>
      </c>
      <c r="D598" s="612">
        <v>67448</v>
      </c>
      <c r="G598" s="613" t="s">
        <v>142</v>
      </c>
      <c r="H598" s="613" t="s">
        <v>2403</v>
      </c>
      <c r="I598" s="613">
        <v>23505</v>
      </c>
    </row>
    <row r="599" spans="2:9" x14ac:dyDescent="0.2">
      <c r="B599" s="612" t="s">
        <v>2197</v>
      </c>
      <c r="C599" s="612" t="s">
        <v>2406</v>
      </c>
      <c r="D599" s="612">
        <v>67443</v>
      </c>
      <c r="G599" s="613" t="s">
        <v>142</v>
      </c>
      <c r="H599" s="613" t="s">
        <v>2403</v>
      </c>
      <c r="I599" s="613">
        <v>23507</v>
      </c>
    </row>
    <row r="600" spans="2:9" x14ac:dyDescent="0.2">
      <c r="B600" s="612" t="s">
        <v>2197</v>
      </c>
      <c r="C600" s="612" t="s">
        <v>2394</v>
      </c>
      <c r="D600" s="612">
        <v>67428</v>
      </c>
      <c r="G600" s="613" t="s">
        <v>142</v>
      </c>
      <c r="H600" s="613" t="s">
        <v>2403</v>
      </c>
      <c r="I600" s="613">
        <v>23508</v>
      </c>
    </row>
    <row r="601" spans="2:9" x14ac:dyDescent="0.2">
      <c r="B601" s="612" t="s">
        <v>2197</v>
      </c>
      <c r="C601" s="612" t="s">
        <v>2407</v>
      </c>
      <c r="D601" s="612">
        <v>67416</v>
      </c>
      <c r="G601" s="613" t="s">
        <v>142</v>
      </c>
      <c r="H601" s="613" t="s">
        <v>2403</v>
      </c>
      <c r="I601" s="613">
        <v>23509</v>
      </c>
    </row>
    <row r="602" spans="2:9" x14ac:dyDescent="0.2">
      <c r="B602" s="612" t="s">
        <v>2197</v>
      </c>
      <c r="C602" s="612" t="s">
        <v>2356</v>
      </c>
      <c r="D602" s="612">
        <v>67107</v>
      </c>
      <c r="G602" s="613" t="s">
        <v>142</v>
      </c>
      <c r="H602" s="613" t="s">
        <v>2403</v>
      </c>
      <c r="I602" s="613">
        <v>23510</v>
      </c>
    </row>
    <row r="603" spans="2:9" x14ac:dyDescent="0.2">
      <c r="B603" s="612" t="s">
        <v>2197</v>
      </c>
      <c r="C603" s="612" t="s">
        <v>2408</v>
      </c>
      <c r="D603" s="612">
        <v>67869</v>
      </c>
      <c r="G603" s="613" t="s">
        <v>142</v>
      </c>
      <c r="H603" s="613" t="s">
        <v>2403</v>
      </c>
      <c r="I603" s="613">
        <v>23511</v>
      </c>
    </row>
    <row r="604" spans="2:9" x14ac:dyDescent="0.2">
      <c r="B604" s="612" t="s">
        <v>2197</v>
      </c>
      <c r="C604" s="612" t="s">
        <v>2409</v>
      </c>
      <c r="D604" s="612">
        <v>67864</v>
      </c>
      <c r="G604" s="613" t="s">
        <v>142</v>
      </c>
      <c r="H604" s="613" t="s">
        <v>2403</v>
      </c>
      <c r="I604" s="613">
        <v>23512</v>
      </c>
    </row>
    <row r="605" spans="2:9" x14ac:dyDescent="0.2">
      <c r="B605" s="612" t="s">
        <v>2197</v>
      </c>
      <c r="C605" s="612" t="s">
        <v>2314</v>
      </c>
      <c r="D605" s="612">
        <v>67844</v>
      </c>
      <c r="G605" s="613" t="s">
        <v>142</v>
      </c>
      <c r="H605" s="613" t="s">
        <v>2403</v>
      </c>
      <c r="I605" s="613">
        <v>23513</v>
      </c>
    </row>
    <row r="606" spans="2:9" x14ac:dyDescent="0.2">
      <c r="B606" s="612" t="s">
        <v>2197</v>
      </c>
      <c r="C606" s="612" t="s">
        <v>2410</v>
      </c>
      <c r="D606" s="612">
        <v>67485</v>
      </c>
      <c r="G606" s="613" t="s">
        <v>142</v>
      </c>
      <c r="H606" s="613" t="s">
        <v>2403</v>
      </c>
      <c r="I606" s="613">
        <v>23515</v>
      </c>
    </row>
    <row r="607" spans="2:9" x14ac:dyDescent="0.2">
      <c r="B607" s="612" t="s">
        <v>2197</v>
      </c>
      <c r="C607" s="612" t="s">
        <v>2411</v>
      </c>
      <c r="D607" s="612">
        <v>67478</v>
      </c>
      <c r="G607" s="613" t="s">
        <v>142</v>
      </c>
      <c r="H607" s="613" t="s">
        <v>2403</v>
      </c>
      <c r="I607" s="613">
        <v>23517</v>
      </c>
    </row>
    <row r="608" spans="2:9" x14ac:dyDescent="0.2">
      <c r="B608" s="612" t="s">
        <v>2197</v>
      </c>
      <c r="C608" s="612" t="s">
        <v>2412</v>
      </c>
      <c r="D608" s="612">
        <v>67452</v>
      </c>
      <c r="G608" s="613" t="s">
        <v>142</v>
      </c>
      <c r="H608" s="613" t="s">
        <v>2403</v>
      </c>
      <c r="I608" s="613">
        <v>23518</v>
      </c>
    </row>
    <row r="609" spans="2:9" x14ac:dyDescent="0.2">
      <c r="B609" s="612" t="s">
        <v>2197</v>
      </c>
      <c r="C609" s="612" t="s">
        <v>2413</v>
      </c>
      <c r="D609" s="612">
        <v>67446</v>
      </c>
      <c r="G609" s="613" t="s">
        <v>142</v>
      </c>
      <c r="H609" s="613" t="s">
        <v>2403</v>
      </c>
      <c r="I609" s="613">
        <v>23521</v>
      </c>
    </row>
    <row r="610" spans="2:9" x14ac:dyDescent="0.2">
      <c r="B610" s="612" t="s">
        <v>2197</v>
      </c>
      <c r="C610" s="612" t="s">
        <v>2414</v>
      </c>
      <c r="D610" s="612">
        <v>67430</v>
      </c>
      <c r="G610" s="613" t="s">
        <v>142</v>
      </c>
      <c r="H610" s="613" t="s">
        <v>2403</v>
      </c>
      <c r="I610" s="613">
        <v>23523</v>
      </c>
    </row>
    <row r="611" spans="2:9" x14ac:dyDescent="0.2">
      <c r="B611" s="612" t="s">
        <v>2197</v>
      </c>
      <c r="C611" s="612" t="s">
        <v>2415</v>
      </c>
      <c r="D611" s="612">
        <v>67420</v>
      </c>
      <c r="G611" s="613" t="s">
        <v>142</v>
      </c>
      <c r="H611" s="613" t="s">
        <v>2403</v>
      </c>
      <c r="I611" s="613">
        <v>23529</v>
      </c>
    </row>
    <row r="612" spans="2:9" x14ac:dyDescent="0.2">
      <c r="B612" s="612" t="s">
        <v>2197</v>
      </c>
      <c r="C612" s="612" t="s">
        <v>2416</v>
      </c>
      <c r="D612" s="612">
        <v>67954</v>
      </c>
      <c r="G612" s="613" t="s">
        <v>142</v>
      </c>
      <c r="H612" s="613" t="s">
        <v>2403</v>
      </c>
      <c r="I612" s="613">
        <v>23551</v>
      </c>
    </row>
    <row r="613" spans="2:9" x14ac:dyDescent="0.2">
      <c r="B613" s="612" t="s">
        <v>2197</v>
      </c>
      <c r="C613" s="612" t="s">
        <v>2417</v>
      </c>
      <c r="D613" s="612">
        <v>67953</v>
      </c>
      <c r="G613" s="613" t="s">
        <v>142</v>
      </c>
      <c r="H613" s="613" t="s">
        <v>2418</v>
      </c>
      <c r="I613" s="613">
        <v>23662</v>
      </c>
    </row>
    <row r="614" spans="2:9" x14ac:dyDescent="0.2">
      <c r="B614" s="612" t="s">
        <v>2197</v>
      </c>
      <c r="C614" s="612" t="s">
        <v>2419</v>
      </c>
      <c r="D614" s="612">
        <v>67950</v>
      </c>
      <c r="G614" s="613" t="s">
        <v>142</v>
      </c>
      <c r="H614" s="613" t="s">
        <v>2420</v>
      </c>
      <c r="I614" s="613">
        <v>23701</v>
      </c>
    </row>
    <row r="615" spans="2:9" x14ac:dyDescent="0.2">
      <c r="B615" s="612" t="s">
        <v>2197</v>
      </c>
      <c r="C615" s="612" t="s">
        <v>2421</v>
      </c>
      <c r="D615" s="612">
        <v>67584</v>
      </c>
      <c r="G615" s="613" t="s">
        <v>142</v>
      </c>
      <c r="H615" s="613" t="s">
        <v>2420</v>
      </c>
      <c r="I615" s="613">
        <v>23702</v>
      </c>
    </row>
    <row r="616" spans="2:9" x14ac:dyDescent="0.2">
      <c r="B616" s="612" t="s">
        <v>2197</v>
      </c>
      <c r="C616" s="612" t="s">
        <v>2422</v>
      </c>
      <c r="D616" s="612">
        <v>67572</v>
      </c>
      <c r="G616" s="613" t="s">
        <v>142</v>
      </c>
      <c r="H616" s="613" t="s">
        <v>2420</v>
      </c>
      <c r="I616" s="613">
        <v>23703</v>
      </c>
    </row>
    <row r="617" spans="2:9" x14ac:dyDescent="0.2">
      <c r="B617" s="612" t="s">
        <v>2197</v>
      </c>
      <c r="C617" s="612" t="s">
        <v>2423</v>
      </c>
      <c r="D617" s="612">
        <v>67560</v>
      </c>
      <c r="G617" s="613" t="s">
        <v>142</v>
      </c>
      <c r="H617" s="613" t="s">
        <v>2420</v>
      </c>
      <c r="I617" s="613">
        <v>23704</v>
      </c>
    </row>
    <row r="618" spans="2:9" x14ac:dyDescent="0.2">
      <c r="B618" s="612" t="s">
        <v>2197</v>
      </c>
      <c r="C618" s="612" t="s">
        <v>2424</v>
      </c>
      <c r="D618" s="612">
        <v>67521</v>
      </c>
      <c r="G618" s="613" t="s">
        <v>142</v>
      </c>
      <c r="H618" s="613" t="s">
        <v>2420</v>
      </c>
      <c r="I618" s="613">
        <v>23707</v>
      </c>
    </row>
    <row r="619" spans="2:9" x14ac:dyDescent="0.2">
      <c r="B619" s="612" t="s">
        <v>2197</v>
      </c>
      <c r="C619" s="612" t="s">
        <v>2425</v>
      </c>
      <c r="D619" s="612">
        <v>67518</v>
      </c>
      <c r="G619" s="613" t="s">
        <v>142</v>
      </c>
      <c r="H619" s="613" t="s">
        <v>2420</v>
      </c>
      <c r="I619" s="613">
        <v>23708</v>
      </c>
    </row>
    <row r="620" spans="2:9" x14ac:dyDescent="0.2">
      <c r="B620" s="612" t="s">
        <v>2197</v>
      </c>
      <c r="C620" s="612" t="s">
        <v>2426</v>
      </c>
      <c r="D620" s="612">
        <v>67516</v>
      </c>
      <c r="G620" s="613" t="s">
        <v>142</v>
      </c>
      <c r="H620" s="613" t="s">
        <v>2420</v>
      </c>
      <c r="I620" s="613">
        <v>23709</v>
      </c>
    </row>
    <row r="621" spans="2:9" x14ac:dyDescent="0.2">
      <c r="B621" s="612" t="s">
        <v>2197</v>
      </c>
      <c r="C621" s="612" t="s">
        <v>2427</v>
      </c>
      <c r="D621" s="612">
        <v>67515</v>
      </c>
      <c r="G621" s="613" t="s">
        <v>142</v>
      </c>
      <c r="H621" s="613" t="s">
        <v>2428</v>
      </c>
      <c r="I621" s="613">
        <v>23451</v>
      </c>
    </row>
    <row r="622" spans="2:9" x14ac:dyDescent="0.2">
      <c r="B622" s="612" t="s">
        <v>2197</v>
      </c>
      <c r="C622" s="612" t="s">
        <v>2429</v>
      </c>
      <c r="D622" s="612">
        <v>67645</v>
      </c>
      <c r="G622" s="613" t="s">
        <v>142</v>
      </c>
      <c r="H622" s="613" t="s">
        <v>2428</v>
      </c>
      <c r="I622" s="613">
        <v>23452</v>
      </c>
    </row>
    <row r="623" spans="2:9" x14ac:dyDescent="0.2">
      <c r="B623" s="612" t="s">
        <v>2197</v>
      </c>
      <c r="C623" s="612" t="s">
        <v>2430</v>
      </c>
      <c r="D623" s="612">
        <v>67654</v>
      </c>
      <c r="G623" s="613" t="s">
        <v>142</v>
      </c>
      <c r="H623" s="613" t="s">
        <v>2428</v>
      </c>
      <c r="I623" s="613">
        <v>23453</v>
      </c>
    </row>
    <row r="624" spans="2:9" x14ac:dyDescent="0.2">
      <c r="B624" s="612" t="s">
        <v>2197</v>
      </c>
      <c r="C624" s="612" t="s">
        <v>2431</v>
      </c>
      <c r="D624" s="612">
        <v>67629</v>
      </c>
      <c r="G624" s="613" t="s">
        <v>142</v>
      </c>
      <c r="H624" s="613" t="s">
        <v>2428</v>
      </c>
      <c r="I624" s="613">
        <v>23454</v>
      </c>
    </row>
    <row r="625" spans="2:9" x14ac:dyDescent="0.2">
      <c r="B625" s="612" t="s">
        <v>2197</v>
      </c>
      <c r="C625" s="612" t="s">
        <v>2432</v>
      </c>
      <c r="D625" s="612">
        <v>67622</v>
      </c>
      <c r="G625" s="613" t="s">
        <v>142</v>
      </c>
      <c r="H625" s="613" t="s">
        <v>2428</v>
      </c>
      <c r="I625" s="613">
        <v>23455</v>
      </c>
    </row>
    <row r="626" spans="2:9" x14ac:dyDescent="0.2">
      <c r="B626" s="612" t="s">
        <v>2197</v>
      </c>
      <c r="C626" s="612" t="s">
        <v>2290</v>
      </c>
      <c r="D626" s="612">
        <v>67651</v>
      </c>
      <c r="G626" s="613" t="s">
        <v>142</v>
      </c>
      <c r="H626" s="613" t="s">
        <v>2428</v>
      </c>
      <c r="I626" s="613">
        <v>23456</v>
      </c>
    </row>
    <row r="627" spans="2:9" x14ac:dyDescent="0.2">
      <c r="B627" s="612" t="s">
        <v>2197</v>
      </c>
      <c r="C627" s="612" t="s">
        <v>2433</v>
      </c>
      <c r="D627" s="612">
        <v>67623</v>
      </c>
      <c r="G627" s="613" t="s">
        <v>142</v>
      </c>
      <c r="H627" s="613" t="s">
        <v>2428</v>
      </c>
      <c r="I627" s="613">
        <v>23457</v>
      </c>
    </row>
    <row r="628" spans="2:9" x14ac:dyDescent="0.2">
      <c r="B628" s="612" t="s">
        <v>2197</v>
      </c>
      <c r="C628" s="612" t="s">
        <v>2410</v>
      </c>
      <c r="D628" s="612">
        <v>67485</v>
      </c>
      <c r="G628" s="613" t="s">
        <v>142</v>
      </c>
      <c r="H628" s="613" t="s">
        <v>2428</v>
      </c>
      <c r="I628" s="613">
        <v>23458</v>
      </c>
    </row>
    <row r="629" spans="2:9" x14ac:dyDescent="0.2">
      <c r="B629" s="612" t="s">
        <v>2197</v>
      </c>
      <c r="C629" s="612" t="s">
        <v>2434</v>
      </c>
      <c r="D629" s="612">
        <v>67474</v>
      </c>
      <c r="G629" s="613" t="s">
        <v>142</v>
      </c>
      <c r="H629" s="613" t="s">
        <v>2428</v>
      </c>
      <c r="I629" s="613">
        <v>23459</v>
      </c>
    </row>
    <row r="630" spans="2:9" x14ac:dyDescent="0.2">
      <c r="B630" s="612" t="s">
        <v>2197</v>
      </c>
      <c r="C630" s="612" t="s">
        <v>2435</v>
      </c>
      <c r="D630" s="612">
        <v>67473</v>
      </c>
      <c r="G630" s="613" t="s">
        <v>142</v>
      </c>
      <c r="H630" s="613" t="s">
        <v>2428</v>
      </c>
      <c r="I630" s="613">
        <v>23460</v>
      </c>
    </row>
    <row r="631" spans="2:9" x14ac:dyDescent="0.2">
      <c r="B631" s="612" t="s">
        <v>2197</v>
      </c>
      <c r="C631" s="612" t="s">
        <v>2436</v>
      </c>
      <c r="D631" s="612">
        <v>67437</v>
      </c>
      <c r="G631" s="613" t="s">
        <v>142</v>
      </c>
      <c r="H631" s="613" t="s">
        <v>2428</v>
      </c>
      <c r="I631" s="613">
        <v>23461</v>
      </c>
    </row>
    <row r="632" spans="2:9" x14ac:dyDescent="0.2">
      <c r="B632" s="612" t="s">
        <v>2197</v>
      </c>
      <c r="C632" s="612" t="s">
        <v>2437</v>
      </c>
      <c r="D632" s="612">
        <v>67401</v>
      </c>
      <c r="G632" s="613" t="s">
        <v>142</v>
      </c>
      <c r="H632" s="613" t="s">
        <v>2428</v>
      </c>
      <c r="I632" s="613">
        <v>23462</v>
      </c>
    </row>
    <row r="633" spans="2:9" x14ac:dyDescent="0.2">
      <c r="B633" s="612" t="s">
        <v>2197</v>
      </c>
      <c r="C633" s="612" t="s">
        <v>2438</v>
      </c>
      <c r="D633" s="612">
        <v>67484</v>
      </c>
      <c r="G633" s="613" t="s">
        <v>142</v>
      </c>
      <c r="H633" s="613" t="s">
        <v>2428</v>
      </c>
      <c r="I633" s="613">
        <v>23463</v>
      </c>
    </row>
    <row r="634" spans="2:9" x14ac:dyDescent="0.2">
      <c r="B634" s="612" t="s">
        <v>2197</v>
      </c>
      <c r="C634" s="612" t="s">
        <v>2265</v>
      </c>
      <c r="D634" s="612">
        <v>67480</v>
      </c>
      <c r="G634" s="613" t="s">
        <v>142</v>
      </c>
      <c r="H634" s="613" t="s">
        <v>2428</v>
      </c>
      <c r="I634" s="613">
        <v>23464</v>
      </c>
    </row>
    <row r="635" spans="2:9" x14ac:dyDescent="0.2">
      <c r="B635" s="612" t="s">
        <v>2197</v>
      </c>
      <c r="C635" s="612" t="s">
        <v>2439</v>
      </c>
      <c r="D635" s="612">
        <v>67470</v>
      </c>
      <c r="G635" s="613" t="s">
        <v>142</v>
      </c>
      <c r="H635" s="613" t="s">
        <v>2428</v>
      </c>
      <c r="I635" s="613">
        <v>23466</v>
      </c>
    </row>
    <row r="636" spans="2:9" x14ac:dyDescent="0.2">
      <c r="B636" s="612" t="s">
        <v>2197</v>
      </c>
      <c r="C636" s="612" t="s">
        <v>2440</v>
      </c>
      <c r="D636" s="612">
        <v>67467</v>
      </c>
      <c r="G636" s="613" t="s">
        <v>142</v>
      </c>
      <c r="H636" s="613" t="s">
        <v>2441</v>
      </c>
      <c r="I636" s="613">
        <v>23185</v>
      </c>
    </row>
    <row r="637" spans="2:9" x14ac:dyDescent="0.2">
      <c r="B637" s="612" t="s">
        <v>2197</v>
      </c>
      <c r="C637" s="612" t="s">
        <v>2069</v>
      </c>
      <c r="D637" s="612">
        <v>67466</v>
      </c>
      <c r="G637" s="613" t="s">
        <v>142</v>
      </c>
      <c r="H637" s="613" t="s">
        <v>2441</v>
      </c>
      <c r="I637" s="613">
        <v>23186</v>
      </c>
    </row>
    <row r="638" spans="2:9" x14ac:dyDescent="0.2">
      <c r="B638" s="612" t="s">
        <v>2197</v>
      </c>
      <c r="C638" s="612" t="s">
        <v>2076</v>
      </c>
      <c r="D638" s="612">
        <v>67445</v>
      </c>
      <c r="G638" s="613" t="s">
        <v>142</v>
      </c>
      <c r="H638" s="613" t="s">
        <v>2441</v>
      </c>
      <c r="I638" s="613">
        <v>23188</v>
      </c>
    </row>
    <row r="639" spans="2:9" x14ac:dyDescent="0.2">
      <c r="B639" s="612" t="s">
        <v>2197</v>
      </c>
      <c r="C639" s="612" t="s">
        <v>2077</v>
      </c>
      <c r="D639" s="612">
        <v>67436</v>
      </c>
      <c r="G639" s="613" t="s">
        <v>142</v>
      </c>
      <c r="H639" s="613" t="s">
        <v>2442</v>
      </c>
      <c r="I639" s="613">
        <v>23690</v>
      </c>
    </row>
    <row r="640" spans="2:9" x14ac:dyDescent="0.2">
      <c r="B640" s="612" t="s">
        <v>2197</v>
      </c>
      <c r="C640" s="612" t="s">
        <v>2072</v>
      </c>
      <c r="D640" s="612">
        <v>67432</v>
      </c>
      <c r="G640" s="613" t="s">
        <v>142</v>
      </c>
      <c r="H640" s="613" t="s">
        <v>2442</v>
      </c>
      <c r="I640" s="613">
        <v>23691</v>
      </c>
    </row>
    <row r="641" spans="2:9" x14ac:dyDescent="0.2">
      <c r="B641" s="612" t="s">
        <v>2197</v>
      </c>
      <c r="C641" s="612" t="s">
        <v>2443</v>
      </c>
      <c r="D641" s="612">
        <v>67422</v>
      </c>
      <c r="G641" s="613" t="s">
        <v>142</v>
      </c>
      <c r="H641" s="613" t="s">
        <v>2442</v>
      </c>
      <c r="I641" s="613">
        <v>23692</v>
      </c>
    </row>
    <row r="642" spans="2:9" x14ac:dyDescent="0.2">
      <c r="B642" s="612" t="s">
        <v>2197</v>
      </c>
      <c r="C642" s="612" t="s">
        <v>2444</v>
      </c>
      <c r="D642" s="612">
        <v>67574</v>
      </c>
      <c r="G642" s="613" t="s">
        <v>142</v>
      </c>
      <c r="H642" s="613" t="s">
        <v>2442</v>
      </c>
      <c r="I642" s="613">
        <v>23693</v>
      </c>
    </row>
    <row r="643" spans="2:9" x14ac:dyDescent="0.2">
      <c r="B643" s="612" t="s">
        <v>2197</v>
      </c>
      <c r="C643" s="612" t="s">
        <v>2445</v>
      </c>
      <c r="D643" s="612">
        <v>67550</v>
      </c>
      <c r="G643" s="613" t="s">
        <v>142</v>
      </c>
      <c r="H643" s="613" t="s">
        <v>2442</v>
      </c>
      <c r="I643" s="613">
        <v>23696</v>
      </c>
    </row>
    <row r="644" spans="2:9" x14ac:dyDescent="0.2">
      <c r="B644" s="612" t="s">
        <v>2197</v>
      </c>
      <c r="C644" s="612" t="s">
        <v>2446</v>
      </c>
      <c r="D644" s="612">
        <v>67529</v>
      </c>
      <c r="G644" s="613" t="s">
        <v>2447</v>
      </c>
      <c r="H644" s="613"/>
      <c r="I644" s="613"/>
    </row>
    <row r="645" spans="2:9" x14ac:dyDescent="0.2">
      <c r="B645" s="612" t="s">
        <v>2197</v>
      </c>
      <c r="C645" s="612" t="s">
        <v>2448</v>
      </c>
      <c r="D645" s="612">
        <v>67523</v>
      </c>
      <c r="G645" s="613" t="s">
        <v>149</v>
      </c>
      <c r="H645" s="613" t="s">
        <v>2449</v>
      </c>
      <c r="I645" s="613">
        <v>89001</v>
      </c>
    </row>
    <row r="646" spans="2:9" x14ac:dyDescent="0.2">
      <c r="B646" s="612" t="s">
        <v>2197</v>
      </c>
      <c r="C646" s="612" t="s">
        <v>2450</v>
      </c>
      <c r="D646" s="612">
        <v>67583</v>
      </c>
      <c r="G646" s="613" t="s">
        <v>149</v>
      </c>
      <c r="H646" s="613" t="s">
        <v>2451</v>
      </c>
      <c r="I646" s="613">
        <v>89020</v>
      </c>
    </row>
    <row r="647" spans="2:9" x14ac:dyDescent="0.2">
      <c r="B647" s="612" t="s">
        <v>2197</v>
      </c>
      <c r="C647" s="612" t="s">
        <v>2452</v>
      </c>
      <c r="D647" s="612">
        <v>67124</v>
      </c>
      <c r="G647" s="613" t="s">
        <v>149</v>
      </c>
      <c r="H647" s="613" t="s">
        <v>2453</v>
      </c>
      <c r="I647" s="613">
        <v>89003</v>
      </c>
    </row>
    <row r="648" spans="2:9" x14ac:dyDescent="0.2">
      <c r="B648" s="612" t="s">
        <v>2197</v>
      </c>
      <c r="C648" s="612" t="s">
        <v>2454</v>
      </c>
      <c r="D648" s="612">
        <v>67066</v>
      </c>
      <c r="G648" s="613" t="s">
        <v>149</v>
      </c>
      <c r="H648" s="613" t="s">
        <v>2455</v>
      </c>
      <c r="I648" s="613">
        <v>89004</v>
      </c>
    </row>
    <row r="649" spans="2:9" x14ac:dyDescent="0.2">
      <c r="B649" s="612" t="s">
        <v>2197</v>
      </c>
      <c r="C649" s="612" t="s">
        <v>2272</v>
      </c>
      <c r="D649" s="612">
        <v>67059</v>
      </c>
      <c r="G649" s="613" t="s">
        <v>149</v>
      </c>
      <c r="H649" s="613" t="s">
        <v>2456</v>
      </c>
      <c r="I649" s="613">
        <v>89005</v>
      </c>
    </row>
    <row r="650" spans="2:9" x14ac:dyDescent="0.2">
      <c r="B650" s="612" t="s">
        <v>2197</v>
      </c>
      <c r="C650" s="612" t="s">
        <v>2457</v>
      </c>
      <c r="D650" s="612">
        <v>67557</v>
      </c>
      <c r="G650" s="613" t="s">
        <v>149</v>
      </c>
      <c r="H650" s="613" t="s">
        <v>2456</v>
      </c>
      <c r="I650" s="613">
        <v>89006</v>
      </c>
    </row>
    <row r="651" spans="2:9" x14ac:dyDescent="0.2">
      <c r="B651" s="612" t="s">
        <v>2197</v>
      </c>
      <c r="C651" s="612" t="s">
        <v>2458</v>
      </c>
      <c r="D651" s="612">
        <v>67134</v>
      </c>
      <c r="G651" s="613" t="s">
        <v>149</v>
      </c>
      <c r="H651" s="613" t="s">
        <v>2459</v>
      </c>
      <c r="I651" s="613">
        <v>89007</v>
      </c>
    </row>
    <row r="652" spans="2:9" x14ac:dyDescent="0.2">
      <c r="B652" s="612" t="s">
        <v>2197</v>
      </c>
      <c r="C652" s="612" t="s">
        <v>2203</v>
      </c>
      <c r="D652" s="612">
        <v>67065</v>
      </c>
      <c r="G652" s="613" t="s">
        <v>149</v>
      </c>
      <c r="H652" s="613" t="s">
        <v>2460</v>
      </c>
      <c r="I652" s="613">
        <v>89039</v>
      </c>
    </row>
    <row r="653" spans="2:9" x14ac:dyDescent="0.2">
      <c r="B653" s="612" t="s">
        <v>2197</v>
      </c>
      <c r="C653" s="612" t="s">
        <v>2376</v>
      </c>
      <c r="D653" s="612">
        <v>67035</v>
      </c>
      <c r="G653" s="613" t="s">
        <v>149</v>
      </c>
      <c r="H653" s="613" t="s">
        <v>2461</v>
      </c>
      <c r="I653" s="613">
        <v>89008</v>
      </c>
    </row>
    <row r="654" spans="2:9" x14ac:dyDescent="0.2">
      <c r="B654" s="612" t="s">
        <v>2197</v>
      </c>
      <c r="C654" s="612" t="s">
        <v>2462</v>
      </c>
      <c r="D654" s="612">
        <v>67028</v>
      </c>
      <c r="G654" s="613" t="s">
        <v>149</v>
      </c>
      <c r="H654" s="613" t="s">
        <v>2463</v>
      </c>
      <c r="I654" s="613">
        <v>89314</v>
      </c>
    </row>
    <row r="655" spans="2:9" x14ac:dyDescent="0.2">
      <c r="B655" s="612" t="s">
        <v>2197</v>
      </c>
      <c r="C655" s="612" t="s">
        <v>2464</v>
      </c>
      <c r="D655" s="612">
        <v>67021</v>
      </c>
      <c r="G655" s="613" t="s">
        <v>149</v>
      </c>
      <c r="H655" s="613" t="s">
        <v>2465</v>
      </c>
      <c r="I655" s="613">
        <v>89002</v>
      </c>
    </row>
    <row r="656" spans="2:9" x14ac:dyDescent="0.2">
      <c r="B656" s="612" t="s">
        <v>2197</v>
      </c>
      <c r="C656" s="612" t="s">
        <v>2466</v>
      </c>
      <c r="D656" s="612">
        <v>67730</v>
      </c>
      <c r="G656" s="613" t="s">
        <v>149</v>
      </c>
      <c r="H656" s="613" t="s">
        <v>2465</v>
      </c>
      <c r="I656" s="613">
        <v>89009</v>
      </c>
    </row>
    <row r="657" spans="2:9" x14ac:dyDescent="0.2">
      <c r="B657" s="612" t="s">
        <v>2197</v>
      </c>
      <c r="C657" s="612" t="s">
        <v>2467</v>
      </c>
      <c r="D657" s="612">
        <v>67745</v>
      </c>
      <c r="G657" s="613" t="s">
        <v>149</v>
      </c>
      <c r="H657" s="613" t="s">
        <v>2465</v>
      </c>
      <c r="I657" s="613">
        <v>89011</v>
      </c>
    </row>
    <row r="658" spans="2:9" x14ac:dyDescent="0.2">
      <c r="B658" s="612" t="s">
        <v>2197</v>
      </c>
      <c r="C658" s="612" t="s">
        <v>2468</v>
      </c>
      <c r="D658" s="612">
        <v>67744</v>
      </c>
      <c r="G658" s="613" t="s">
        <v>149</v>
      </c>
      <c r="H658" s="613" t="s">
        <v>2465</v>
      </c>
      <c r="I658" s="613">
        <v>89012</v>
      </c>
    </row>
    <row r="659" spans="2:9" x14ac:dyDescent="0.2">
      <c r="B659" s="612" t="s">
        <v>2197</v>
      </c>
      <c r="C659" s="612" t="s">
        <v>2469</v>
      </c>
      <c r="D659" s="612">
        <v>67739</v>
      </c>
      <c r="G659" s="613" t="s">
        <v>149</v>
      </c>
      <c r="H659" s="613" t="s">
        <v>2465</v>
      </c>
      <c r="I659" s="613">
        <v>89014</v>
      </c>
    </row>
    <row r="660" spans="2:9" x14ac:dyDescent="0.2">
      <c r="B660" s="612" t="s">
        <v>2197</v>
      </c>
      <c r="C660" s="612" t="s">
        <v>2367</v>
      </c>
      <c r="D660" s="612">
        <v>67025</v>
      </c>
      <c r="G660" s="613" t="s">
        <v>149</v>
      </c>
      <c r="H660" s="613" t="s">
        <v>2465</v>
      </c>
      <c r="I660" s="613">
        <v>89015</v>
      </c>
    </row>
    <row r="661" spans="2:9" x14ac:dyDescent="0.2">
      <c r="B661" s="612" t="s">
        <v>2197</v>
      </c>
      <c r="C661" s="612" t="s">
        <v>2470</v>
      </c>
      <c r="D661" s="612">
        <v>67502</v>
      </c>
      <c r="G661" s="613" t="s">
        <v>149</v>
      </c>
      <c r="H661" s="613" t="s">
        <v>2465</v>
      </c>
      <c r="I661" s="613">
        <v>89016</v>
      </c>
    </row>
    <row r="662" spans="2:9" x14ac:dyDescent="0.2">
      <c r="B662" s="612" t="s">
        <v>2197</v>
      </c>
      <c r="C662" s="612" t="s">
        <v>2450</v>
      </c>
      <c r="D662" s="612">
        <v>67583</v>
      </c>
      <c r="G662" s="613" t="s">
        <v>149</v>
      </c>
      <c r="H662" s="613" t="s">
        <v>2465</v>
      </c>
      <c r="I662" s="613">
        <v>89044</v>
      </c>
    </row>
    <row r="663" spans="2:9" x14ac:dyDescent="0.2">
      <c r="B663" s="612" t="s">
        <v>2197</v>
      </c>
      <c r="C663" s="612" t="s">
        <v>2470</v>
      </c>
      <c r="D663" s="612">
        <v>67501</v>
      </c>
      <c r="G663" s="613" t="s">
        <v>149</v>
      </c>
      <c r="H663" s="613" t="s">
        <v>2465</v>
      </c>
      <c r="I663" s="613">
        <v>89052</v>
      </c>
    </row>
    <row r="664" spans="2:9" x14ac:dyDescent="0.2">
      <c r="B664" s="612" t="s">
        <v>2197</v>
      </c>
      <c r="C664" s="612" t="s">
        <v>2471</v>
      </c>
      <c r="D664" s="612">
        <v>67581</v>
      </c>
      <c r="G664" s="613" t="s">
        <v>149</v>
      </c>
      <c r="H664" s="613" t="s">
        <v>2465</v>
      </c>
      <c r="I664" s="613">
        <v>89053</v>
      </c>
    </row>
    <row r="665" spans="2:9" x14ac:dyDescent="0.2">
      <c r="B665" s="612" t="s">
        <v>2197</v>
      </c>
      <c r="C665" s="612" t="s">
        <v>2472</v>
      </c>
      <c r="D665" s="612">
        <v>67579</v>
      </c>
      <c r="G665" s="613" t="s">
        <v>149</v>
      </c>
      <c r="H665" s="613" t="s">
        <v>2465</v>
      </c>
      <c r="I665" s="613">
        <v>89074</v>
      </c>
    </row>
    <row r="666" spans="2:9" x14ac:dyDescent="0.2">
      <c r="B666" s="612" t="s">
        <v>2197</v>
      </c>
      <c r="C666" s="612" t="s">
        <v>2473</v>
      </c>
      <c r="D666" s="612">
        <v>67573</v>
      </c>
      <c r="G666" s="613" t="s">
        <v>149</v>
      </c>
      <c r="H666" s="613" t="s">
        <v>2465</v>
      </c>
      <c r="I666" s="613">
        <v>89077</v>
      </c>
    </row>
    <row r="667" spans="2:9" x14ac:dyDescent="0.2">
      <c r="B667" s="612" t="s">
        <v>2197</v>
      </c>
      <c r="C667" s="612" t="s">
        <v>2368</v>
      </c>
      <c r="D667" s="612">
        <v>67570</v>
      </c>
      <c r="G667" s="613" t="s">
        <v>149</v>
      </c>
      <c r="H667" s="613" t="s">
        <v>2474</v>
      </c>
      <c r="I667" s="613">
        <v>89017</v>
      </c>
    </row>
    <row r="668" spans="2:9" x14ac:dyDescent="0.2">
      <c r="B668" s="612" t="s">
        <v>2197</v>
      </c>
      <c r="C668" s="612" t="s">
        <v>2475</v>
      </c>
      <c r="D668" s="612">
        <v>67568</v>
      </c>
      <c r="G668" s="613" t="s">
        <v>149</v>
      </c>
      <c r="H668" s="613" t="s">
        <v>2476</v>
      </c>
      <c r="I668" s="613">
        <v>89018</v>
      </c>
    </row>
    <row r="669" spans="2:9" x14ac:dyDescent="0.2">
      <c r="B669" s="612" t="s">
        <v>2197</v>
      </c>
      <c r="C669" s="612" t="s">
        <v>2477</v>
      </c>
      <c r="D669" s="612">
        <v>67566</v>
      </c>
      <c r="G669" s="613" t="s">
        <v>149</v>
      </c>
      <c r="H669" s="613" t="s">
        <v>2478</v>
      </c>
      <c r="I669" s="613">
        <v>89026</v>
      </c>
    </row>
    <row r="670" spans="2:9" x14ac:dyDescent="0.2">
      <c r="B670" s="612" t="s">
        <v>2197</v>
      </c>
      <c r="C670" s="612" t="s">
        <v>2479</v>
      </c>
      <c r="D670" s="612">
        <v>67561</v>
      </c>
      <c r="G670" s="613" t="s">
        <v>149</v>
      </c>
      <c r="H670" s="613" t="s">
        <v>2480</v>
      </c>
      <c r="I670" s="613">
        <v>89101</v>
      </c>
    </row>
    <row r="671" spans="2:9" x14ac:dyDescent="0.2">
      <c r="B671" s="612" t="s">
        <v>2197</v>
      </c>
      <c r="C671" s="612" t="s">
        <v>2353</v>
      </c>
      <c r="D671" s="612">
        <v>67546</v>
      </c>
      <c r="G671" s="613" t="s">
        <v>149</v>
      </c>
      <c r="H671" s="613" t="s">
        <v>2480</v>
      </c>
      <c r="I671" s="613">
        <v>89102</v>
      </c>
    </row>
    <row r="672" spans="2:9" x14ac:dyDescent="0.2">
      <c r="B672" s="612" t="s">
        <v>2197</v>
      </c>
      <c r="C672" s="612" t="s">
        <v>2481</v>
      </c>
      <c r="D672" s="612">
        <v>67543</v>
      </c>
      <c r="G672" s="613" t="s">
        <v>149</v>
      </c>
      <c r="H672" s="613" t="s">
        <v>2480</v>
      </c>
      <c r="I672" s="613">
        <v>89103</v>
      </c>
    </row>
    <row r="673" spans="2:9" x14ac:dyDescent="0.2">
      <c r="B673" s="612" t="s">
        <v>2197</v>
      </c>
      <c r="C673" s="612" t="s">
        <v>2354</v>
      </c>
      <c r="D673" s="612">
        <v>67522</v>
      </c>
      <c r="G673" s="613" t="s">
        <v>149</v>
      </c>
      <c r="H673" s="613" t="s">
        <v>2480</v>
      </c>
      <c r="I673" s="613">
        <v>89104</v>
      </c>
    </row>
    <row r="674" spans="2:9" x14ac:dyDescent="0.2">
      <c r="B674" s="612" t="s">
        <v>2197</v>
      </c>
      <c r="C674" s="612" t="s">
        <v>2482</v>
      </c>
      <c r="D674" s="612">
        <v>67514</v>
      </c>
      <c r="G674" s="613" t="s">
        <v>149</v>
      </c>
      <c r="H674" s="613" t="s">
        <v>2480</v>
      </c>
      <c r="I674" s="613">
        <v>89105</v>
      </c>
    </row>
    <row r="675" spans="2:9" x14ac:dyDescent="0.2">
      <c r="B675" s="612" t="s">
        <v>2197</v>
      </c>
      <c r="C675" s="612" t="s">
        <v>2483</v>
      </c>
      <c r="D675" s="612">
        <v>67510</v>
      </c>
      <c r="G675" s="613" t="s">
        <v>149</v>
      </c>
      <c r="H675" s="613" t="s">
        <v>2480</v>
      </c>
      <c r="I675" s="613">
        <v>89106</v>
      </c>
    </row>
    <row r="676" spans="2:9" x14ac:dyDescent="0.2">
      <c r="B676" s="612" t="s">
        <v>2197</v>
      </c>
      <c r="C676" s="612" t="s">
        <v>2484</v>
      </c>
      <c r="D676" s="612">
        <v>67505</v>
      </c>
      <c r="G676" s="613" t="s">
        <v>149</v>
      </c>
      <c r="H676" s="613" t="s">
        <v>2480</v>
      </c>
      <c r="I676" s="613">
        <v>89107</v>
      </c>
    </row>
    <row r="677" spans="2:9" x14ac:dyDescent="0.2">
      <c r="B677" s="612" t="s">
        <v>2197</v>
      </c>
      <c r="C677" s="612" t="s">
        <v>2485</v>
      </c>
      <c r="D677" s="612">
        <v>67108</v>
      </c>
      <c r="G677" s="613" t="s">
        <v>149</v>
      </c>
      <c r="H677" s="613" t="s">
        <v>2480</v>
      </c>
      <c r="I677" s="613">
        <v>89108</v>
      </c>
    </row>
    <row r="678" spans="2:9" x14ac:dyDescent="0.2">
      <c r="B678" s="612" t="s">
        <v>2197</v>
      </c>
      <c r="C678" s="612" t="s">
        <v>2375</v>
      </c>
      <c r="D678" s="612">
        <v>67068</v>
      </c>
      <c r="G678" s="613" t="s">
        <v>149</v>
      </c>
      <c r="H678" s="613" t="s">
        <v>2480</v>
      </c>
      <c r="I678" s="613">
        <v>89109</v>
      </c>
    </row>
    <row r="679" spans="2:9" x14ac:dyDescent="0.2">
      <c r="B679" s="612" t="s">
        <v>2197</v>
      </c>
      <c r="C679" s="612" t="s">
        <v>2376</v>
      </c>
      <c r="D679" s="612">
        <v>67035</v>
      </c>
      <c r="G679" s="613" t="s">
        <v>149</v>
      </c>
      <c r="H679" s="613" t="s">
        <v>2480</v>
      </c>
      <c r="I679" s="613">
        <v>89110</v>
      </c>
    </row>
    <row r="680" spans="2:9" x14ac:dyDescent="0.2">
      <c r="B680" s="612" t="s">
        <v>2197</v>
      </c>
      <c r="C680" s="612" t="s">
        <v>2358</v>
      </c>
      <c r="D680" s="612">
        <v>67020</v>
      </c>
      <c r="G680" s="613" t="s">
        <v>149</v>
      </c>
      <c r="H680" s="613" t="s">
        <v>2480</v>
      </c>
      <c r="I680" s="613">
        <v>89111</v>
      </c>
    </row>
    <row r="681" spans="2:9" x14ac:dyDescent="0.2">
      <c r="B681" s="612" t="s">
        <v>2197</v>
      </c>
      <c r="C681" s="612" t="s">
        <v>2470</v>
      </c>
      <c r="D681" s="612">
        <v>67502</v>
      </c>
      <c r="G681" s="613" t="s">
        <v>149</v>
      </c>
      <c r="H681" s="613" t="s">
        <v>2480</v>
      </c>
      <c r="I681" s="613">
        <v>89113</v>
      </c>
    </row>
    <row r="682" spans="2:9" x14ac:dyDescent="0.2">
      <c r="B682" s="612" t="s">
        <v>2197</v>
      </c>
      <c r="C682" s="612" t="s">
        <v>2472</v>
      </c>
      <c r="D682" s="612">
        <v>67579</v>
      </c>
      <c r="G682" s="613" t="s">
        <v>149</v>
      </c>
      <c r="H682" s="613" t="s">
        <v>2480</v>
      </c>
      <c r="I682" s="613">
        <v>89115</v>
      </c>
    </row>
    <row r="683" spans="2:9" x14ac:dyDescent="0.2">
      <c r="B683" s="612" t="s">
        <v>2197</v>
      </c>
      <c r="C683" s="612" t="s">
        <v>2473</v>
      </c>
      <c r="D683" s="612">
        <v>67573</v>
      </c>
      <c r="G683" s="613" t="s">
        <v>149</v>
      </c>
      <c r="H683" s="613" t="s">
        <v>2480</v>
      </c>
      <c r="I683" s="613">
        <v>89116</v>
      </c>
    </row>
    <row r="684" spans="2:9" x14ac:dyDescent="0.2">
      <c r="B684" s="612" t="s">
        <v>2197</v>
      </c>
      <c r="C684" s="612" t="s">
        <v>2486</v>
      </c>
      <c r="D684" s="612">
        <v>67554</v>
      </c>
      <c r="G684" s="613" t="s">
        <v>149</v>
      </c>
      <c r="H684" s="613" t="s">
        <v>2480</v>
      </c>
      <c r="I684" s="613">
        <v>89117</v>
      </c>
    </row>
    <row r="685" spans="2:9" x14ac:dyDescent="0.2">
      <c r="B685" s="612" t="s">
        <v>2197</v>
      </c>
      <c r="C685" s="612" t="s">
        <v>2353</v>
      </c>
      <c r="D685" s="612">
        <v>67546</v>
      </c>
      <c r="G685" s="613" t="s">
        <v>149</v>
      </c>
      <c r="H685" s="613" t="s">
        <v>2480</v>
      </c>
      <c r="I685" s="613">
        <v>89118</v>
      </c>
    </row>
    <row r="686" spans="2:9" x14ac:dyDescent="0.2">
      <c r="B686" s="612" t="s">
        <v>2197</v>
      </c>
      <c r="C686" s="612" t="s">
        <v>2211</v>
      </c>
      <c r="D686" s="612">
        <v>67526</v>
      </c>
      <c r="G686" s="613" t="s">
        <v>149</v>
      </c>
      <c r="H686" s="613" t="s">
        <v>2480</v>
      </c>
      <c r="I686" s="613">
        <v>89119</v>
      </c>
    </row>
    <row r="687" spans="2:9" x14ac:dyDescent="0.2">
      <c r="B687" s="612" t="s">
        <v>2197</v>
      </c>
      <c r="C687" s="612" t="s">
        <v>2487</v>
      </c>
      <c r="D687" s="612">
        <v>67524</v>
      </c>
      <c r="G687" s="613" t="s">
        <v>149</v>
      </c>
      <c r="H687" s="613" t="s">
        <v>2480</v>
      </c>
      <c r="I687" s="613">
        <v>89120</v>
      </c>
    </row>
    <row r="688" spans="2:9" x14ac:dyDescent="0.2">
      <c r="B688" s="612" t="s">
        <v>2197</v>
      </c>
      <c r="C688" s="612" t="s">
        <v>2488</v>
      </c>
      <c r="D688" s="612">
        <v>67512</v>
      </c>
      <c r="G688" s="613" t="s">
        <v>149</v>
      </c>
      <c r="H688" s="613" t="s">
        <v>2480</v>
      </c>
      <c r="I688" s="613">
        <v>89121</v>
      </c>
    </row>
    <row r="689" spans="2:9" x14ac:dyDescent="0.2">
      <c r="B689" s="612" t="s">
        <v>2197</v>
      </c>
      <c r="C689" s="612" t="s">
        <v>2401</v>
      </c>
      <c r="D689" s="612">
        <v>67491</v>
      </c>
      <c r="G689" s="613" t="s">
        <v>149</v>
      </c>
      <c r="H689" s="613" t="s">
        <v>2480</v>
      </c>
      <c r="I689" s="613">
        <v>89122</v>
      </c>
    </row>
    <row r="690" spans="2:9" x14ac:dyDescent="0.2">
      <c r="B690" s="612" t="s">
        <v>2197</v>
      </c>
      <c r="C690" s="612" t="s">
        <v>2489</v>
      </c>
      <c r="D690" s="612">
        <v>67457</v>
      </c>
      <c r="G690" s="613" t="s">
        <v>149</v>
      </c>
      <c r="H690" s="613" t="s">
        <v>2480</v>
      </c>
      <c r="I690" s="613">
        <v>89123</v>
      </c>
    </row>
    <row r="691" spans="2:9" x14ac:dyDescent="0.2">
      <c r="B691" s="612" t="s">
        <v>2197</v>
      </c>
      <c r="C691" s="612" t="s">
        <v>2300</v>
      </c>
      <c r="D691" s="612">
        <v>67444</v>
      </c>
      <c r="G691" s="613" t="s">
        <v>149</v>
      </c>
      <c r="H691" s="613" t="s">
        <v>2480</v>
      </c>
      <c r="I691" s="613">
        <v>89124</v>
      </c>
    </row>
    <row r="692" spans="2:9" x14ac:dyDescent="0.2">
      <c r="B692" s="612" t="s">
        <v>2197</v>
      </c>
      <c r="C692" s="612" t="s">
        <v>2302</v>
      </c>
      <c r="D692" s="612">
        <v>67427</v>
      </c>
      <c r="G692" s="613" t="s">
        <v>149</v>
      </c>
      <c r="H692" s="613" t="s">
        <v>2480</v>
      </c>
      <c r="I692" s="613">
        <v>89125</v>
      </c>
    </row>
    <row r="693" spans="2:9" x14ac:dyDescent="0.2">
      <c r="B693" s="612" t="s">
        <v>2197</v>
      </c>
      <c r="C693" s="612" t="s">
        <v>2490</v>
      </c>
      <c r="D693" s="612">
        <v>67675</v>
      </c>
      <c r="G693" s="613" t="s">
        <v>149</v>
      </c>
      <c r="H693" s="613" t="s">
        <v>2480</v>
      </c>
      <c r="I693" s="613">
        <v>89126</v>
      </c>
    </row>
    <row r="694" spans="2:9" x14ac:dyDescent="0.2">
      <c r="B694" s="612" t="s">
        <v>2197</v>
      </c>
      <c r="C694" s="612" t="s">
        <v>2491</v>
      </c>
      <c r="D694" s="612">
        <v>67669</v>
      </c>
      <c r="G694" s="613" t="s">
        <v>149</v>
      </c>
      <c r="H694" s="613" t="s">
        <v>2480</v>
      </c>
      <c r="I694" s="613">
        <v>89127</v>
      </c>
    </row>
    <row r="695" spans="2:9" x14ac:dyDescent="0.2">
      <c r="B695" s="612" t="s">
        <v>2197</v>
      </c>
      <c r="C695" s="612" t="s">
        <v>2288</v>
      </c>
      <c r="D695" s="612">
        <v>67663</v>
      </c>
      <c r="G695" s="613" t="s">
        <v>149</v>
      </c>
      <c r="H695" s="613" t="s">
        <v>2480</v>
      </c>
      <c r="I695" s="613">
        <v>89128</v>
      </c>
    </row>
    <row r="696" spans="2:9" x14ac:dyDescent="0.2">
      <c r="B696" s="612" t="s">
        <v>2197</v>
      </c>
      <c r="C696" s="612" t="s">
        <v>2492</v>
      </c>
      <c r="D696" s="612">
        <v>67657</v>
      </c>
      <c r="G696" s="613" t="s">
        <v>149</v>
      </c>
      <c r="H696" s="613" t="s">
        <v>2480</v>
      </c>
      <c r="I696" s="613">
        <v>89129</v>
      </c>
    </row>
    <row r="697" spans="2:9" x14ac:dyDescent="0.2">
      <c r="B697" s="612" t="s">
        <v>2197</v>
      </c>
      <c r="C697" s="612" t="s">
        <v>2290</v>
      </c>
      <c r="D697" s="612">
        <v>67651</v>
      </c>
      <c r="G697" s="613" t="s">
        <v>149</v>
      </c>
      <c r="H697" s="613" t="s">
        <v>2480</v>
      </c>
      <c r="I697" s="613">
        <v>89130</v>
      </c>
    </row>
    <row r="698" spans="2:9" x14ac:dyDescent="0.2">
      <c r="B698" s="612" t="s">
        <v>2197</v>
      </c>
      <c r="C698" s="612" t="s">
        <v>2493</v>
      </c>
      <c r="D698" s="612">
        <v>67632</v>
      </c>
      <c r="G698" s="613" t="s">
        <v>149</v>
      </c>
      <c r="H698" s="613" t="s">
        <v>2480</v>
      </c>
      <c r="I698" s="613">
        <v>89131</v>
      </c>
    </row>
    <row r="699" spans="2:9" x14ac:dyDescent="0.2">
      <c r="B699" s="612" t="s">
        <v>2197</v>
      </c>
      <c r="C699" s="612" t="s">
        <v>2494</v>
      </c>
      <c r="D699" s="612">
        <v>67575</v>
      </c>
      <c r="G699" s="613" t="s">
        <v>149</v>
      </c>
      <c r="H699" s="613" t="s">
        <v>2480</v>
      </c>
      <c r="I699" s="613">
        <v>89132</v>
      </c>
    </row>
    <row r="700" spans="2:9" x14ac:dyDescent="0.2">
      <c r="B700" s="612" t="s">
        <v>2197</v>
      </c>
      <c r="C700" s="612" t="s">
        <v>2207</v>
      </c>
      <c r="D700" s="612">
        <v>67565</v>
      </c>
      <c r="G700" s="613" t="s">
        <v>149</v>
      </c>
      <c r="H700" s="613" t="s">
        <v>2480</v>
      </c>
      <c r="I700" s="613">
        <v>89133</v>
      </c>
    </row>
    <row r="701" spans="2:9" x14ac:dyDescent="0.2">
      <c r="B701" s="612" t="s">
        <v>2197</v>
      </c>
      <c r="C701" s="612" t="s">
        <v>2495</v>
      </c>
      <c r="D701" s="612">
        <v>67559</v>
      </c>
      <c r="G701" s="613" t="s">
        <v>149</v>
      </c>
      <c r="H701" s="613" t="s">
        <v>2480</v>
      </c>
      <c r="I701" s="613">
        <v>89134</v>
      </c>
    </row>
    <row r="702" spans="2:9" x14ac:dyDescent="0.2">
      <c r="B702" s="612" t="s">
        <v>2197</v>
      </c>
      <c r="C702" s="612" t="s">
        <v>2496</v>
      </c>
      <c r="D702" s="612">
        <v>67556</v>
      </c>
      <c r="G702" s="613" t="s">
        <v>149</v>
      </c>
      <c r="H702" s="613" t="s">
        <v>2480</v>
      </c>
      <c r="I702" s="613">
        <v>89135</v>
      </c>
    </row>
    <row r="703" spans="2:9" x14ac:dyDescent="0.2">
      <c r="B703" s="612" t="s">
        <v>2197</v>
      </c>
      <c r="C703" s="612" t="s">
        <v>2497</v>
      </c>
      <c r="D703" s="612">
        <v>67553</v>
      </c>
      <c r="G703" s="613" t="s">
        <v>149</v>
      </c>
      <c r="H703" s="613" t="s">
        <v>2480</v>
      </c>
      <c r="I703" s="613">
        <v>89136</v>
      </c>
    </row>
    <row r="704" spans="2:9" x14ac:dyDescent="0.2">
      <c r="B704" s="612" t="s">
        <v>2197</v>
      </c>
      <c r="C704" s="612" t="s">
        <v>2498</v>
      </c>
      <c r="D704" s="612">
        <v>67548</v>
      </c>
      <c r="G704" s="613" t="s">
        <v>149</v>
      </c>
      <c r="H704" s="613" t="s">
        <v>2480</v>
      </c>
      <c r="I704" s="613">
        <v>89137</v>
      </c>
    </row>
    <row r="705" spans="2:9" x14ac:dyDescent="0.2">
      <c r="B705" s="612" t="s">
        <v>2197</v>
      </c>
      <c r="C705" s="612" t="s">
        <v>2499</v>
      </c>
      <c r="D705" s="612">
        <v>67520</v>
      </c>
      <c r="G705" s="613" t="s">
        <v>149</v>
      </c>
      <c r="H705" s="613" t="s">
        <v>2480</v>
      </c>
      <c r="I705" s="613">
        <v>89138</v>
      </c>
    </row>
    <row r="706" spans="2:9" x14ac:dyDescent="0.2">
      <c r="B706" s="612" t="s">
        <v>2197</v>
      </c>
      <c r="C706" s="612" t="s">
        <v>2500</v>
      </c>
      <c r="D706" s="612">
        <v>67513</v>
      </c>
      <c r="G706" s="613" t="s">
        <v>149</v>
      </c>
      <c r="H706" s="613" t="s">
        <v>2480</v>
      </c>
      <c r="I706" s="613">
        <v>89139</v>
      </c>
    </row>
    <row r="707" spans="2:9" x14ac:dyDescent="0.2">
      <c r="B707" s="612" t="s">
        <v>2197</v>
      </c>
      <c r="C707" s="612" t="s">
        <v>2213</v>
      </c>
      <c r="D707" s="612">
        <v>67511</v>
      </c>
      <c r="G707" s="613" t="s">
        <v>149</v>
      </c>
      <c r="H707" s="613" t="s">
        <v>2480</v>
      </c>
      <c r="I707" s="613">
        <v>89140</v>
      </c>
    </row>
    <row r="708" spans="2:9" x14ac:dyDescent="0.2">
      <c r="B708" s="612" t="s">
        <v>2197</v>
      </c>
      <c r="C708" s="612" t="s">
        <v>2501</v>
      </c>
      <c r="D708" s="612">
        <v>67673</v>
      </c>
      <c r="G708" s="613" t="s">
        <v>149</v>
      </c>
      <c r="H708" s="613" t="s">
        <v>2480</v>
      </c>
      <c r="I708" s="613">
        <v>89141</v>
      </c>
    </row>
    <row r="709" spans="2:9" x14ac:dyDescent="0.2">
      <c r="B709" s="612" t="s">
        <v>2197</v>
      </c>
      <c r="C709" s="612" t="s">
        <v>2502</v>
      </c>
      <c r="D709" s="612">
        <v>67665</v>
      </c>
      <c r="G709" s="613" t="s">
        <v>149</v>
      </c>
      <c r="H709" s="613" t="s">
        <v>2480</v>
      </c>
      <c r="I709" s="613">
        <v>89142</v>
      </c>
    </row>
    <row r="710" spans="2:9" x14ac:dyDescent="0.2">
      <c r="B710" s="612" t="s">
        <v>2197</v>
      </c>
      <c r="C710" s="612" t="s">
        <v>2503</v>
      </c>
      <c r="D710" s="612">
        <v>67658</v>
      </c>
      <c r="G710" s="613" t="s">
        <v>149</v>
      </c>
      <c r="H710" s="613" t="s">
        <v>2480</v>
      </c>
      <c r="I710" s="613">
        <v>89143</v>
      </c>
    </row>
    <row r="711" spans="2:9" x14ac:dyDescent="0.2">
      <c r="B711" s="612" t="s">
        <v>2197</v>
      </c>
      <c r="C711" s="612" t="s">
        <v>2504</v>
      </c>
      <c r="D711" s="612">
        <v>67649</v>
      </c>
      <c r="G711" s="613" t="s">
        <v>149</v>
      </c>
      <c r="H711" s="613" t="s">
        <v>2480</v>
      </c>
      <c r="I711" s="613">
        <v>89144</v>
      </c>
    </row>
    <row r="712" spans="2:9" x14ac:dyDescent="0.2">
      <c r="B712" s="612" t="s">
        <v>2197</v>
      </c>
      <c r="C712" s="612" t="s">
        <v>2505</v>
      </c>
      <c r="D712" s="612">
        <v>67648</v>
      </c>
      <c r="G712" s="613" t="s">
        <v>149</v>
      </c>
      <c r="H712" s="613" t="s">
        <v>2480</v>
      </c>
      <c r="I712" s="613">
        <v>89145</v>
      </c>
    </row>
    <row r="713" spans="2:9" x14ac:dyDescent="0.2">
      <c r="B713" s="612" t="s">
        <v>2197</v>
      </c>
      <c r="C713" s="612" t="s">
        <v>2291</v>
      </c>
      <c r="D713" s="612">
        <v>67640</v>
      </c>
      <c r="G713" s="613" t="s">
        <v>149</v>
      </c>
      <c r="H713" s="613" t="s">
        <v>2480</v>
      </c>
      <c r="I713" s="613">
        <v>89146</v>
      </c>
    </row>
    <row r="714" spans="2:9" x14ac:dyDescent="0.2">
      <c r="B714" s="612" t="s">
        <v>2197</v>
      </c>
      <c r="C714" s="612" t="s">
        <v>2506</v>
      </c>
      <c r="D714" s="612">
        <v>67634</v>
      </c>
      <c r="G714" s="613" t="s">
        <v>149</v>
      </c>
      <c r="H714" s="613" t="s">
        <v>2480</v>
      </c>
      <c r="I714" s="613">
        <v>89147</v>
      </c>
    </row>
    <row r="715" spans="2:9" x14ac:dyDescent="0.2">
      <c r="B715" s="612" t="s">
        <v>2197</v>
      </c>
      <c r="C715" s="612" t="s">
        <v>2507</v>
      </c>
      <c r="D715" s="612">
        <v>67626</v>
      </c>
      <c r="G715" s="613" t="s">
        <v>149</v>
      </c>
      <c r="H715" s="613" t="s">
        <v>2480</v>
      </c>
      <c r="I715" s="613">
        <v>89148</v>
      </c>
    </row>
    <row r="716" spans="2:9" x14ac:dyDescent="0.2">
      <c r="B716" s="612" t="s">
        <v>2197</v>
      </c>
      <c r="C716" s="612" t="s">
        <v>2295</v>
      </c>
      <c r="D716" s="612">
        <v>67490</v>
      </c>
      <c r="G716" s="613" t="s">
        <v>149</v>
      </c>
      <c r="H716" s="613" t="s">
        <v>2480</v>
      </c>
      <c r="I716" s="613">
        <v>89149</v>
      </c>
    </row>
    <row r="717" spans="2:9" x14ac:dyDescent="0.2">
      <c r="B717" s="612" t="s">
        <v>2197</v>
      </c>
      <c r="C717" s="612" t="s">
        <v>2437</v>
      </c>
      <c r="D717" s="612">
        <v>67401</v>
      </c>
      <c r="G717" s="613" t="s">
        <v>149</v>
      </c>
      <c r="H717" s="613" t="s">
        <v>2480</v>
      </c>
      <c r="I717" s="613">
        <v>89150</v>
      </c>
    </row>
    <row r="718" spans="2:9" x14ac:dyDescent="0.2">
      <c r="B718" s="612" t="s">
        <v>2197</v>
      </c>
      <c r="C718" s="612" t="s">
        <v>2438</v>
      </c>
      <c r="D718" s="612">
        <v>67484</v>
      </c>
      <c r="G718" s="613" t="s">
        <v>149</v>
      </c>
      <c r="H718" s="613" t="s">
        <v>2480</v>
      </c>
      <c r="I718" s="613">
        <v>89151</v>
      </c>
    </row>
    <row r="719" spans="2:9" x14ac:dyDescent="0.2">
      <c r="B719" s="612" t="s">
        <v>2197</v>
      </c>
      <c r="C719" s="612" t="s">
        <v>2265</v>
      </c>
      <c r="D719" s="612">
        <v>67480</v>
      </c>
      <c r="G719" s="613" t="s">
        <v>149</v>
      </c>
      <c r="H719" s="613" t="s">
        <v>2480</v>
      </c>
      <c r="I719" s="613">
        <v>89152</v>
      </c>
    </row>
    <row r="720" spans="2:9" x14ac:dyDescent="0.2">
      <c r="B720" s="612" t="s">
        <v>2197</v>
      </c>
      <c r="C720" s="612" t="s">
        <v>2439</v>
      </c>
      <c r="D720" s="612">
        <v>67470</v>
      </c>
      <c r="G720" s="613" t="s">
        <v>149</v>
      </c>
      <c r="H720" s="613" t="s">
        <v>2480</v>
      </c>
      <c r="I720" s="613">
        <v>89153</v>
      </c>
    </row>
    <row r="721" spans="2:9" x14ac:dyDescent="0.2">
      <c r="B721" s="612" t="s">
        <v>2197</v>
      </c>
      <c r="C721" s="612" t="s">
        <v>2405</v>
      </c>
      <c r="D721" s="612">
        <v>67456</v>
      </c>
      <c r="G721" s="613" t="s">
        <v>149</v>
      </c>
      <c r="H721" s="613" t="s">
        <v>2480</v>
      </c>
      <c r="I721" s="613">
        <v>89156</v>
      </c>
    </row>
    <row r="722" spans="2:9" x14ac:dyDescent="0.2">
      <c r="B722" s="612" t="s">
        <v>2197</v>
      </c>
      <c r="C722" s="612" t="s">
        <v>2268</v>
      </c>
      <c r="D722" s="612">
        <v>67448</v>
      </c>
      <c r="G722" s="613" t="s">
        <v>149</v>
      </c>
      <c r="H722" s="613" t="s">
        <v>2480</v>
      </c>
      <c r="I722" s="613">
        <v>89157</v>
      </c>
    </row>
    <row r="723" spans="2:9" x14ac:dyDescent="0.2">
      <c r="B723" s="612" t="s">
        <v>2197</v>
      </c>
      <c r="C723" s="612" t="s">
        <v>2508</v>
      </c>
      <c r="D723" s="612">
        <v>67442</v>
      </c>
      <c r="G723" s="613" t="s">
        <v>149</v>
      </c>
      <c r="H723" s="613" t="s">
        <v>2480</v>
      </c>
      <c r="I723" s="613">
        <v>89158</v>
      </c>
    </row>
    <row r="724" spans="2:9" x14ac:dyDescent="0.2">
      <c r="B724" s="612" t="s">
        <v>2197</v>
      </c>
      <c r="C724" s="612" t="s">
        <v>2303</v>
      </c>
      <c r="D724" s="612">
        <v>67425</v>
      </c>
      <c r="G724" s="613" t="s">
        <v>149</v>
      </c>
      <c r="H724" s="613" t="s">
        <v>2480</v>
      </c>
      <c r="I724" s="613">
        <v>89161</v>
      </c>
    </row>
    <row r="725" spans="2:9" x14ac:dyDescent="0.2">
      <c r="B725" s="612" t="s">
        <v>2197</v>
      </c>
      <c r="C725" s="612" t="s">
        <v>2407</v>
      </c>
      <c r="D725" s="612">
        <v>67416</v>
      </c>
      <c r="G725" s="613" t="s">
        <v>149</v>
      </c>
      <c r="H725" s="613" t="s">
        <v>2480</v>
      </c>
      <c r="I725" s="613">
        <v>89162</v>
      </c>
    </row>
    <row r="726" spans="2:9" x14ac:dyDescent="0.2">
      <c r="B726" s="612" t="s">
        <v>2197</v>
      </c>
      <c r="C726" s="612" t="s">
        <v>2304</v>
      </c>
      <c r="D726" s="612">
        <v>67871</v>
      </c>
      <c r="G726" s="613" t="s">
        <v>149</v>
      </c>
      <c r="H726" s="613" t="s">
        <v>2480</v>
      </c>
      <c r="I726" s="613">
        <v>89165</v>
      </c>
    </row>
    <row r="727" spans="2:9" x14ac:dyDescent="0.2">
      <c r="B727" s="612" t="s">
        <v>2197</v>
      </c>
      <c r="C727" s="612" t="s">
        <v>2509</v>
      </c>
      <c r="D727" s="612">
        <v>67863</v>
      </c>
      <c r="G727" s="613" t="s">
        <v>149</v>
      </c>
      <c r="H727" s="613" t="s">
        <v>2480</v>
      </c>
      <c r="I727" s="613">
        <v>89166</v>
      </c>
    </row>
    <row r="728" spans="2:9" x14ac:dyDescent="0.2">
      <c r="B728" s="612" t="s">
        <v>2197</v>
      </c>
      <c r="C728" s="612" t="s">
        <v>2381</v>
      </c>
      <c r="D728" s="612">
        <v>67850</v>
      </c>
      <c r="G728" s="613" t="s">
        <v>149</v>
      </c>
      <c r="H728" s="613" t="s">
        <v>2480</v>
      </c>
      <c r="I728" s="613">
        <v>89169</v>
      </c>
    </row>
    <row r="729" spans="2:9" x14ac:dyDescent="0.2">
      <c r="B729" s="612" t="s">
        <v>2197</v>
      </c>
      <c r="C729" s="612" t="s">
        <v>2197</v>
      </c>
      <c r="D729" s="612">
        <v>67206</v>
      </c>
      <c r="G729" s="613" t="s">
        <v>149</v>
      </c>
      <c r="H729" s="613" t="s">
        <v>2480</v>
      </c>
      <c r="I729" s="613">
        <v>89170</v>
      </c>
    </row>
    <row r="730" spans="2:9" x14ac:dyDescent="0.2">
      <c r="B730" s="612" t="s">
        <v>2197</v>
      </c>
      <c r="C730" s="612" t="s">
        <v>2197</v>
      </c>
      <c r="D730" s="612">
        <v>67205</v>
      </c>
      <c r="G730" s="613" t="s">
        <v>149</v>
      </c>
      <c r="H730" s="613" t="s">
        <v>2480</v>
      </c>
      <c r="I730" s="613">
        <v>89173</v>
      </c>
    </row>
    <row r="731" spans="2:9" x14ac:dyDescent="0.2">
      <c r="B731" s="612" t="s">
        <v>2197</v>
      </c>
      <c r="C731" s="612" t="s">
        <v>2197</v>
      </c>
      <c r="D731" s="612">
        <v>67204</v>
      </c>
      <c r="G731" s="613" t="s">
        <v>149</v>
      </c>
      <c r="H731" s="613" t="s">
        <v>2480</v>
      </c>
      <c r="I731" s="613">
        <v>89178</v>
      </c>
    </row>
    <row r="732" spans="2:9" x14ac:dyDescent="0.2">
      <c r="B732" s="612" t="s">
        <v>2197</v>
      </c>
      <c r="C732" s="612" t="s">
        <v>2510</v>
      </c>
      <c r="D732" s="612">
        <v>67052</v>
      </c>
      <c r="G732" s="613" t="s">
        <v>149</v>
      </c>
      <c r="H732" s="613" t="s">
        <v>2480</v>
      </c>
      <c r="I732" s="613">
        <v>89179</v>
      </c>
    </row>
    <row r="733" spans="2:9" x14ac:dyDescent="0.2">
      <c r="B733" s="612" t="s">
        <v>2197</v>
      </c>
      <c r="C733" s="612" t="s">
        <v>2197</v>
      </c>
      <c r="D733" s="612">
        <v>67235</v>
      </c>
      <c r="G733" s="613" t="s">
        <v>149</v>
      </c>
      <c r="H733" s="613" t="s">
        <v>2480</v>
      </c>
      <c r="I733" s="613">
        <v>89180</v>
      </c>
    </row>
    <row r="734" spans="2:9" x14ac:dyDescent="0.2">
      <c r="B734" s="612" t="s">
        <v>2197</v>
      </c>
      <c r="C734" s="612" t="s">
        <v>2349</v>
      </c>
      <c r="D734" s="612">
        <v>67147</v>
      </c>
      <c r="G734" s="613" t="s">
        <v>149</v>
      </c>
      <c r="H734" s="613" t="s">
        <v>2480</v>
      </c>
      <c r="I734" s="613">
        <v>89183</v>
      </c>
    </row>
    <row r="735" spans="2:9" x14ac:dyDescent="0.2">
      <c r="B735" s="612" t="s">
        <v>2197</v>
      </c>
      <c r="C735" s="612" t="s">
        <v>2197</v>
      </c>
      <c r="D735" s="612">
        <v>67208</v>
      </c>
      <c r="G735" s="613" t="s">
        <v>149</v>
      </c>
      <c r="H735" s="613" t="s">
        <v>2480</v>
      </c>
      <c r="I735" s="613">
        <v>89193</v>
      </c>
    </row>
    <row r="736" spans="2:9" x14ac:dyDescent="0.2">
      <c r="B736" s="612" t="s">
        <v>2197</v>
      </c>
      <c r="C736" s="612" t="s">
        <v>2511</v>
      </c>
      <c r="D736" s="612">
        <v>67050</v>
      </c>
      <c r="G736" s="613" t="s">
        <v>149</v>
      </c>
      <c r="H736" s="613" t="s">
        <v>2512</v>
      </c>
      <c r="I736" s="613">
        <v>89028</v>
      </c>
    </row>
    <row r="737" spans="2:9" x14ac:dyDescent="0.2">
      <c r="B737" s="612" t="s">
        <v>2197</v>
      </c>
      <c r="C737" s="612" t="s">
        <v>2513</v>
      </c>
      <c r="D737" s="612">
        <v>67037</v>
      </c>
      <c r="G737" s="613" t="s">
        <v>149</v>
      </c>
      <c r="H737" s="613" t="s">
        <v>2512</v>
      </c>
      <c r="I737" s="613">
        <v>89029</v>
      </c>
    </row>
    <row r="738" spans="2:9" x14ac:dyDescent="0.2">
      <c r="B738" s="612" t="s">
        <v>2197</v>
      </c>
      <c r="C738" s="612" t="s">
        <v>2197</v>
      </c>
      <c r="D738" s="612">
        <v>67207</v>
      </c>
      <c r="G738" s="613" t="s">
        <v>149</v>
      </c>
      <c r="H738" s="613" t="s">
        <v>2514</v>
      </c>
      <c r="I738" s="613">
        <v>89021</v>
      </c>
    </row>
    <row r="739" spans="2:9" x14ac:dyDescent="0.2">
      <c r="B739" s="612" t="s">
        <v>2197</v>
      </c>
      <c r="C739" s="612" t="s">
        <v>2197</v>
      </c>
      <c r="D739" s="612">
        <v>67230</v>
      </c>
      <c r="G739" s="613" t="s">
        <v>149</v>
      </c>
      <c r="H739" s="613" t="s">
        <v>2515</v>
      </c>
      <c r="I739" s="613">
        <v>89317</v>
      </c>
    </row>
    <row r="740" spans="2:9" x14ac:dyDescent="0.2">
      <c r="B740" s="612" t="s">
        <v>2197</v>
      </c>
      <c r="C740" s="612" t="s">
        <v>2197</v>
      </c>
      <c r="D740" s="612">
        <v>67212</v>
      </c>
      <c r="G740" s="613" t="s">
        <v>149</v>
      </c>
      <c r="H740" s="613" t="s">
        <v>2516</v>
      </c>
      <c r="I740" s="613">
        <v>89022</v>
      </c>
    </row>
    <row r="741" spans="2:9" x14ac:dyDescent="0.2">
      <c r="B741" s="612" t="s">
        <v>2197</v>
      </c>
      <c r="C741" s="612" t="s">
        <v>2517</v>
      </c>
      <c r="D741" s="612">
        <v>67149</v>
      </c>
      <c r="G741" s="613" t="s">
        <v>149</v>
      </c>
      <c r="H741" s="613" t="s">
        <v>2518</v>
      </c>
      <c r="I741" s="613">
        <v>89024</v>
      </c>
    </row>
    <row r="742" spans="2:9" x14ac:dyDescent="0.2">
      <c r="B742" s="612" t="s">
        <v>2197</v>
      </c>
      <c r="C742" s="612" t="s">
        <v>2367</v>
      </c>
      <c r="D742" s="612">
        <v>67025</v>
      </c>
      <c r="G742" s="613" t="s">
        <v>149</v>
      </c>
      <c r="H742" s="613" t="s">
        <v>2518</v>
      </c>
      <c r="I742" s="613">
        <v>89027</v>
      </c>
    </row>
    <row r="743" spans="2:9" x14ac:dyDescent="0.2">
      <c r="B743" s="612" t="s">
        <v>2197</v>
      </c>
      <c r="C743" s="612" t="s">
        <v>2519</v>
      </c>
      <c r="D743" s="612">
        <v>67030</v>
      </c>
      <c r="G743" s="613" t="s">
        <v>149</v>
      </c>
      <c r="H743" s="613" t="s">
        <v>2518</v>
      </c>
      <c r="I743" s="613">
        <v>89034</v>
      </c>
    </row>
    <row r="744" spans="2:9" x14ac:dyDescent="0.2">
      <c r="B744" s="612" t="s">
        <v>2197</v>
      </c>
      <c r="C744" s="612" t="s">
        <v>2197</v>
      </c>
      <c r="D744" s="612">
        <v>67223</v>
      </c>
      <c r="G744" s="613" t="s">
        <v>149</v>
      </c>
      <c r="H744" s="613" t="s">
        <v>2520</v>
      </c>
      <c r="I744" s="613">
        <v>89025</v>
      </c>
    </row>
    <row r="745" spans="2:9" x14ac:dyDescent="0.2">
      <c r="B745" s="612" t="s">
        <v>2197</v>
      </c>
      <c r="C745" s="612" t="s">
        <v>2521</v>
      </c>
      <c r="D745" s="612">
        <v>67101</v>
      </c>
      <c r="G745" s="613" t="s">
        <v>149</v>
      </c>
      <c r="H745" s="613" t="s">
        <v>2522</v>
      </c>
      <c r="I745" s="613">
        <v>89191</v>
      </c>
    </row>
    <row r="746" spans="2:9" x14ac:dyDescent="0.2">
      <c r="B746" s="612" t="s">
        <v>2197</v>
      </c>
      <c r="C746" s="612" t="s">
        <v>2351</v>
      </c>
      <c r="D746" s="612">
        <v>67135</v>
      </c>
      <c r="G746" s="613" t="s">
        <v>149</v>
      </c>
      <c r="H746" s="613" t="s">
        <v>2523</v>
      </c>
      <c r="I746" s="613">
        <v>89030</v>
      </c>
    </row>
    <row r="747" spans="2:9" x14ac:dyDescent="0.2">
      <c r="B747" s="612" t="s">
        <v>2197</v>
      </c>
      <c r="C747" s="612" t="s">
        <v>2197</v>
      </c>
      <c r="D747" s="612">
        <v>67226</v>
      </c>
      <c r="G747" s="613" t="s">
        <v>149</v>
      </c>
      <c r="H747" s="613" t="s">
        <v>2523</v>
      </c>
      <c r="I747" s="613">
        <v>89031</v>
      </c>
    </row>
    <row r="748" spans="2:9" x14ac:dyDescent="0.2">
      <c r="B748" s="612" t="s">
        <v>2197</v>
      </c>
      <c r="C748" s="612" t="s">
        <v>2197</v>
      </c>
      <c r="D748" s="612">
        <v>67219</v>
      </c>
      <c r="G748" s="613" t="s">
        <v>149</v>
      </c>
      <c r="H748" s="613" t="s">
        <v>2523</v>
      </c>
      <c r="I748" s="613">
        <v>89032</v>
      </c>
    </row>
    <row r="749" spans="2:9" x14ac:dyDescent="0.2">
      <c r="B749" s="612" t="s">
        <v>2197</v>
      </c>
      <c r="C749" s="612" t="s">
        <v>2197</v>
      </c>
      <c r="D749" s="612">
        <v>67209</v>
      </c>
      <c r="G749" s="613" t="s">
        <v>149</v>
      </c>
      <c r="H749" s="613" t="s">
        <v>2523</v>
      </c>
      <c r="I749" s="613">
        <v>89033</v>
      </c>
    </row>
    <row r="750" spans="2:9" x14ac:dyDescent="0.2">
      <c r="B750" s="612" t="s">
        <v>2197</v>
      </c>
      <c r="C750" s="612" t="s">
        <v>2245</v>
      </c>
      <c r="D750" s="612">
        <v>67110</v>
      </c>
      <c r="G750" s="613" t="s">
        <v>149</v>
      </c>
      <c r="H750" s="613" t="s">
        <v>2523</v>
      </c>
      <c r="I750" s="613">
        <v>89036</v>
      </c>
    </row>
    <row r="751" spans="2:9" x14ac:dyDescent="0.2">
      <c r="B751" s="612" t="s">
        <v>2197</v>
      </c>
      <c r="C751" s="612" t="s">
        <v>2524</v>
      </c>
      <c r="D751" s="612">
        <v>67001</v>
      </c>
      <c r="G751" s="613" t="s">
        <v>149</v>
      </c>
      <c r="H751" s="613" t="s">
        <v>2523</v>
      </c>
      <c r="I751" s="613">
        <v>89081</v>
      </c>
    </row>
    <row r="752" spans="2:9" x14ac:dyDescent="0.2">
      <c r="B752" s="612" t="s">
        <v>2197</v>
      </c>
      <c r="C752" s="612" t="s">
        <v>2197</v>
      </c>
      <c r="D752" s="612">
        <v>67232</v>
      </c>
      <c r="G752" s="613" t="s">
        <v>149</v>
      </c>
      <c r="H752" s="613" t="s">
        <v>2523</v>
      </c>
      <c r="I752" s="613">
        <v>89084</v>
      </c>
    </row>
    <row r="753" spans="2:9" x14ac:dyDescent="0.2">
      <c r="B753" s="612" t="s">
        <v>2197</v>
      </c>
      <c r="C753" s="612" t="s">
        <v>2197</v>
      </c>
      <c r="D753" s="612">
        <v>67228</v>
      </c>
      <c r="G753" s="613" t="s">
        <v>149</v>
      </c>
      <c r="H753" s="613" t="s">
        <v>2523</v>
      </c>
      <c r="I753" s="613">
        <v>89085</v>
      </c>
    </row>
    <row r="754" spans="2:9" x14ac:dyDescent="0.2">
      <c r="B754" s="612" t="s">
        <v>2197</v>
      </c>
      <c r="C754" s="612" t="s">
        <v>2197</v>
      </c>
      <c r="D754" s="612">
        <v>67227</v>
      </c>
      <c r="G754" s="613" t="s">
        <v>149</v>
      </c>
      <c r="H754" s="613" t="s">
        <v>2523</v>
      </c>
      <c r="I754" s="613">
        <v>89086</v>
      </c>
    </row>
    <row r="755" spans="2:9" x14ac:dyDescent="0.2">
      <c r="B755" s="612" t="s">
        <v>2197</v>
      </c>
      <c r="C755" s="612" t="s">
        <v>2525</v>
      </c>
      <c r="D755" s="612">
        <v>67221</v>
      </c>
      <c r="G755" s="613" t="s">
        <v>149</v>
      </c>
      <c r="H755" s="613" t="s">
        <v>2526</v>
      </c>
      <c r="I755" s="613">
        <v>89040</v>
      </c>
    </row>
    <row r="756" spans="2:9" x14ac:dyDescent="0.2">
      <c r="B756" s="612" t="s">
        <v>2197</v>
      </c>
      <c r="C756" s="612" t="s">
        <v>2197</v>
      </c>
      <c r="D756" s="612">
        <v>67220</v>
      </c>
      <c r="G756" s="613" t="s">
        <v>149</v>
      </c>
      <c r="H756" s="613" t="s">
        <v>2527</v>
      </c>
      <c r="I756" s="613">
        <v>89041</v>
      </c>
    </row>
    <row r="757" spans="2:9" x14ac:dyDescent="0.2">
      <c r="B757" s="612" t="s">
        <v>2197</v>
      </c>
      <c r="C757" s="612" t="s">
        <v>2197</v>
      </c>
      <c r="D757" s="612">
        <v>67218</v>
      </c>
      <c r="G757" s="613" t="s">
        <v>149</v>
      </c>
      <c r="H757" s="613" t="s">
        <v>2527</v>
      </c>
      <c r="I757" s="613">
        <v>89048</v>
      </c>
    </row>
    <row r="758" spans="2:9" x14ac:dyDescent="0.2">
      <c r="B758" s="612" t="s">
        <v>2197</v>
      </c>
      <c r="C758" s="612" t="s">
        <v>2197</v>
      </c>
      <c r="D758" s="612">
        <v>67217</v>
      </c>
      <c r="G758" s="613" t="s">
        <v>149</v>
      </c>
      <c r="H758" s="613" t="s">
        <v>2527</v>
      </c>
      <c r="I758" s="613">
        <v>89060</v>
      </c>
    </row>
    <row r="759" spans="2:9" x14ac:dyDescent="0.2">
      <c r="B759" s="612" t="s">
        <v>2197</v>
      </c>
      <c r="C759" s="612" t="s">
        <v>2197</v>
      </c>
      <c r="D759" s="612">
        <v>67216</v>
      </c>
      <c r="G759" s="613" t="s">
        <v>149</v>
      </c>
      <c r="H759" s="613" t="s">
        <v>2527</v>
      </c>
      <c r="I759" s="613">
        <v>89061</v>
      </c>
    </row>
    <row r="760" spans="2:9" x14ac:dyDescent="0.2">
      <c r="B760" s="612" t="s">
        <v>2197</v>
      </c>
      <c r="C760" s="612" t="s">
        <v>2197</v>
      </c>
      <c r="D760" s="612">
        <v>67215</v>
      </c>
      <c r="G760" s="613" t="s">
        <v>149</v>
      </c>
      <c r="H760" s="613" t="s">
        <v>2528</v>
      </c>
      <c r="I760" s="613">
        <v>89042</v>
      </c>
    </row>
    <row r="761" spans="2:9" x14ac:dyDescent="0.2">
      <c r="B761" s="612" t="s">
        <v>2197</v>
      </c>
      <c r="C761" s="612" t="s">
        <v>2197</v>
      </c>
      <c r="D761" s="612">
        <v>67214</v>
      </c>
      <c r="G761" s="613" t="s">
        <v>149</v>
      </c>
      <c r="H761" s="613" t="s">
        <v>2529</v>
      </c>
      <c r="I761" s="613">
        <v>89043</v>
      </c>
    </row>
    <row r="762" spans="2:9" x14ac:dyDescent="0.2">
      <c r="B762" s="612" t="s">
        <v>2197</v>
      </c>
      <c r="C762" s="612" t="s">
        <v>2197</v>
      </c>
      <c r="D762" s="612">
        <v>67213</v>
      </c>
      <c r="G762" s="613" t="s">
        <v>149</v>
      </c>
      <c r="H762" s="613" t="s">
        <v>2530</v>
      </c>
      <c r="I762" s="613">
        <v>89045</v>
      </c>
    </row>
    <row r="763" spans="2:9" x14ac:dyDescent="0.2">
      <c r="B763" s="612" t="s">
        <v>2197</v>
      </c>
      <c r="C763" s="612" t="s">
        <v>2197</v>
      </c>
      <c r="D763" s="612">
        <v>67211</v>
      </c>
      <c r="G763" s="613" t="s">
        <v>149</v>
      </c>
      <c r="H763" s="613" t="s">
        <v>2531</v>
      </c>
      <c r="I763" s="613">
        <v>89046</v>
      </c>
    </row>
    <row r="764" spans="2:9" x14ac:dyDescent="0.2">
      <c r="B764" s="612" t="s">
        <v>2197</v>
      </c>
      <c r="C764" s="612" t="s">
        <v>2197</v>
      </c>
      <c r="D764" s="612">
        <v>67210</v>
      </c>
      <c r="G764" s="613" t="s">
        <v>149</v>
      </c>
      <c r="H764" s="613" t="s">
        <v>2532</v>
      </c>
      <c r="I764" s="613">
        <v>89054</v>
      </c>
    </row>
    <row r="765" spans="2:9" x14ac:dyDescent="0.2">
      <c r="B765" s="612" t="s">
        <v>2197</v>
      </c>
      <c r="C765" s="612" t="s">
        <v>2197</v>
      </c>
      <c r="D765" s="612">
        <v>67203</v>
      </c>
      <c r="G765" s="613" t="s">
        <v>149</v>
      </c>
      <c r="H765" s="613" t="s">
        <v>2533</v>
      </c>
      <c r="I765" s="613">
        <v>89049</v>
      </c>
    </row>
    <row r="766" spans="2:9" x14ac:dyDescent="0.2">
      <c r="B766" s="612" t="s">
        <v>2197</v>
      </c>
      <c r="C766" s="612" t="s">
        <v>2197</v>
      </c>
      <c r="D766" s="612">
        <v>67202</v>
      </c>
      <c r="G766" s="613" t="s">
        <v>2534</v>
      </c>
      <c r="H766" s="613"/>
      <c r="I766" s="613"/>
    </row>
    <row r="767" spans="2:9" x14ac:dyDescent="0.2">
      <c r="B767" s="612" t="s">
        <v>2197</v>
      </c>
      <c r="C767" s="612" t="s">
        <v>2535</v>
      </c>
      <c r="D767" s="612">
        <v>67120</v>
      </c>
      <c r="G767" s="613" t="s">
        <v>1582</v>
      </c>
      <c r="H767" s="613" t="s">
        <v>2536</v>
      </c>
      <c r="I767" s="613">
        <v>2048</v>
      </c>
    </row>
    <row r="768" spans="2:9" x14ac:dyDescent="0.2">
      <c r="B768" s="612" t="s">
        <v>2197</v>
      </c>
      <c r="C768" s="612" t="s">
        <v>2485</v>
      </c>
      <c r="D768" s="612">
        <v>67108</v>
      </c>
      <c r="G768" s="613" t="s">
        <v>1582</v>
      </c>
      <c r="H768" s="613" t="s">
        <v>2536</v>
      </c>
      <c r="I768" s="613">
        <v>2356</v>
      </c>
    </row>
    <row r="769" spans="2:9" x14ac:dyDescent="0.2">
      <c r="B769" s="612" t="s">
        <v>2197</v>
      </c>
      <c r="C769" s="612" t="s">
        <v>2537</v>
      </c>
      <c r="D769" s="612">
        <v>67106</v>
      </c>
      <c r="G769" s="613" t="s">
        <v>1582</v>
      </c>
      <c r="H769" s="613" t="s">
        <v>2536</v>
      </c>
      <c r="I769" s="613">
        <v>2375</v>
      </c>
    </row>
    <row r="770" spans="2:9" x14ac:dyDescent="0.2">
      <c r="B770" s="612" t="s">
        <v>2197</v>
      </c>
      <c r="C770" s="612" t="s">
        <v>2538</v>
      </c>
      <c r="D770" s="612">
        <v>67067</v>
      </c>
      <c r="G770" s="613" t="s">
        <v>1582</v>
      </c>
      <c r="H770" s="613" t="s">
        <v>2536</v>
      </c>
      <c r="I770" s="613">
        <v>2718</v>
      </c>
    </row>
    <row r="771" spans="2:9" x14ac:dyDescent="0.2">
      <c r="B771" s="612" t="s">
        <v>2197</v>
      </c>
      <c r="C771" s="612" t="s">
        <v>2539</v>
      </c>
      <c r="D771" s="612">
        <v>67060</v>
      </c>
      <c r="G771" s="613" t="s">
        <v>1582</v>
      </c>
      <c r="H771" s="613" t="s">
        <v>2536</v>
      </c>
      <c r="I771" s="613">
        <v>2760</v>
      </c>
    </row>
    <row r="772" spans="2:9" x14ac:dyDescent="0.2">
      <c r="B772" s="612" t="s">
        <v>2197</v>
      </c>
      <c r="C772" s="612" t="s">
        <v>2228</v>
      </c>
      <c r="D772" s="612">
        <v>67039</v>
      </c>
      <c r="G772" s="613" t="s">
        <v>1582</v>
      </c>
      <c r="H772" s="613" t="s">
        <v>2536</v>
      </c>
      <c r="I772" s="613">
        <v>2762</v>
      </c>
    </row>
    <row r="773" spans="2:9" x14ac:dyDescent="0.2">
      <c r="B773" s="612" t="s">
        <v>2197</v>
      </c>
      <c r="C773" s="612" t="s">
        <v>2540</v>
      </c>
      <c r="D773" s="612">
        <v>67026</v>
      </c>
      <c r="G773" s="613" t="s">
        <v>1582</v>
      </c>
      <c r="H773" s="613" t="s">
        <v>2536</v>
      </c>
      <c r="I773" s="613">
        <v>2763</v>
      </c>
    </row>
    <row r="774" spans="2:9" x14ac:dyDescent="0.2">
      <c r="B774" s="612" t="s">
        <v>2197</v>
      </c>
      <c r="C774" s="612" t="s">
        <v>2358</v>
      </c>
      <c r="D774" s="612">
        <v>67020</v>
      </c>
      <c r="G774" s="613" t="s">
        <v>1582</v>
      </c>
      <c r="H774" s="613" t="s">
        <v>2536</v>
      </c>
      <c r="I774" s="613">
        <v>2780</v>
      </c>
    </row>
    <row r="775" spans="2:9" x14ac:dyDescent="0.2">
      <c r="B775" s="612" t="s">
        <v>2197</v>
      </c>
      <c r="C775" s="612" t="s">
        <v>2229</v>
      </c>
      <c r="D775" s="612">
        <v>67017</v>
      </c>
      <c r="G775" s="613" t="s">
        <v>1582</v>
      </c>
      <c r="H775" s="613" t="s">
        <v>2541</v>
      </c>
      <c r="I775" s="613">
        <v>6026</v>
      </c>
    </row>
    <row r="776" spans="2:9" x14ac:dyDescent="0.2">
      <c r="B776" s="612" t="s">
        <v>2197</v>
      </c>
      <c r="C776" s="612" t="s">
        <v>2542</v>
      </c>
      <c r="D776" s="612">
        <v>67016</v>
      </c>
      <c r="G776" s="613" t="s">
        <v>1582</v>
      </c>
      <c r="H776" s="613" t="s">
        <v>2541</v>
      </c>
      <c r="I776" s="613">
        <v>6027</v>
      </c>
    </row>
    <row r="777" spans="2:9" x14ac:dyDescent="0.2">
      <c r="B777" s="612" t="s">
        <v>2197</v>
      </c>
      <c r="C777" s="612" t="s">
        <v>2543</v>
      </c>
      <c r="D777" s="612">
        <v>67951</v>
      </c>
      <c r="G777" s="613" t="s">
        <v>1582</v>
      </c>
      <c r="H777" s="613" t="s">
        <v>2541</v>
      </c>
      <c r="I777" s="613">
        <v>6028</v>
      </c>
    </row>
    <row r="778" spans="2:9" x14ac:dyDescent="0.2">
      <c r="B778" s="612" t="s">
        <v>2197</v>
      </c>
      <c r="C778" s="612" t="s">
        <v>2544</v>
      </c>
      <c r="D778" s="612">
        <v>67901</v>
      </c>
      <c r="G778" s="613" t="s">
        <v>1582</v>
      </c>
      <c r="H778" s="613" t="s">
        <v>2541</v>
      </c>
      <c r="I778" s="613">
        <v>6035</v>
      </c>
    </row>
    <row r="779" spans="2:9" x14ac:dyDescent="0.2">
      <c r="B779" s="612" t="s">
        <v>2197</v>
      </c>
      <c r="C779" s="612" t="s">
        <v>2361</v>
      </c>
      <c r="D779" s="612">
        <v>67870</v>
      </c>
      <c r="G779" s="613" t="s">
        <v>1582</v>
      </c>
      <c r="H779" s="613" t="s">
        <v>2541</v>
      </c>
      <c r="I779" s="613">
        <v>6049</v>
      </c>
    </row>
    <row r="780" spans="2:9" x14ac:dyDescent="0.2">
      <c r="B780" s="612" t="s">
        <v>2197</v>
      </c>
      <c r="C780" s="612" t="s">
        <v>2545</v>
      </c>
      <c r="D780" s="612">
        <v>67859</v>
      </c>
      <c r="G780" s="613" t="s">
        <v>1582</v>
      </c>
      <c r="H780" s="613" t="s">
        <v>2541</v>
      </c>
      <c r="I780" s="613">
        <v>6060</v>
      </c>
    </row>
    <row r="781" spans="2:9" x14ac:dyDescent="0.2">
      <c r="B781" s="612" t="s">
        <v>2197</v>
      </c>
      <c r="C781" s="612" t="s">
        <v>2259</v>
      </c>
      <c r="D781" s="612">
        <v>67757</v>
      </c>
      <c r="G781" s="613" t="s">
        <v>1582</v>
      </c>
      <c r="H781" s="613" t="s">
        <v>2541</v>
      </c>
      <c r="I781" s="613">
        <v>6071</v>
      </c>
    </row>
    <row r="782" spans="2:9" x14ac:dyDescent="0.2">
      <c r="B782" s="612" t="s">
        <v>2197</v>
      </c>
      <c r="C782" s="612" t="s">
        <v>2546</v>
      </c>
      <c r="D782" s="612">
        <v>67740</v>
      </c>
      <c r="G782" s="613" t="s">
        <v>1582</v>
      </c>
      <c r="H782" s="613" t="s">
        <v>2541</v>
      </c>
      <c r="I782" s="613">
        <v>6072</v>
      </c>
    </row>
    <row r="783" spans="2:9" x14ac:dyDescent="0.2">
      <c r="B783" s="612" t="s">
        <v>2197</v>
      </c>
      <c r="C783" s="612" t="s">
        <v>2547</v>
      </c>
      <c r="D783" s="612">
        <v>67735</v>
      </c>
      <c r="G783" s="613" t="s">
        <v>1582</v>
      </c>
      <c r="H783" s="613" t="s">
        <v>2541</v>
      </c>
      <c r="I783" s="613">
        <v>6075</v>
      </c>
    </row>
    <row r="784" spans="2:9" x14ac:dyDescent="0.2">
      <c r="B784" s="612" t="s">
        <v>2197</v>
      </c>
      <c r="C784" s="612" t="s">
        <v>2548</v>
      </c>
      <c r="D784" s="612">
        <v>67733</v>
      </c>
      <c r="G784" s="613" t="s">
        <v>1582</v>
      </c>
      <c r="H784" s="613" t="s">
        <v>2541</v>
      </c>
      <c r="I784" s="613">
        <v>6076</v>
      </c>
    </row>
    <row r="785" spans="2:9" x14ac:dyDescent="0.2">
      <c r="B785" s="612" t="s">
        <v>2197</v>
      </c>
      <c r="C785" s="612" t="s">
        <v>2549</v>
      </c>
      <c r="D785" s="612">
        <v>67741</v>
      </c>
      <c r="G785" s="613" t="s">
        <v>1582</v>
      </c>
      <c r="H785" s="613" t="s">
        <v>2541</v>
      </c>
      <c r="I785" s="613">
        <v>6077</v>
      </c>
    </row>
    <row r="786" spans="2:9" x14ac:dyDescent="0.2">
      <c r="B786" s="612" t="s">
        <v>2197</v>
      </c>
      <c r="C786" s="612" t="s">
        <v>2550</v>
      </c>
      <c r="D786" s="612">
        <v>67732</v>
      </c>
      <c r="G786" s="613" t="s">
        <v>1582</v>
      </c>
      <c r="H786" s="613" t="s">
        <v>2541</v>
      </c>
      <c r="I786" s="613">
        <v>6078</v>
      </c>
    </row>
    <row r="787" spans="2:9" x14ac:dyDescent="0.2">
      <c r="B787" s="612" t="s">
        <v>2197</v>
      </c>
      <c r="C787" s="612" t="s">
        <v>2551</v>
      </c>
      <c r="D787" s="612">
        <v>67578</v>
      </c>
      <c r="G787" s="613" t="s">
        <v>1582</v>
      </c>
      <c r="H787" s="613" t="s">
        <v>2541</v>
      </c>
      <c r="I787" s="613">
        <v>6080</v>
      </c>
    </row>
    <row r="788" spans="2:9" x14ac:dyDescent="0.2">
      <c r="B788" s="612" t="s">
        <v>2197</v>
      </c>
      <c r="C788" s="612" t="s">
        <v>2552</v>
      </c>
      <c r="D788" s="612">
        <v>67576</v>
      </c>
      <c r="G788" s="613" t="s">
        <v>1582</v>
      </c>
      <c r="H788" s="613" t="s">
        <v>2541</v>
      </c>
      <c r="I788" s="613">
        <v>6082</v>
      </c>
    </row>
    <row r="789" spans="2:9" x14ac:dyDescent="0.2">
      <c r="B789" s="612" t="s">
        <v>2197</v>
      </c>
      <c r="C789" s="612" t="s">
        <v>2457</v>
      </c>
      <c r="D789" s="612">
        <v>67557</v>
      </c>
      <c r="G789" s="613" t="s">
        <v>1582</v>
      </c>
      <c r="H789" s="613" t="s">
        <v>2541</v>
      </c>
      <c r="I789" s="613">
        <v>6083</v>
      </c>
    </row>
    <row r="790" spans="2:9" x14ac:dyDescent="0.2">
      <c r="B790" s="612" t="s">
        <v>2197</v>
      </c>
      <c r="C790" s="612" t="s">
        <v>2553</v>
      </c>
      <c r="D790" s="612">
        <v>67545</v>
      </c>
      <c r="G790" s="613" t="s">
        <v>1582</v>
      </c>
      <c r="H790" s="613" t="s">
        <v>2541</v>
      </c>
      <c r="I790" s="613">
        <v>6088</v>
      </c>
    </row>
    <row r="791" spans="2:9" x14ac:dyDescent="0.2">
      <c r="B791" s="612" t="s">
        <v>2197</v>
      </c>
      <c r="C791" s="612" t="s">
        <v>2210</v>
      </c>
      <c r="D791" s="612">
        <v>67530</v>
      </c>
      <c r="G791" s="613" t="s">
        <v>1582</v>
      </c>
      <c r="H791" s="613" t="s">
        <v>2541</v>
      </c>
      <c r="I791" s="613">
        <v>6090</v>
      </c>
    </row>
    <row r="792" spans="2:9" x14ac:dyDescent="0.2">
      <c r="B792" s="612" t="s">
        <v>2197</v>
      </c>
      <c r="C792" s="612" t="s">
        <v>2554</v>
      </c>
      <c r="D792" s="612">
        <v>67862</v>
      </c>
      <c r="G792" s="613" t="s">
        <v>1582</v>
      </c>
      <c r="H792" s="613" t="s">
        <v>2541</v>
      </c>
      <c r="I792" s="613">
        <v>6091</v>
      </c>
    </row>
    <row r="793" spans="2:9" x14ac:dyDescent="0.2">
      <c r="B793" s="612" t="s">
        <v>2197</v>
      </c>
      <c r="C793" s="612" t="s">
        <v>261</v>
      </c>
      <c r="D793" s="612">
        <v>67855</v>
      </c>
      <c r="G793" s="613" t="s">
        <v>1582</v>
      </c>
      <c r="H793" s="613" t="s">
        <v>2541</v>
      </c>
      <c r="I793" s="613">
        <v>6093</v>
      </c>
    </row>
    <row r="794" spans="2:9" x14ac:dyDescent="0.2">
      <c r="B794" s="612" t="s">
        <v>2197</v>
      </c>
      <c r="C794" s="612" t="s">
        <v>2555</v>
      </c>
      <c r="D794" s="612">
        <v>67952</v>
      </c>
      <c r="G794" s="613" t="s">
        <v>1582</v>
      </c>
      <c r="H794" s="613" t="s">
        <v>2541</v>
      </c>
      <c r="I794" s="613">
        <v>6096</v>
      </c>
    </row>
    <row r="795" spans="2:9" x14ac:dyDescent="0.2">
      <c r="B795" s="612" t="s">
        <v>2197</v>
      </c>
      <c r="C795" s="612" t="s">
        <v>2543</v>
      </c>
      <c r="D795" s="612">
        <v>67951</v>
      </c>
      <c r="G795" s="613" t="s">
        <v>1582</v>
      </c>
      <c r="H795" s="613" t="s">
        <v>2541</v>
      </c>
      <c r="I795" s="613" t="s">
        <v>2556</v>
      </c>
    </row>
    <row r="796" spans="2:9" x14ac:dyDescent="0.2">
      <c r="B796" s="612" t="s">
        <v>2197</v>
      </c>
      <c r="C796" s="612" t="s">
        <v>2245</v>
      </c>
      <c r="D796" s="612">
        <v>67110</v>
      </c>
      <c r="G796" s="613" t="s">
        <v>1582</v>
      </c>
      <c r="H796" s="613" t="s">
        <v>2557</v>
      </c>
      <c r="I796" s="613">
        <v>2702</v>
      </c>
    </row>
    <row r="797" spans="2:9" x14ac:dyDescent="0.2">
      <c r="B797" s="612" t="s">
        <v>2197</v>
      </c>
      <c r="C797" s="612" t="s">
        <v>2558</v>
      </c>
      <c r="D797" s="612">
        <v>67152</v>
      </c>
      <c r="G797" s="613" t="s">
        <v>1582</v>
      </c>
      <c r="H797" s="613" t="s">
        <v>2557</v>
      </c>
      <c r="I797" s="613">
        <v>2714</v>
      </c>
    </row>
    <row r="798" spans="2:9" x14ac:dyDescent="0.2">
      <c r="B798" s="612" t="s">
        <v>2197</v>
      </c>
      <c r="C798" s="612" t="s">
        <v>2247</v>
      </c>
      <c r="D798" s="612">
        <v>67146</v>
      </c>
      <c r="G798" s="613" t="s">
        <v>1582</v>
      </c>
      <c r="H798" s="613" t="s">
        <v>2557</v>
      </c>
      <c r="I798" s="613">
        <v>2717</v>
      </c>
    </row>
    <row r="799" spans="2:9" x14ac:dyDescent="0.2">
      <c r="B799" s="612" t="s">
        <v>2197</v>
      </c>
      <c r="C799" s="612" t="s">
        <v>2559</v>
      </c>
      <c r="D799" s="612">
        <v>67140</v>
      </c>
      <c r="G799" s="613" t="s">
        <v>1582</v>
      </c>
      <c r="H799" s="613" t="s">
        <v>2557</v>
      </c>
      <c r="I799" s="613">
        <v>2719</v>
      </c>
    </row>
    <row r="800" spans="2:9" x14ac:dyDescent="0.2">
      <c r="B800" s="612" t="s">
        <v>2197</v>
      </c>
      <c r="C800" s="612" t="s">
        <v>2535</v>
      </c>
      <c r="D800" s="612">
        <v>67120</v>
      </c>
      <c r="G800" s="613" t="s">
        <v>1582</v>
      </c>
      <c r="H800" s="613" t="s">
        <v>2557</v>
      </c>
      <c r="I800" s="613">
        <v>2720</v>
      </c>
    </row>
    <row r="801" spans="2:9" x14ac:dyDescent="0.2">
      <c r="B801" s="612" t="s">
        <v>2197</v>
      </c>
      <c r="C801" s="612" t="s">
        <v>2249</v>
      </c>
      <c r="D801" s="612">
        <v>67119</v>
      </c>
      <c r="G801" s="613" t="s">
        <v>1582</v>
      </c>
      <c r="H801" s="613" t="s">
        <v>2557</v>
      </c>
      <c r="I801" s="613">
        <v>2721</v>
      </c>
    </row>
    <row r="802" spans="2:9" x14ac:dyDescent="0.2">
      <c r="B802" s="612" t="s">
        <v>2197</v>
      </c>
      <c r="C802" s="612" t="s">
        <v>2537</v>
      </c>
      <c r="D802" s="612">
        <v>67106</v>
      </c>
      <c r="G802" s="613" t="s">
        <v>1582</v>
      </c>
      <c r="H802" s="613" t="s">
        <v>2557</v>
      </c>
      <c r="I802" s="613">
        <v>2722</v>
      </c>
    </row>
    <row r="803" spans="2:9" x14ac:dyDescent="0.2">
      <c r="B803" s="612" t="s">
        <v>2197</v>
      </c>
      <c r="C803" s="612" t="s">
        <v>2560</v>
      </c>
      <c r="D803" s="612">
        <v>67105</v>
      </c>
      <c r="G803" s="613" t="s">
        <v>1582</v>
      </c>
      <c r="H803" s="613" t="s">
        <v>2557</v>
      </c>
      <c r="I803" s="613">
        <v>2723</v>
      </c>
    </row>
    <row r="804" spans="2:9" x14ac:dyDescent="0.2">
      <c r="B804" s="612" t="s">
        <v>2197</v>
      </c>
      <c r="C804" s="612" t="s">
        <v>2561</v>
      </c>
      <c r="D804" s="612">
        <v>67103</v>
      </c>
      <c r="G804" s="613" t="s">
        <v>1582</v>
      </c>
      <c r="H804" s="613" t="s">
        <v>2557</v>
      </c>
      <c r="I804" s="613">
        <v>2724</v>
      </c>
    </row>
    <row r="805" spans="2:9" x14ac:dyDescent="0.2">
      <c r="B805" s="612" t="s">
        <v>2197</v>
      </c>
      <c r="C805" s="612" t="s">
        <v>2251</v>
      </c>
      <c r="D805" s="612">
        <v>67051</v>
      </c>
      <c r="G805" s="613" t="s">
        <v>1582</v>
      </c>
      <c r="H805" s="613" t="s">
        <v>2557</v>
      </c>
      <c r="I805" s="613">
        <v>2725</v>
      </c>
    </row>
    <row r="806" spans="2:9" x14ac:dyDescent="0.2">
      <c r="B806" s="612" t="s">
        <v>2197</v>
      </c>
      <c r="C806" s="612" t="s">
        <v>2343</v>
      </c>
      <c r="D806" s="612">
        <v>67049</v>
      </c>
      <c r="G806" s="613" t="s">
        <v>1582</v>
      </c>
      <c r="H806" s="613" t="s">
        <v>2557</v>
      </c>
      <c r="I806" s="613">
        <v>2726</v>
      </c>
    </row>
    <row r="807" spans="2:9" x14ac:dyDescent="0.2">
      <c r="B807" s="612" t="s">
        <v>2197</v>
      </c>
      <c r="C807" s="612" t="s">
        <v>2562</v>
      </c>
      <c r="D807" s="612">
        <v>67031</v>
      </c>
      <c r="G807" s="613" t="s">
        <v>1582</v>
      </c>
      <c r="H807" s="613" t="s">
        <v>2557</v>
      </c>
      <c r="I807" s="613">
        <v>2740</v>
      </c>
    </row>
    <row r="808" spans="2:9" x14ac:dyDescent="0.2">
      <c r="B808" s="612" t="s">
        <v>2197</v>
      </c>
      <c r="C808" s="612" t="s">
        <v>2540</v>
      </c>
      <c r="D808" s="612">
        <v>67026</v>
      </c>
      <c r="G808" s="613" t="s">
        <v>1582</v>
      </c>
      <c r="H808" s="613" t="s">
        <v>2557</v>
      </c>
      <c r="I808" s="613">
        <v>2741</v>
      </c>
    </row>
    <row r="809" spans="2:9" x14ac:dyDescent="0.2">
      <c r="B809" s="612" t="s">
        <v>2197</v>
      </c>
      <c r="C809" s="612" t="s">
        <v>2563</v>
      </c>
      <c r="D809" s="612">
        <v>67022</v>
      </c>
      <c r="G809" s="613" t="s">
        <v>1582</v>
      </c>
      <c r="H809" s="613" t="s">
        <v>2557</v>
      </c>
      <c r="I809" s="613">
        <v>2742</v>
      </c>
    </row>
    <row r="810" spans="2:9" x14ac:dyDescent="0.2">
      <c r="B810" s="612" t="s">
        <v>2197</v>
      </c>
      <c r="C810" s="612" t="s">
        <v>2564</v>
      </c>
      <c r="D810" s="612">
        <v>67013</v>
      </c>
      <c r="G810" s="613" t="s">
        <v>1582</v>
      </c>
      <c r="H810" s="613" t="s">
        <v>2557</v>
      </c>
      <c r="I810" s="613">
        <v>2743</v>
      </c>
    </row>
    <row r="811" spans="2:9" x14ac:dyDescent="0.2">
      <c r="B811" s="612" t="s">
        <v>2197</v>
      </c>
      <c r="C811" s="612" t="s">
        <v>2565</v>
      </c>
      <c r="D811" s="612">
        <v>67004</v>
      </c>
      <c r="G811" s="613" t="s">
        <v>1582</v>
      </c>
      <c r="H811" s="613" t="s">
        <v>2557</v>
      </c>
      <c r="I811" s="613">
        <v>2744</v>
      </c>
    </row>
    <row r="812" spans="2:9" x14ac:dyDescent="0.2">
      <c r="B812" s="612" t="s">
        <v>2197</v>
      </c>
      <c r="C812" s="612" t="s">
        <v>2385</v>
      </c>
      <c r="D812" s="612">
        <v>67764</v>
      </c>
      <c r="G812" s="613" t="s">
        <v>1582</v>
      </c>
      <c r="H812" s="613" t="s">
        <v>2557</v>
      </c>
      <c r="I812" s="613">
        <v>2745</v>
      </c>
    </row>
    <row r="813" spans="2:9" x14ac:dyDescent="0.2">
      <c r="B813" s="612" t="s">
        <v>2197</v>
      </c>
      <c r="C813" s="612" t="s">
        <v>2566</v>
      </c>
      <c r="D813" s="612">
        <v>67753</v>
      </c>
      <c r="G813" s="613" t="s">
        <v>1582</v>
      </c>
      <c r="H813" s="613" t="s">
        <v>2557</v>
      </c>
      <c r="I813" s="613">
        <v>2746</v>
      </c>
    </row>
    <row r="814" spans="2:9" x14ac:dyDescent="0.2">
      <c r="B814" s="612" t="s">
        <v>2197</v>
      </c>
      <c r="C814" s="612" t="s">
        <v>2387</v>
      </c>
      <c r="D814" s="612">
        <v>67748</v>
      </c>
      <c r="G814" s="613" t="s">
        <v>1582</v>
      </c>
      <c r="H814" s="613" t="s">
        <v>2557</v>
      </c>
      <c r="I814" s="613">
        <v>2748</v>
      </c>
    </row>
    <row r="815" spans="2:9" x14ac:dyDescent="0.2">
      <c r="B815" s="612" t="s">
        <v>2197</v>
      </c>
      <c r="C815" s="612" t="s">
        <v>2567</v>
      </c>
      <c r="D815" s="612">
        <v>67743</v>
      </c>
      <c r="G815" s="613" t="s">
        <v>1582</v>
      </c>
      <c r="H815" s="613" t="s">
        <v>2557</v>
      </c>
      <c r="I815" s="613">
        <v>2771</v>
      </c>
    </row>
    <row r="816" spans="2:9" x14ac:dyDescent="0.2">
      <c r="B816" s="612" t="s">
        <v>2197</v>
      </c>
      <c r="C816" s="612" t="s">
        <v>2568</v>
      </c>
      <c r="D816" s="612">
        <v>67734</v>
      </c>
      <c r="G816" s="613" t="s">
        <v>1582</v>
      </c>
      <c r="H816" s="613" t="s">
        <v>2557</v>
      </c>
      <c r="I816" s="613">
        <v>2777</v>
      </c>
    </row>
    <row r="817" spans="2:9" x14ac:dyDescent="0.2">
      <c r="B817" s="612" t="s">
        <v>2197</v>
      </c>
      <c r="C817" s="612" t="s">
        <v>2550</v>
      </c>
      <c r="D817" s="612">
        <v>67732</v>
      </c>
      <c r="G817" s="613" t="s">
        <v>1582</v>
      </c>
      <c r="H817" s="613" t="s">
        <v>2557</v>
      </c>
      <c r="I817" s="613">
        <v>2779</v>
      </c>
    </row>
    <row r="818" spans="2:9" x14ac:dyDescent="0.2">
      <c r="B818" s="612" t="s">
        <v>2197</v>
      </c>
      <c r="C818" s="612" t="s">
        <v>2569</v>
      </c>
      <c r="D818" s="612">
        <v>67701</v>
      </c>
      <c r="G818" s="613" t="s">
        <v>1582</v>
      </c>
      <c r="H818" s="613" t="s">
        <v>2084</v>
      </c>
      <c r="I818" s="613">
        <v>6033</v>
      </c>
    </row>
    <row r="819" spans="2:9" x14ac:dyDescent="0.2">
      <c r="B819" s="612" t="s">
        <v>2197</v>
      </c>
      <c r="C819" s="612" t="s">
        <v>2319</v>
      </c>
      <c r="D819" s="612">
        <v>67752</v>
      </c>
      <c r="G819" s="613" t="s">
        <v>1582</v>
      </c>
      <c r="H819" s="613" t="s">
        <v>2084</v>
      </c>
      <c r="I819" s="613">
        <v>6041</v>
      </c>
    </row>
    <row r="820" spans="2:9" x14ac:dyDescent="0.2">
      <c r="B820" s="612" t="s">
        <v>2197</v>
      </c>
      <c r="C820" s="612" t="s">
        <v>2570</v>
      </c>
      <c r="D820" s="612">
        <v>67672</v>
      </c>
      <c r="G820" s="613" t="s">
        <v>1582</v>
      </c>
      <c r="H820" s="613" t="s">
        <v>2084</v>
      </c>
      <c r="I820" s="613">
        <v>6067</v>
      </c>
    </row>
    <row r="821" spans="2:9" x14ac:dyDescent="0.2">
      <c r="B821" s="612" t="s">
        <v>2197</v>
      </c>
      <c r="C821" s="612" t="s">
        <v>2571</v>
      </c>
      <c r="D821" s="612">
        <v>67656</v>
      </c>
      <c r="G821" s="613" t="s">
        <v>1582</v>
      </c>
      <c r="H821" s="613" t="s">
        <v>2084</v>
      </c>
      <c r="I821" s="613">
        <v>6073</v>
      </c>
    </row>
    <row r="822" spans="2:9" x14ac:dyDescent="0.2">
      <c r="B822" s="612" t="s">
        <v>2197</v>
      </c>
      <c r="C822" s="612" t="s">
        <v>2572</v>
      </c>
      <c r="D822" s="612">
        <v>67631</v>
      </c>
      <c r="G822" s="613" t="s">
        <v>1582</v>
      </c>
      <c r="H822" s="613" t="s">
        <v>2084</v>
      </c>
      <c r="I822" s="613">
        <v>6074</v>
      </c>
    </row>
    <row r="823" spans="2:9" x14ac:dyDescent="0.2">
      <c r="B823" s="612" t="s">
        <v>2197</v>
      </c>
      <c r="C823" s="612" t="s">
        <v>2573</v>
      </c>
      <c r="D823" s="612">
        <v>67762</v>
      </c>
      <c r="G823" s="613" t="s">
        <v>1582</v>
      </c>
      <c r="H823" s="613" t="s">
        <v>2084</v>
      </c>
      <c r="I823" s="613">
        <v>6109</v>
      </c>
    </row>
    <row r="824" spans="2:9" x14ac:dyDescent="0.2">
      <c r="B824" s="612" t="s">
        <v>2197</v>
      </c>
      <c r="C824" s="612" t="s">
        <v>2386</v>
      </c>
      <c r="D824" s="612">
        <v>67761</v>
      </c>
      <c r="G824" s="613" t="s">
        <v>1582</v>
      </c>
      <c r="H824" s="613" t="s">
        <v>2084</v>
      </c>
      <c r="I824" s="613">
        <v>6111</v>
      </c>
    </row>
    <row r="825" spans="2:9" x14ac:dyDescent="0.2">
      <c r="B825" s="612" t="s">
        <v>2197</v>
      </c>
      <c r="C825" s="612" t="s">
        <v>2574</v>
      </c>
      <c r="D825" s="612">
        <v>67758</v>
      </c>
      <c r="G825" s="613" t="s">
        <v>1582</v>
      </c>
      <c r="H825" s="613" t="s">
        <v>2084</v>
      </c>
      <c r="I825" s="613">
        <v>6131</v>
      </c>
    </row>
    <row r="826" spans="2:9" x14ac:dyDescent="0.2">
      <c r="B826" s="612" t="s">
        <v>2197</v>
      </c>
      <c r="C826" s="612" t="s">
        <v>2575</v>
      </c>
      <c r="D826" s="612">
        <v>67861</v>
      </c>
      <c r="G826" s="613" t="s">
        <v>1582</v>
      </c>
      <c r="H826" s="613" t="s">
        <v>2084</v>
      </c>
      <c r="I826" s="613">
        <v>6219</v>
      </c>
    </row>
    <row r="827" spans="2:9" x14ac:dyDescent="0.2">
      <c r="B827" s="612" t="s">
        <v>2197</v>
      </c>
      <c r="C827" s="612" t="s">
        <v>2509</v>
      </c>
      <c r="D827" s="612">
        <v>67863</v>
      </c>
      <c r="G827" s="613" t="s">
        <v>1582</v>
      </c>
      <c r="H827" s="613" t="s">
        <v>2084</v>
      </c>
      <c r="I827" s="613" t="s">
        <v>2576</v>
      </c>
    </row>
    <row r="828" spans="2:9" x14ac:dyDescent="0.2">
      <c r="B828" s="615" t="s">
        <v>153</v>
      </c>
      <c r="C828" s="616" t="s">
        <v>2577</v>
      </c>
      <c r="D828" s="616">
        <v>39576</v>
      </c>
      <c r="G828" s="613" t="s">
        <v>1582</v>
      </c>
      <c r="H828" s="613" t="s">
        <v>2111</v>
      </c>
      <c r="I828" s="613">
        <v>6410</v>
      </c>
    </row>
    <row r="829" spans="2:9" x14ac:dyDescent="0.2">
      <c r="B829" s="615" t="s">
        <v>153</v>
      </c>
      <c r="C829" s="616" t="s">
        <v>2578</v>
      </c>
      <c r="D829" s="616">
        <v>39573</v>
      </c>
      <c r="G829" s="613" t="s">
        <v>1582</v>
      </c>
      <c r="H829" s="613" t="s">
        <v>2111</v>
      </c>
      <c r="I829" s="613">
        <v>6411</v>
      </c>
    </row>
    <row r="830" spans="2:9" x14ac:dyDescent="0.2">
      <c r="B830" s="615" t="s">
        <v>153</v>
      </c>
      <c r="C830" s="616" t="s">
        <v>2579</v>
      </c>
      <c r="D830" s="616">
        <v>39572</v>
      </c>
      <c r="G830" s="613" t="s">
        <v>1582</v>
      </c>
      <c r="H830" s="613" t="s">
        <v>2111</v>
      </c>
      <c r="I830" s="613">
        <v>6444</v>
      </c>
    </row>
    <row r="831" spans="2:9" x14ac:dyDescent="0.2">
      <c r="B831" s="615" t="s">
        <v>153</v>
      </c>
      <c r="C831" s="616" t="s">
        <v>2580</v>
      </c>
      <c r="D831" s="616">
        <v>39571</v>
      </c>
      <c r="G831" s="613" t="s">
        <v>1582</v>
      </c>
      <c r="H831" s="613" t="s">
        <v>2111</v>
      </c>
      <c r="I831" s="613">
        <v>6450</v>
      </c>
    </row>
    <row r="832" spans="2:9" x14ac:dyDescent="0.2">
      <c r="B832" s="615" t="s">
        <v>153</v>
      </c>
      <c r="C832" s="616" t="s">
        <v>2581</v>
      </c>
      <c r="D832" s="616">
        <v>39556</v>
      </c>
      <c r="G832" s="613" t="s">
        <v>1582</v>
      </c>
      <c r="H832" s="613" t="s">
        <v>2111</v>
      </c>
      <c r="I832" s="613">
        <v>6451</v>
      </c>
    </row>
    <row r="833" spans="2:9" x14ac:dyDescent="0.2">
      <c r="B833" s="615" t="s">
        <v>153</v>
      </c>
      <c r="C833" s="616" t="s">
        <v>2582</v>
      </c>
      <c r="D833" s="616">
        <v>39529</v>
      </c>
      <c r="G833" s="613" t="s">
        <v>1582</v>
      </c>
      <c r="H833" s="613" t="s">
        <v>2111</v>
      </c>
      <c r="I833" s="613">
        <v>6454</v>
      </c>
    </row>
    <row r="834" spans="2:9" x14ac:dyDescent="0.2">
      <c r="B834" s="615" t="s">
        <v>153</v>
      </c>
      <c r="C834" s="616" t="s">
        <v>2583</v>
      </c>
      <c r="D834" s="616">
        <v>39525</v>
      </c>
      <c r="G834" s="613" t="s">
        <v>1582</v>
      </c>
      <c r="H834" s="613" t="s">
        <v>2111</v>
      </c>
      <c r="I834" s="613">
        <v>6467</v>
      </c>
    </row>
    <row r="835" spans="2:9" x14ac:dyDescent="0.2">
      <c r="B835" s="615" t="s">
        <v>153</v>
      </c>
      <c r="C835" s="616" t="s">
        <v>2584</v>
      </c>
      <c r="D835" s="616">
        <v>39520</v>
      </c>
      <c r="G835" s="613" t="s">
        <v>1582</v>
      </c>
      <c r="H835" s="613" t="s">
        <v>2111</v>
      </c>
      <c r="I835" s="613">
        <v>6479</v>
      </c>
    </row>
    <row r="836" spans="2:9" x14ac:dyDescent="0.2">
      <c r="B836" s="615" t="s">
        <v>153</v>
      </c>
      <c r="C836" s="616" t="s">
        <v>2585</v>
      </c>
      <c r="D836" s="616">
        <v>70358</v>
      </c>
      <c r="G836" s="613" t="s">
        <v>1582</v>
      </c>
      <c r="H836" s="613" t="s">
        <v>2111</v>
      </c>
      <c r="I836" s="613">
        <v>6489</v>
      </c>
    </row>
    <row r="837" spans="2:9" x14ac:dyDescent="0.2">
      <c r="B837" s="615" t="s">
        <v>153</v>
      </c>
      <c r="C837" s="616" t="s">
        <v>2586</v>
      </c>
      <c r="D837" s="616">
        <v>70094</v>
      </c>
      <c r="G837" s="613" t="s">
        <v>1582</v>
      </c>
      <c r="H837" s="613" t="s">
        <v>2111</v>
      </c>
      <c r="I837" s="613" t="s">
        <v>2587</v>
      </c>
    </row>
    <row r="838" spans="2:9" x14ac:dyDescent="0.2">
      <c r="B838" s="615" t="s">
        <v>153</v>
      </c>
      <c r="C838" s="616" t="s">
        <v>2588</v>
      </c>
      <c r="D838" s="616">
        <v>70072</v>
      </c>
      <c r="G838" s="613" t="s">
        <v>1582</v>
      </c>
      <c r="H838" s="613" t="s">
        <v>2589</v>
      </c>
      <c r="I838" s="613">
        <v>6232</v>
      </c>
    </row>
    <row r="839" spans="2:9" x14ac:dyDescent="0.2">
      <c r="B839" s="615" t="s">
        <v>153</v>
      </c>
      <c r="C839" s="616" t="s">
        <v>2590</v>
      </c>
      <c r="D839" s="616">
        <v>70067</v>
      </c>
      <c r="G839" s="613" t="s">
        <v>1582</v>
      </c>
      <c r="H839" s="613" t="s">
        <v>2589</v>
      </c>
      <c r="I839" s="613">
        <v>6241</v>
      </c>
    </row>
    <row r="840" spans="2:9" x14ac:dyDescent="0.2">
      <c r="B840" s="615" t="s">
        <v>153</v>
      </c>
      <c r="C840" s="616" t="s">
        <v>2591</v>
      </c>
      <c r="D840" s="616">
        <v>70065</v>
      </c>
      <c r="G840" s="613" t="s">
        <v>1582</v>
      </c>
      <c r="H840" s="613" t="s">
        <v>2589</v>
      </c>
      <c r="I840" s="613">
        <v>6243</v>
      </c>
    </row>
    <row r="841" spans="2:9" x14ac:dyDescent="0.2">
      <c r="B841" s="615" t="s">
        <v>153</v>
      </c>
      <c r="C841" s="616" t="s">
        <v>2591</v>
      </c>
      <c r="D841" s="616">
        <v>70062</v>
      </c>
      <c r="G841" s="613" t="s">
        <v>1582</v>
      </c>
      <c r="H841" s="613" t="s">
        <v>2589</v>
      </c>
      <c r="I841" s="613">
        <v>6260</v>
      </c>
    </row>
    <row r="842" spans="2:9" x14ac:dyDescent="0.2">
      <c r="B842" s="615" t="s">
        <v>153</v>
      </c>
      <c r="C842" s="616" t="s">
        <v>2592</v>
      </c>
      <c r="D842" s="616">
        <v>70058</v>
      </c>
      <c r="G842" s="613" t="s">
        <v>1582</v>
      </c>
      <c r="H842" s="613" t="s">
        <v>2589</v>
      </c>
      <c r="I842" s="613">
        <v>6263</v>
      </c>
    </row>
    <row r="843" spans="2:9" x14ac:dyDescent="0.2">
      <c r="B843" s="615" t="s">
        <v>153</v>
      </c>
      <c r="C843" s="616" t="s">
        <v>2593</v>
      </c>
      <c r="D843" s="616">
        <v>70056</v>
      </c>
      <c r="G843" s="613" t="s">
        <v>1582</v>
      </c>
      <c r="H843" s="613" t="s">
        <v>2589</v>
      </c>
      <c r="I843" s="613">
        <v>6320</v>
      </c>
    </row>
    <row r="844" spans="2:9" x14ac:dyDescent="0.2">
      <c r="B844" s="615" t="s">
        <v>153</v>
      </c>
      <c r="C844" s="616" t="s">
        <v>2593</v>
      </c>
      <c r="D844" s="616">
        <v>70053</v>
      </c>
      <c r="G844" s="613" t="s">
        <v>1582</v>
      </c>
      <c r="H844" s="613" t="s">
        <v>2589</v>
      </c>
      <c r="I844" s="613">
        <v>6333</v>
      </c>
    </row>
    <row r="845" spans="2:9" x14ac:dyDescent="0.2">
      <c r="B845" s="615" t="s">
        <v>153</v>
      </c>
      <c r="C845" s="616" t="s">
        <v>2594</v>
      </c>
      <c r="D845" s="616">
        <v>70036</v>
      </c>
      <c r="G845" s="613" t="s">
        <v>1582</v>
      </c>
      <c r="H845" s="613" t="s">
        <v>2589</v>
      </c>
      <c r="I845" s="613">
        <v>6353</v>
      </c>
    </row>
    <row r="846" spans="2:9" x14ac:dyDescent="0.2">
      <c r="B846" s="615" t="s">
        <v>153</v>
      </c>
      <c r="C846" s="616" t="s">
        <v>2595</v>
      </c>
      <c r="D846" s="616">
        <v>70006</v>
      </c>
      <c r="G846" s="613" t="s">
        <v>1582</v>
      </c>
      <c r="H846" s="613" t="s">
        <v>2589</v>
      </c>
      <c r="I846" s="613">
        <v>6354</v>
      </c>
    </row>
    <row r="847" spans="2:9" x14ac:dyDescent="0.2">
      <c r="B847" s="615" t="s">
        <v>153</v>
      </c>
      <c r="C847" s="616" t="s">
        <v>2595</v>
      </c>
      <c r="D847" s="616">
        <v>70005</v>
      </c>
      <c r="G847" s="613" t="s">
        <v>1582</v>
      </c>
      <c r="H847" s="613" t="s">
        <v>2589</v>
      </c>
      <c r="I847" s="613">
        <v>6357</v>
      </c>
    </row>
    <row r="848" spans="2:9" x14ac:dyDescent="0.2">
      <c r="B848" s="615" t="s">
        <v>153</v>
      </c>
      <c r="C848" s="616" t="s">
        <v>2595</v>
      </c>
      <c r="D848" s="616">
        <v>70003</v>
      </c>
      <c r="G848" s="613" t="s">
        <v>1582</v>
      </c>
      <c r="H848" s="613" t="s">
        <v>2589</v>
      </c>
      <c r="I848" s="613">
        <v>6370</v>
      </c>
    </row>
    <row r="849" spans="2:9" x14ac:dyDescent="0.2">
      <c r="B849" s="615" t="s">
        <v>153</v>
      </c>
      <c r="C849" s="616" t="s">
        <v>2595</v>
      </c>
      <c r="D849" s="616">
        <v>70002</v>
      </c>
      <c r="G849" s="613" t="s">
        <v>1582</v>
      </c>
      <c r="H849" s="613" t="s">
        <v>2589</v>
      </c>
      <c r="I849" s="613">
        <v>6373</v>
      </c>
    </row>
    <row r="850" spans="2:9" x14ac:dyDescent="0.2">
      <c r="B850" s="615" t="s">
        <v>153</v>
      </c>
      <c r="C850" s="616" t="s">
        <v>2595</v>
      </c>
      <c r="D850" s="616">
        <v>70001</v>
      </c>
      <c r="G850" s="613" t="s">
        <v>1582</v>
      </c>
      <c r="H850" s="613" t="s">
        <v>2589</v>
      </c>
      <c r="I850" s="613">
        <v>6374</v>
      </c>
    </row>
    <row r="851" spans="2:9" x14ac:dyDescent="0.2">
      <c r="B851" s="615" t="s">
        <v>153</v>
      </c>
      <c r="C851" s="616" t="s">
        <v>153</v>
      </c>
      <c r="D851" s="616">
        <v>70123</v>
      </c>
      <c r="G851" s="613" t="s">
        <v>1582</v>
      </c>
      <c r="H851" s="613" t="s">
        <v>2589</v>
      </c>
      <c r="I851" s="613">
        <v>6375</v>
      </c>
    </row>
    <row r="852" spans="2:9" x14ac:dyDescent="0.2">
      <c r="B852" s="615" t="s">
        <v>153</v>
      </c>
      <c r="C852" s="616" t="s">
        <v>153</v>
      </c>
      <c r="D852" s="616">
        <v>70121</v>
      </c>
      <c r="G852" s="613" t="s">
        <v>1582</v>
      </c>
      <c r="H852" s="613" t="s">
        <v>2589</v>
      </c>
      <c r="I852" s="613">
        <v>6377</v>
      </c>
    </row>
    <row r="853" spans="2:9" x14ac:dyDescent="0.2">
      <c r="B853" s="615" t="s">
        <v>153</v>
      </c>
      <c r="C853" s="616" t="s">
        <v>2596</v>
      </c>
      <c r="D853" s="616">
        <v>70394</v>
      </c>
      <c r="G853" s="613" t="s">
        <v>1582</v>
      </c>
      <c r="H853" s="613" t="s">
        <v>2589</v>
      </c>
      <c r="I853" s="613">
        <v>6382</v>
      </c>
    </row>
    <row r="854" spans="2:9" x14ac:dyDescent="0.2">
      <c r="B854" s="615" t="s">
        <v>153</v>
      </c>
      <c r="C854" s="616" t="s">
        <v>2597</v>
      </c>
      <c r="D854" s="616">
        <v>70375</v>
      </c>
      <c r="G854" s="613" t="s">
        <v>1582</v>
      </c>
      <c r="H854" s="613" t="s">
        <v>2589</v>
      </c>
      <c r="I854" s="613">
        <v>6384</v>
      </c>
    </row>
    <row r="855" spans="2:9" x14ac:dyDescent="0.2">
      <c r="B855" s="615" t="s">
        <v>153</v>
      </c>
      <c r="C855" s="616" t="s">
        <v>2598</v>
      </c>
      <c r="D855" s="616">
        <v>70374</v>
      </c>
      <c r="G855" s="613" t="s">
        <v>1582</v>
      </c>
      <c r="H855" s="613" t="s">
        <v>2589</v>
      </c>
      <c r="I855" s="613">
        <v>6385</v>
      </c>
    </row>
    <row r="856" spans="2:9" x14ac:dyDescent="0.2">
      <c r="B856" s="615" t="s">
        <v>153</v>
      </c>
      <c r="C856" s="616" t="s">
        <v>2599</v>
      </c>
      <c r="D856" s="616">
        <v>70373</v>
      </c>
      <c r="G856" s="613" t="s">
        <v>1582</v>
      </c>
      <c r="H856" s="613" t="s">
        <v>2589</v>
      </c>
      <c r="I856" s="613">
        <v>6387</v>
      </c>
    </row>
    <row r="857" spans="2:9" x14ac:dyDescent="0.2">
      <c r="B857" s="615" t="s">
        <v>153</v>
      </c>
      <c r="C857" s="616" t="s">
        <v>2600</v>
      </c>
      <c r="D857" s="616">
        <v>70357</v>
      </c>
      <c r="G857" s="613" t="s">
        <v>1582</v>
      </c>
      <c r="H857" s="613" t="s">
        <v>2589</v>
      </c>
      <c r="I857" s="613" t="s">
        <v>1977</v>
      </c>
    </row>
    <row r="858" spans="2:9" x14ac:dyDescent="0.2">
      <c r="B858" s="615" t="s">
        <v>153</v>
      </c>
      <c r="C858" s="616" t="s">
        <v>2601</v>
      </c>
      <c r="D858" s="616">
        <v>70355</v>
      </c>
      <c r="G858" s="613" t="s">
        <v>1582</v>
      </c>
      <c r="H858" s="613" t="s">
        <v>2602</v>
      </c>
      <c r="I858" s="613">
        <v>2801</v>
      </c>
    </row>
    <row r="859" spans="2:9" x14ac:dyDescent="0.2">
      <c r="B859" s="615" t="s">
        <v>153</v>
      </c>
      <c r="C859" s="616" t="s">
        <v>2603</v>
      </c>
      <c r="D859" s="616">
        <v>70354</v>
      </c>
      <c r="G859" s="613" t="s">
        <v>1582</v>
      </c>
      <c r="H859" s="613" t="s">
        <v>2602</v>
      </c>
      <c r="I859" s="613">
        <v>2809</v>
      </c>
    </row>
    <row r="860" spans="2:9" x14ac:dyDescent="0.2">
      <c r="B860" s="615" t="s">
        <v>153</v>
      </c>
      <c r="C860" s="616" t="s">
        <v>2604</v>
      </c>
      <c r="D860" s="616">
        <v>70345</v>
      </c>
      <c r="G860" s="613" t="s">
        <v>1582</v>
      </c>
      <c r="H860" s="613" t="s">
        <v>2602</v>
      </c>
      <c r="I860" s="613">
        <v>2822</v>
      </c>
    </row>
    <row r="861" spans="2:9" x14ac:dyDescent="0.2">
      <c r="B861" s="615" t="s">
        <v>153</v>
      </c>
      <c r="C861" s="616" t="s">
        <v>2605</v>
      </c>
      <c r="D861" s="616">
        <v>70301</v>
      </c>
      <c r="G861" s="613" t="s">
        <v>1582</v>
      </c>
      <c r="H861" s="613" t="s">
        <v>2602</v>
      </c>
      <c r="I861" s="613">
        <v>2835</v>
      </c>
    </row>
    <row r="862" spans="2:9" x14ac:dyDescent="0.2">
      <c r="B862" s="615" t="s">
        <v>153</v>
      </c>
      <c r="C862" s="616" t="s">
        <v>153</v>
      </c>
      <c r="D862" s="616">
        <v>70148</v>
      </c>
      <c r="G862" s="613" t="s">
        <v>1582</v>
      </c>
      <c r="H862" s="613" t="s">
        <v>2602</v>
      </c>
      <c r="I862" s="613">
        <v>2837</v>
      </c>
    </row>
    <row r="863" spans="2:9" x14ac:dyDescent="0.2">
      <c r="B863" s="615" t="s">
        <v>153</v>
      </c>
      <c r="C863" s="616" t="s">
        <v>153</v>
      </c>
      <c r="D863" s="616">
        <v>70131</v>
      </c>
      <c r="G863" s="613" t="s">
        <v>1582</v>
      </c>
      <c r="H863" s="613" t="s">
        <v>2602</v>
      </c>
      <c r="I863" s="613">
        <v>2840</v>
      </c>
    </row>
    <row r="864" spans="2:9" x14ac:dyDescent="0.2">
      <c r="B864" s="615" t="s">
        <v>153</v>
      </c>
      <c r="C864" s="616" t="s">
        <v>153</v>
      </c>
      <c r="D864" s="616">
        <v>70130</v>
      </c>
      <c r="G864" s="613" t="s">
        <v>1582</v>
      </c>
      <c r="H864" s="613" t="s">
        <v>2602</v>
      </c>
      <c r="I864" s="613">
        <v>2841</v>
      </c>
    </row>
    <row r="865" spans="2:9" x14ac:dyDescent="0.2">
      <c r="B865" s="615" t="s">
        <v>153</v>
      </c>
      <c r="C865" s="616" t="s">
        <v>153</v>
      </c>
      <c r="D865" s="616">
        <v>70129</v>
      </c>
      <c r="G865" s="613" t="s">
        <v>1582</v>
      </c>
      <c r="H865" s="613" t="s">
        <v>2602</v>
      </c>
      <c r="I865" s="613">
        <v>2842</v>
      </c>
    </row>
    <row r="866" spans="2:9" x14ac:dyDescent="0.2">
      <c r="B866" s="615" t="s">
        <v>153</v>
      </c>
      <c r="C866" s="616" t="s">
        <v>153</v>
      </c>
      <c r="D866" s="616">
        <v>70128</v>
      </c>
      <c r="G866" s="613" t="s">
        <v>1582</v>
      </c>
      <c r="H866" s="613" t="s">
        <v>2602</v>
      </c>
      <c r="I866" s="613">
        <v>2852</v>
      </c>
    </row>
    <row r="867" spans="2:9" x14ac:dyDescent="0.2">
      <c r="B867" s="615" t="s">
        <v>153</v>
      </c>
      <c r="C867" s="616" t="s">
        <v>153</v>
      </c>
      <c r="D867" s="616">
        <v>70127</v>
      </c>
      <c r="G867" s="613" t="s">
        <v>1582</v>
      </c>
      <c r="H867" s="613" t="s">
        <v>2602</v>
      </c>
      <c r="I867" s="613">
        <v>2854</v>
      </c>
    </row>
    <row r="868" spans="2:9" x14ac:dyDescent="0.2">
      <c r="B868" s="615" t="s">
        <v>153</v>
      </c>
      <c r="C868" s="616" t="s">
        <v>153</v>
      </c>
      <c r="D868" s="616">
        <v>70126</v>
      </c>
      <c r="G868" s="613" t="s">
        <v>1582</v>
      </c>
      <c r="H868" s="613" t="s">
        <v>2602</v>
      </c>
      <c r="I868" s="613">
        <v>2871</v>
      </c>
    </row>
    <row r="869" spans="2:9" x14ac:dyDescent="0.2">
      <c r="B869" s="615" t="s">
        <v>153</v>
      </c>
      <c r="C869" s="616" t="s">
        <v>153</v>
      </c>
      <c r="D869" s="616">
        <v>70125</v>
      </c>
      <c r="G869" s="613" t="s">
        <v>1582</v>
      </c>
      <c r="H869" s="613" t="s">
        <v>2602</v>
      </c>
      <c r="I869" s="613">
        <v>2872</v>
      </c>
    </row>
    <row r="870" spans="2:9" x14ac:dyDescent="0.2">
      <c r="B870" s="615" t="s">
        <v>153</v>
      </c>
      <c r="C870" s="616" t="s">
        <v>153</v>
      </c>
      <c r="D870" s="616">
        <v>70124</v>
      </c>
      <c r="G870" s="613" t="s">
        <v>1582</v>
      </c>
      <c r="H870" s="613" t="s">
        <v>2602</v>
      </c>
      <c r="I870" s="613">
        <v>2874</v>
      </c>
    </row>
    <row r="871" spans="2:9" x14ac:dyDescent="0.2">
      <c r="B871" s="615" t="s">
        <v>153</v>
      </c>
      <c r="C871" s="616" t="s">
        <v>153</v>
      </c>
      <c r="D871" s="616">
        <v>70122</v>
      </c>
      <c r="G871" s="613" t="s">
        <v>1582</v>
      </c>
      <c r="H871" s="613" t="s">
        <v>2602</v>
      </c>
      <c r="I871" s="613">
        <v>2877</v>
      </c>
    </row>
    <row r="872" spans="2:9" x14ac:dyDescent="0.2">
      <c r="B872" s="615" t="s">
        <v>153</v>
      </c>
      <c r="C872" s="616" t="s">
        <v>153</v>
      </c>
      <c r="D872" s="616">
        <v>70119</v>
      </c>
      <c r="G872" s="613" t="s">
        <v>1582</v>
      </c>
      <c r="H872" s="613" t="s">
        <v>2602</v>
      </c>
      <c r="I872" s="613">
        <v>2878</v>
      </c>
    </row>
    <row r="873" spans="2:9" x14ac:dyDescent="0.2">
      <c r="B873" s="615" t="s">
        <v>153</v>
      </c>
      <c r="C873" s="616" t="s">
        <v>153</v>
      </c>
      <c r="D873" s="616">
        <v>70118</v>
      </c>
      <c r="G873" s="613" t="s">
        <v>1582</v>
      </c>
      <c r="H873" s="613" t="s">
        <v>2602</v>
      </c>
      <c r="I873" s="613">
        <v>2879</v>
      </c>
    </row>
    <row r="874" spans="2:9" x14ac:dyDescent="0.2">
      <c r="B874" s="615" t="s">
        <v>153</v>
      </c>
      <c r="C874" s="616" t="s">
        <v>153</v>
      </c>
      <c r="D874" s="616">
        <v>70117</v>
      </c>
      <c r="G874" s="613" t="s">
        <v>1582</v>
      </c>
      <c r="H874" s="613" t="s">
        <v>2602</v>
      </c>
      <c r="I874" s="613">
        <v>2880</v>
      </c>
    </row>
    <row r="875" spans="2:9" x14ac:dyDescent="0.2">
      <c r="B875" s="615" t="s">
        <v>153</v>
      </c>
      <c r="C875" s="616" t="s">
        <v>153</v>
      </c>
      <c r="D875" s="616">
        <v>70116</v>
      </c>
      <c r="G875" s="613" t="s">
        <v>1582</v>
      </c>
      <c r="H875" s="613" t="s">
        <v>2602</v>
      </c>
      <c r="I875" s="613">
        <v>2881</v>
      </c>
    </row>
    <row r="876" spans="2:9" x14ac:dyDescent="0.2">
      <c r="B876" s="615" t="s">
        <v>153</v>
      </c>
      <c r="C876" s="616" t="s">
        <v>153</v>
      </c>
      <c r="D876" s="616">
        <v>70115</v>
      </c>
      <c r="G876" s="613" t="s">
        <v>1582</v>
      </c>
      <c r="H876" s="613" t="s">
        <v>2602</v>
      </c>
      <c r="I876" s="613">
        <v>2882</v>
      </c>
    </row>
    <row r="877" spans="2:9" x14ac:dyDescent="0.2">
      <c r="B877" s="615" t="s">
        <v>153</v>
      </c>
      <c r="C877" s="616" t="s">
        <v>153</v>
      </c>
      <c r="D877" s="616">
        <v>70114</v>
      </c>
      <c r="G877" s="613" t="s">
        <v>1582</v>
      </c>
      <c r="H877" s="613" t="s">
        <v>2602</v>
      </c>
      <c r="I877" s="613">
        <v>2883</v>
      </c>
    </row>
    <row r="878" spans="2:9" x14ac:dyDescent="0.2">
      <c r="B878" s="615" t="s">
        <v>153</v>
      </c>
      <c r="C878" s="616" t="s">
        <v>153</v>
      </c>
      <c r="D878" s="616">
        <v>70113</v>
      </c>
      <c r="G878" s="613" t="s">
        <v>1582</v>
      </c>
      <c r="H878" s="613" t="s">
        <v>2602</v>
      </c>
      <c r="I878" s="613">
        <v>2885</v>
      </c>
    </row>
    <row r="879" spans="2:9" x14ac:dyDescent="0.2">
      <c r="B879" s="615" t="s">
        <v>153</v>
      </c>
      <c r="C879" s="616" t="s">
        <v>153</v>
      </c>
      <c r="D879" s="616">
        <v>70112</v>
      </c>
      <c r="G879" s="613" t="s">
        <v>1582</v>
      </c>
      <c r="H879" s="613" t="s">
        <v>2602</v>
      </c>
      <c r="I879" s="613">
        <v>2892</v>
      </c>
    </row>
    <row r="880" spans="2:9" x14ac:dyDescent="0.2">
      <c r="B880" s="615" t="s">
        <v>153</v>
      </c>
      <c r="C880" s="616" t="s">
        <v>153</v>
      </c>
      <c r="D880" s="617">
        <v>70170</v>
      </c>
      <c r="G880" s="613" t="s">
        <v>1582</v>
      </c>
      <c r="H880" s="613" t="s">
        <v>2606</v>
      </c>
      <c r="I880" s="613">
        <v>2806</v>
      </c>
    </row>
    <row r="881" spans="2:9" x14ac:dyDescent="0.2">
      <c r="B881" s="615" t="s">
        <v>153</v>
      </c>
      <c r="C881" s="616" t="s">
        <v>153</v>
      </c>
      <c r="D881" s="617">
        <v>70163</v>
      </c>
      <c r="G881" s="613" t="s">
        <v>1582</v>
      </c>
      <c r="H881" s="613" t="s">
        <v>2606</v>
      </c>
      <c r="I881" s="613">
        <v>2860</v>
      </c>
    </row>
    <row r="882" spans="2:9" x14ac:dyDescent="0.2">
      <c r="B882" s="615" t="s">
        <v>153</v>
      </c>
      <c r="C882" s="616" t="s">
        <v>153</v>
      </c>
      <c r="D882" s="617">
        <v>70149</v>
      </c>
      <c r="G882" s="613" t="s">
        <v>1582</v>
      </c>
      <c r="H882" s="613" t="s">
        <v>2606</v>
      </c>
      <c r="I882" s="613">
        <v>2861</v>
      </c>
    </row>
    <row r="883" spans="2:9" x14ac:dyDescent="0.2">
      <c r="B883" s="615" t="s">
        <v>153</v>
      </c>
      <c r="C883" s="616" t="s">
        <v>153</v>
      </c>
      <c r="D883" s="617">
        <v>70146</v>
      </c>
      <c r="G883" s="613" t="s">
        <v>1582</v>
      </c>
      <c r="H883" s="613" t="s">
        <v>2606</v>
      </c>
      <c r="I883" s="613">
        <v>2862</v>
      </c>
    </row>
    <row r="884" spans="2:9" x14ac:dyDescent="0.2">
      <c r="B884" s="615" t="s">
        <v>153</v>
      </c>
      <c r="C884" s="616" t="s">
        <v>153</v>
      </c>
      <c r="D884" s="617">
        <v>70145</v>
      </c>
      <c r="G884" s="613" t="s">
        <v>1582</v>
      </c>
      <c r="H884" s="613" t="s">
        <v>2606</v>
      </c>
      <c r="I884" s="613">
        <v>2863</v>
      </c>
    </row>
    <row r="885" spans="2:9" x14ac:dyDescent="0.2">
      <c r="B885" s="615" t="s">
        <v>153</v>
      </c>
      <c r="C885" s="616" t="s">
        <v>153</v>
      </c>
      <c r="D885" s="617">
        <v>70140</v>
      </c>
      <c r="G885" s="613" t="s">
        <v>1582</v>
      </c>
      <c r="H885" s="613" t="s">
        <v>2606</v>
      </c>
      <c r="I885" s="613">
        <v>2901</v>
      </c>
    </row>
    <row r="886" spans="2:9" x14ac:dyDescent="0.2">
      <c r="B886" s="615" t="s">
        <v>153</v>
      </c>
      <c r="C886" s="616" t="s">
        <v>153</v>
      </c>
      <c r="D886" s="617">
        <v>70139</v>
      </c>
      <c r="G886" s="613" t="s">
        <v>1582</v>
      </c>
      <c r="H886" s="613" t="s">
        <v>2606</v>
      </c>
      <c r="I886" s="613">
        <v>2902</v>
      </c>
    </row>
    <row r="887" spans="2:9" x14ac:dyDescent="0.2">
      <c r="B887" s="615" t="s">
        <v>153</v>
      </c>
      <c r="C887" s="616" t="s">
        <v>2607</v>
      </c>
      <c r="D887" s="616">
        <v>39470</v>
      </c>
      <c r="G887" s="613" t="s">
        <v>1582</v>
      </c>
      <c r="H887" s="613" t="s">
        <v>2606</v>
      </c>
      <c r="I887" s="613">
        <v>2903</v>
      </c>
    </row>
    <row r="888" spans="2:9" x14ac:dyDescent="0.2">
      <c r="B888" s="615" t="s">
        <v>153</v>
      </c>
      <c r="C888" s="616" t="s">
        <v>2608</v>
      </c>
      <c r="D888" s="616">
        <v>39466</v>
      </c>
      <c r="G888" s="613" t="s">
        <v>1582</v>
      </c>
      <c r="H888" s="613" t="s">
        <v>2606</v>
      </c>
      <c r="I888" s="613">
        <v>2904</v>
      </c>
    </row>
    <row r="889" spans="2:9" x14ac:dyDescent="0.2">
      <c r="B889" s="615" t="s">
        <v>153</v>
      </c>
      <c r="C889" s="616" t="s">
        <v>2609</v>
      </c>
      <c r="D889" s="616">
        <v>39455</v>
      </c>
      <c r="G889" s="613" t="s">
        <v>1582</v>
      </c>
      <c r="H889" s="613" t="s">
        <v>2606</v>
      </c>
      <c r="I889" s="613">
        <v>2905</v>
      </c>
    </row>
    <row r="890" spans="2:9" x14ac:dyDescent="0.2">
      <c r="B890" s="615" t="s">
        <v>153</v>
      </c>
      <c r="C890" s="616" t="s">
        <v>2610</v>
      </c>
      <c r="D890" s="616">
        <v>39426</v>
      </c>
      <c r="G890" s="613" t="s">
        <v>1582</v>
      </c>
      <c r="H890" s="613" t="s">
        <v>2606</v>
      </c>
      <c r="I890" s="613">
        <v>2906</v>
      </c>
    </row>
    <row r="891" spans="2:9" x14ac:dyDescent="0.2">
      <c r="B891" s="615" t="s">
        <v>153</v>
      </c>
      <c r="C891" s="616" t="s">
        <v>2611</v>
      </c>
      <c r="D891" s="616">
        <v>70091</v>
      </c>
      <c r="G891" s="613" t="s">
        <v>1582</v>
      </c>
      <c r="H891" s="613" t="s">
        <v>2606</v>
      </c>
      <c r="I891" s="613">
        <v>2907</v>
      </c>
    </row>
    <row r="892" spans="2:9" x14ac:dyDescent="0.2">
      <c r="B892" s="615" t="s">
        <v>153</v>
      </c>
      <c r="C892" s="616" t="s">
        <v>2612</v>
      </c>
      <c r="D892" s="616">
        <v>70083</v>
      </c>
      <c r="G892" s="613" t="s">
        <v>1582</v>
      </c>
      <c r="H892" s="613" t="s">
        <v>2606</v>
      </c>
      <c r="I892" s="613">
        <v>2908</v>
      </c>
    </row>
    <row r="893" spans="2:9" x14ac:dyDescent="0.2">
      <c r="B893" s="615" t="s">
        <v>153</v>
      </c>
      <c r="C893" s="616" t="s">
        <v>2613</v>
      </c>
      <c r="D893" s="616">
        <v>70081</v>
      </c>
      <c r="G893" s="613" t="s">
        <v>1582</v>
      </c>
      <c r="H893" s="613" t="s">
        <v>2606</v>
      </c>
      <c r="I893" s="613">
        <v>2909</v>
      </c>
    </row>
    <row r="894" spans="2:9" x14ac:dyDescent="0.2">
      <c r="B894" s="615" t="s">
        <v>153</v>
      </c>
      <c r="C894" s="616" t="s">
        <v>2614</v>
      </c>
      <c r="D894" s="616">
        <v>70041</v>
      </c>
      <c r="G894" s="613" t="s">
        <v>1582</v>
      </c>
      <c r="H894" s="613" t="s">
        <v>2606</v>
      </c>
      <c r="I894" s="613">
        <v>2911</v>
      </c>
    </row>
    <row r="895" spans="2:9" x14ac:dyDescent="0.2">
      <c r="B895" s="615" t="s">
        <v>153</v>
      </c>
      <c r="C895" s="616" t="s">
        <v>2615</v>
      </c>
      <c r="D895" s="616">
        <v>70040</v>
      </c>
      <c r="G895" s="613" t="s">
        <v>1582</v>
      </c>
      <c r="H895" s="613" t="s">
        <v>2606</v>
      </c>
      <c r="I895" s="613">
        <v>2912</v>
      </c>
    </row>
    <row r="896" spans="2:9" x14ac:dyDescent="0.2">
      <c r="B896" s="615" t="s">
        <v>153</v>
      </c>
      <c r="C896" s="616" t="s">
        <v>2616</v>
      </c>
      <c r="D896" s="616">
        <v>70037</v>
      </c>
      <c r="G896" s="613" t="s">
        <v>1582</v>
      </c>
      <c r="H896" s="613" t="s">
        <v>2606</v>
      </c>
      <c r="I896" s="613">
        <v>2914</v>
      </c>
    </row>
    <row r="897" spans="2:9" x14ac:dyDescent="0.2">
      <c r="B897" s="615" t="s">
        <v>153</v>
      </c>
      <c r="C897" s="616" t="s">
        <v>2616</v>
      </c>
      <c r="D897" s="617">
        <v>70093</v>
      </c>
      <c r="G897" s="613" t="s">
        <v>1582</v>
      </c>
      <c r="H897" s="613" t="s">
        <v>2606</v>
      </c>
      <c r="I897" s="613">
        <v>2915</v>
      </c>
    </row>
    <row r="898" spans="2:9" x14ac:dyDescent="0.2">
      <c r="B898" s="615" t="s">
        <v>153</v>
      </c>
      <c r="C898" s="616" t="s">
        <v>2617</v>
      </c>
      <c r="D898" s="616">
        <v>70092</v>
      </c>
      <c r="G898" s="613" t="s">
        <v>1582</v>
      </c>
      <c r="H898" s="613" t="s">
        <v>2606</v>
      </c>
      <c r="I898" s="613">
        <v>2916</v>
      </c>
    </row>
    <row r="899" spans="2:9" x14ac:dyDescent="0.2">
      <c r="B899" s="615" t="s">
        <v>153</v>
      </c>
      <c r="C899" s="616" t="s">
        <v>2618</v>
      </c>
      <c r="D899" s="616">
        <v>70085</v>
      </c>
      <c r="G899" s="613" t="s">
        <v>1582</v>
      </c>
      <c r="H899" s="613" t="s">
        <v>2606</v>
      </c>
      <c r="I899" s="613">
        <v>2918</v>
      </c>
    </row>
    <row r="900" spans="2:9" x14ac:dyDescent="0.2">
      <c r="B900" s="615" t="s">
        <v>153</v>
      </c>
      <c r="C900" s="616" t="s">
        <v>2619</v>
      </c>
      <c r="D900" s="616">
        <v>70075</v>
      </c>
      <c r="G900" s="613" t="s">
        <v>1582</v>
      </c>
      <c r="H900" s="613" t="s">
        <v>2606</v>
      </c>
      <c r="I900" s="613">
        <v>2940</v>
      </c>
    </row>
    <row r="901" spans="2:9" x14ac:dyDescent="0.2">
      <c r="B901" s="615" t="s">
        <v>153</v>
      </c>
      <c r="C901" s="616" t="s">
        <v>2620</v>
      </c>
      <c r="D901" s="616">
        <v>70043</v>
      </c>
      <c r="G901" s="613" t="s">
        <v>1582</v>
      </c>
      <c r="H901" s="613" t="s">
        <v>2621</v>
      </c>
      <c r="I901" s="613">
        <v>2815</v>
      </c>
    </row>
    <row r="902" spans="2:9" x14ac:dyDescent="0.2">
      <c r="B902" s="615" t="s">
        <v>153</v>
      </c>
      <c r="C902" s="616" t="s">
        <v>2622</v>
      </c>
      <c r="D902" s="616">
        <v>70032</v>
      </c>
      <c r="G902" s="613" t="s">
        <v>1582</v>
      </c>
      <c r="H902" s="613" t="s">
        <v>2621</v>
      </c>
      <c r="I902" s="613">
        <v>2816</v>
      </c>
    </row>
    <row r="903" spans="2:9" x14ac:dyDescent="0.2">
      <c r="B903" s="615" t="s">
        <v>153</v>
      </c>
      <c r="C903" s="616" t="s">
        <v>2623</v>
      </c>
      <c r="D903" s="616">
        <v>70087</v>
      </c>
      <c r="G903" s="613" t="s">
        <v>1582</v>
      </c>
      <c r="H903" s="613" t="s">
        <v>2621</v>
      </c>
      <c r="I903" s="613">
        <v>2817</v>
      </c>
    </row>
    <row r="904" spans="2:9" x14ac:dyDescent="0.2">
      <c r="B904" s="615" t="s">
        <v>153</v>
      </c>
      <c r="C904" s="616" t="s">
        <v>2624</v>
      </c>
      <c r="D904" s="616">
        <v>70080</v>
      </c>
      <c r="G904" s="613" t="s">
        <v>1582</v>
      </c>
      <c r="H904" s="613" t="s">
        <v>2621</v>
      </c>
      <c r="I904" s="613">
        <v>2818</v>
      </c>
    </row>
    <row r="905" spans="2:9" x14ac:dyDescent="0.2">
      <c r="B905" s="615" t="s">
        <v>153</v>
      </c>
      <c r="C905" s="616" t="s">
        <v>2625</v>
      </c>
      <c r="D905" s="616">
        <v>70079</v>
      </c>
      <c r="G905" s="613" t="s">
        <v>1582</v>
      </c>
      <c r="H905" s="613" t="s">
        <v>2621</v>
      </c>
      <c r="I905" s="613">
        <v>2823</v>
      </c>
    </row>
    <row r="906" spans="2:9" x14ac:dyDescent="0.2">
      <c r="B906" s="615" t="s">
        <v>153</v>
      </c>
      <c r="C906" s="616" t="s">
        <v>2626</v>
      </c>
      <c r="D906" s="616">
        <v>70070</v>
      </c>
      <c r="G906" s="613" t="s">
        <v>1582</v>
      </c>
      <c r="H906" s="613" t="s">
        <v>2621</v>
      </c>
      <c r="I906" s="613">
        <v>2825</v>
      </c>
    </row>
    <row r="907" spans="2:9" x14ac:dyDescent="0.2">
      <c r="B907" s="615" t="s">
        <v>153</v>
      </c>
      <c r="C907" s="616" t="s">
        <v>2627</v>
      </c>
      <c r="D907" s="616">
        <v>70057</v>
      </c>
      <c r="G907" s="613" t="s">
        <v>1582</v>
      </c>
      <c r="H907" s="613" t="s">
        <v>2621</v>
      </c>
      <c r="I907" s="613">
        <v>2827</v>
      </c>
    </row>
    <row r="908" spans="2:9" x14ac:dyDescent="0.2">
      <c r="B908" s="615" t="s">
        <v>153</v>
      </c>
      <c r="C908" s="616" t="s">
        <v>2628</v>
      </c>
      <c r="D908" s="616">
        <v>70047</v>
      </c>
      <c r="G908" s="613" t="s">
        <v>1582</v>
      </c>
      <c r="H908" s="613" t="s">
        <v>2621</v>
      </c>
      <c r="I908" s="613">
        <v>2831</v>
      </c>
    </row>
    <row r="909" spans="2:9" x14ac:dyDescent="0.2">
      <c r="B909" s="615" t="s">
        <v>153</v>
      </c>
      <c r="C909" s="616" t="s">
        <v>2629</v>
      </c>
      <c r="D909" s="616">
        <v>70039</v>
      </c>
      <c r="G909" s="613" t="s">
        <v>1582</v>
      </c>
      <c r="H909" s="613" t="s">
        <v>2621</v>
      </c>
      <c r="I909" s="613">
        <v>2857</v>
      </c>
    </row>
    <row r="910" spans="2:9" x14ac:dyDescent="0.2">
      <c r="B910" s="615" t="s">
        <v>153</v>
      </c>
      <c r="C910" s="616" t="s">
        <v>2630</v>
      </c>
      <c r="D910" s="616">
        <v>70031</v>
      </c>
      <c r="G910" s="613" t="s">
        <v>1582</v>
      </c>
      <c r="H910" s="613" t="s">
        <v>2621</v>
      </c>
      <c r="I910" s="613">
        <v>2886</v>
      </c>
    </row>
    <row r="911" spans="2:9" x14ac:dyDescent="0.2">
      <c r="B911" s="615" t="s">
        <v>153</v>
      </c>
      <c r="C911" s="616" t="s">
        <v>2631</v>
      </c>
      <c r="D911" s="616">
        <v>70030</v>
      </c>
      <c r="G911" s="613" t="s">
        <v>1582</v>
      </c>
      <c r="H911" s="613" t="s">
        <v>2621</v>
      </c>
      <c r="I911" s="613">
        <v>2887</v>
      </c>
    </row>
    <row r="912" spans="2:9" x14ac:dyDescent="0.2">
      <c r="B912" s="615" t="s">
        <v>153</v>
      </c>
      <c r="C912" s="616" t="s">
        <v>2632</v>
      </c>
      <c r="D912" s="616">
        <v>70792</v>
      </c>
      <c r="G912" s="613" t="s">
        <v>1582</v>
      </c>
      <c r="H912" s="613" t="s">
        <v>2621</v>
      </c>
      <c r="I912" s="613">
        <v>2888</v>
      </c>
    </row>
    <row r="913" spans="2:9" x14ac:dyDescent="0.2">
      <c r="B913" s="615" t="s">
        <v>153</v>
      </c>
      <c r="C913" s="616" t="s">
        <v>2633</v>
      </c>
      <c r="D913" s="616">
        <v>70763</v>
      </c>
      <c r="G913" s="613" t="s">
        <v>1582</v>
      </c>
      <c r="H913" s="613" t="s">
        <v>2621</v>
      </c>
      <c r="I913" s="613">
        <v>2889</v>
      </c>
    </row>
    <row r="914" spans="2:9" x14ac:dyDescent="0.2">
      <c r="B914" s="615" t="s">
        <v>153</v>
      </c>
      <c r="C914" s="616" t="s">
        <v>2634</v>
      </c>
      <c r="D914" s="616">
        <v>70723</v>
      </c>
      <c r="G914" s="613" t="s">
        <v>1582</v>
      </c>
      <c r="H914" s="613" t="s">
        <v>2621</v>
      </c>
      <c r="I914" s="613">
        <v>2893</v>
      </c>
    </row>
    <row r="915" spans="2:9" x14ac:dyDescent="0.2">
      <c r="B915" s="615" t="s">
        <v>153</v>
      </c>
      <c r="C915" s="616" t="s">
        <v>2635</v>
      </c>
      <c r="D915" s="616">
        <v>70090</v>
      </c>
      <c r="G915" s="613" t="s">
        <v>1582</v>
      </c>
      <c r="H915" s="613" t="s">
        <v>2621</v>
      </c>
      <c r="I915" s="613">
        <v>2910</v>
      </c>
    </row>
    <row r="916" spans="2:9" x14ac:dyDescent="0.2">
      <c r="B916" s="615" t="s">
        <v>153</v>
      </c>
      <c r="C916" s="616" t="s">
        <v>2636</v>
      </c>
      <c r="D916" s="616">
        <v>70086</v>
      </c>
      <c r="G916" s="613" t="s">
        <v>1582</v>
      </c>
      <c r="H916" s="613" t="s">
        <v>2621</v>
      </c>
      <c r="I916" s="613">
        <v>2919</v>
      </c>
    </row>
    <row r="917" spans="2:9" x14ac:dyDescent="0.2">
      <c r="B917" s="615" t="s">
        <v>153</v>
      </c>
      <c r="C917" s="616" t="s">
        <v>2637</v>
      </c>
      <c r="D917" s="616">
        <v>70071</v>
      </c>
      <c r="G917" s="613" t="s">
        <v>1582</v>
      </c>
      <c r="H917" s="613" t="s">
        <v>2621</v>
      </c>
      <c r="I917" s="613">
        <v>2920</v>
      </c>
    </row>
    <row r="918" spans="2:9" x14ac:dyDescent="0.2">
      <c r="B918" s="615" t="s">
        <v>153</v>
      </c>
      <c r="C918" s="616" t="s">
        <v>2638</v>
      </c>
      <c r="D918" s="616">
        <v>70052</v>
      </c>
      <c r="G918" s="613" t="s">
        <v>1582</v>
      </c>
      <c r="H918" s="613" t="s">
        <v>2621</v>
      </c>
      <c r="I918" s="613">
        <v>2921</v>
      </c>
    </row>
    <row r="919" spans="2:9" x14ac:dyDescent="0.2">
      <c r="B919" s="615" t="s">
        <v>153</v>
      </c>
      <c r="C919" s="616" t="s">
        <v>2639</v>
      </c>
      <c r="D919" s="616">
        <v>70084</v>
      </c>
      <c r="G919" s="613" t="s">
        <v>1582</v>
      </c>
      <c r="H919" s="613" t="s">
        <v>2640</v>
      </c>
      <c r="I919" s="613">
        <v>2804</v>
      </c>
    </row>
    <row r="920" spans="2:9" x14ac:dyDescent="0.2">
      <c r="B920" s="615" t="s">
        <v>153</v>
      </c>
      <c r="C920" s="616" t="s">
        <v>2641</v>
      </c>
      <c r="D920" s="616">
        <v>70076</v>
      </c>
      <c r="G920" s="613" t="s">
        <v>1582</v>
      </c>
      <c r="H920" s="613" t="s">
        <v>2640</v>
      </c>
      <c r="I920" s="613">
        <v>2808</v>
      </c>
    </row>
    <row r="921" spans="2:9" x14ac:dyDescent="0.2">
      <c r="B921" s="615" t="s">
        <v>153</v>
      </c>
      <c r="C921" s="616" t="s">
        <v>2642</v>
      </c>
      <c r="D921" s="616">
        <v>70068</v>
      </c>
      <c r="G921" s="613" t="s">
        <v>1582</v>
      </c>
      <c r="H921" s="613" t="s">
        <v>2640</v>
      </c>
      <c r="I921" s="613">
        <v>2812</v>
      </c>
    </row>
    <row r="922" spans="2:9" x14ac:dyDescent="0.2">
      <c r="B922" s="615" t="s">
        <v>153</v>
      </c>
      <c r="C922" s="616" t="s">
        <v>2643</v>
      </c>
      <c r="D922" s="616">
        <v>70051</v>
      </c>
      <c r="G922" s="613" t="s">
        <v>1582</v>
      </c>
      <c r="H922" s="613" t="s">
        <v>2640</v>
      </c>
      <c r="I922" s="613">
        <v>2813</v>
      </c>
    </row>
    <row r="923" spans="2:9" x14ac:dyDescent="0.2">
      <c r="B923" s="615" t="s">
        <v>153</v>
      </c>
      <c r="C923" s="616" t="s">
        <v>2644</v>
      </c>
      <c r="D923" s="616">
        <v>70049</v>
      </c>
      <c r="G923" s="613" t="s">
        <v>1582</v>
      </c>
      <c r="H923" s="613" t="s">
        <v>2640</v>
      </c>
      <c r="I923" s="613">
        <v>2832</v>
      </c>
    </row>
    <row r="924" spans="2:9" x14ac:dyDescent="0.2">
      <c r="B924" s="615" t="s">
        <v>153</v>
      </c>
      <c r="C924" s="616" t="s">
        <v>2645</v>
      </c>
      <c r="D924" s="616">
        <v>70471</v>
      </c>
      <c r="G924" s="613" t="s">
        <v>1582</v>
      </c>
      <c r="H924" s="613" t="s">
        <v>2640</v>
      </c>
      <c r="I924" s="613">
        <v>2833</v>
      </c>
    </row>
    <row r="925" spans="2:9" x14ac:dyDescent="0.2">
      <c r="B925" s="615" t="s">
        <v>153</v>
      </c>
      <c r="C925" s="616" t="s">
        <v>2646</v>
      </c>
      <c r="D925" s="616">
        <v>70461</v>
      </c>
      <c r="G925" s="613" t="s">
        <v>1582</v>
      </c>
      <c r="H925" s="613" t="s">
        <v>2640</v>
      </c>
      <c r="I925" s="613">
        <v>2836</v>
      </c>
    </row>
    <row r="926" spans="2:9" x14ac:dyDescent="0.2">
      <c r="B926" s="615" t="s">
        <v>153</v>
      </c>
      <c r="C926" s="616" t="s">
        <v>2646</v>
      </c>
      <c r="D926" s="616">
        <v>70460</v>
      </c>
      <c r="G926" s="613" t="s">
        <v>1582</v>
      </c>
      <c r="H926" s="613" t="s">
        <v>2640</v>
      </c>
      <c r="I926" s="613">
        <v>2873</v>
      </c>
    </row>
    <row r="927" spans="2:9" x14ac:dyDescent="0.2">
      <c r="B927" s="615" t="s">
        <v>153</v>
      </c>
      <c r="C927" s="616" t="s">
        <v>2646</v>
      </c>
      <c r="D927" s="616">
        <v>70458</v>
      </c>
      <c r="G927" s="613" t="s">
        <v>1582</v>
      </c>
      <c r="H927" s="613" t="s">
        <v>2640</v>
      </c>
      <c r="I927" s="613">
        <v>2875</v>
      </c>
    </row>
    <row r="928" spans="2:9" x14ac:dyDescent="0.2">
      <c r="B928" s="615" t="s">
        <v>153</v>
      </c>
      <c r="C928" s="616" t="s">
        <v>2647</v>
      </c>
      <c r="D928" s="616">
        <v>70452</v>
      </c>
      <c r="G928" s="613" t="s">
        <v>1582</v>
      </c>
      <c r="H928" s="613" t="s">
        <v>2640</v>
      </c>
      <c r="I928" s="613">
        <v>2891</v>
      </c>
    </row>
    <row r="929" spans="2:9" x14ac:dyDescent="0.2">
      <c r="B929" s="615" t="s">
        <v>153</v>
      </c>
      <c r="C929" s="616" t="s">
        <v>2645</v>
      </c>
      <c r="D929" s="616">
        <v>70448</v>
      </c>
      <c r="G929" s="613" t="s">
        <v>1582</v>
      </c>
      <c r="H929" s="613" t="s">
        <v>2640</v>
      </c>
      <c r="I929" s="613">
        <v>2898</v>
      </c>
    </row>
    <row r="930" spans="2:9" x14ac:dyDescent="0.2">
      <c r="B930" s="615" t="s">
        <v>153</v>
      </c>
      <c r="C930" s="616" t="s">
        <v>2648</v>
      </c>
      <c r="D930" s="616">
        <v>70447</v>
      </c>
      <c r="G930" s="613" t="s">
        <v>1582</v>
      </c>
      <c r="H930" s="613" t="s">
        <v>2640</v>
      </c>
      <c r="I930" s="613">
        <v>2984</v>
      </c>
    </row>
    <row r="931" spans="2:9" x14ac:dyDescent="0.2">
      <c r="B931" s="615" t="s">
        <v>153</v>
      </c>
      <c r="C931" s="616" t="s">
        <v>2649</v>
      </c>
      <c r="D931" s="616">
        <v>70445</v>
      </c>
      <c r="G931" s="613" t="s">
        <v>1582</v>
      </c>
      <c r="H931" s="613" t="s">
        <v>2650</v>
      </c>
      <c r="I931" s="613">
        <v>2802</v>
      </c>
    </row>
    <row r="932" spans="2:9" x14ac:dyDescent="0.2">
      <c r="B932" s="615" t="s">
        <v>153</v>
      </c>
      <c r="C932" s="616" t="s">
        <v>2651</v>
      </c>
      <c r="D932" s="616">
        <v>70437</v>
      </c>
      <c r="G932" s="613" t="s">
        <v>1582</v>
      </c>
      <c r="H932" s="613" t="s">
        <v>2650</v>
      </c>
      <c r="I932" s="613">
        <v>2814</v>
      </c>
    </row>
    <row r="933" spans="2:9" x14ac:dyDescent="0.2">
      <c r="B933" s="615" t="s">
        <v>153</v>
      </c>
      <c r="C933" s="616" t="s">
        <v>2652</v>
      </c>
      <c r="D933" s="616">
        <v>70435</v>
      </c>
      <c r="G933" s="613" t="s">
        <v>1582</v>
      </c>
      <c r="H933" s="613" t="s">
        <v>2650</v>
      </c>
      <c r="I933" s="613">
        <v>2824</v>
      </c>
    </row>
    <row r="934" spans="2:9" x14ac:dyDescent="0.2">
      <c r="B934" s="615" t="s">
        <v>153</v>
      </c>
      <c r="C934" s="616" t="s">
        <v>2652</v>
      </c>
      <c r="D934" s="616">
        <v>70433</v>
      </c>
      <c r="G934" s="613" t="s">
        <v>1582</v>
      </c>
      <c r="H934" s="613" t="s">
        <v>2650</v>
      </c>
      <c r="I934" s="613">
        <v>2826</v>
      </c>
    </row>
    <row r="935" spans="2:9" x14ac:dyDescent="0.2">
      <c r="B935" s="615" t="s">
        <v>153</v>
      </c>
      <c r="C935" s="616" t="s">
        <v>2653</v>
      </c>
      <c r="D935" s="616">
        <v>70431</v>
      </c>
      <c r="G935" s="613" t="s">
        <v>1582</v>
      </c>
      <c r="H935" s="613" t="s">
        <v>2650</v>
      </c>
      <c r="I935" s="613">
        <v>2828</v>
      </c>
    </row>
    <row r="936" spans="2:9" x14ac:dyDescent="0.2">
      <c r="B936" s="615" t="s">
        <v>153</v>
      </c>
      <c r="C936" s="616" t="s">
        <v>2654</v>
      </c>
      <c r="D936" s="616">
        <v>70420</v>
      </c>
      <c r="G936" s="613" t="s">
        <v>1582</v>
      </c>
      <c r="H936" s="613" t="s">
        <v>2650</v>
      </c>
      <c r="I936" s="613">
        <v>2829</v>
      </c>
    </row>
    <row r="937" spans="2:9" x14ac:dyDescent="0.2">
      <c r="B937" s="615" t="s">
        <v>153</v>
      </c>
      <c r="C937" s="616" t="s">
        <v>2655</v>
      </c>
      <c r="D937" s="616">
        <v>70466</v>
      </c>
      <c r="G937" s="613" t="s">
        <v>1582</v>
      </c>
      <c r="H937" s="613" t="s">
        <v>2650</v>
      </c>
      <c r="I937" s="613">
        <v>2830</v>
      </c>
    </row>
    <row r="938" spans="2:9" x14ac:dyDescent="0.2">
      <c r="B938" s="615" t="s">
        <v>153</v>
      </c>
      <c r="C938" s="616" t="s">
        <v>2656</v>
      </c>
      <c r="D938" s="616">
        <v>70456</v>
      </c>
      <c r="G938" s="613" t="s">
        <v>1582</v>
      </c>
      <c r="H938" s="613" t="s">
        <v>2650</v>
      </c>
      <c r="I938" s="613">
        <v>2838</v>
      </c>
    </row>
    <row r="939" spans="2:9" x14ac:dyDescent="0.2">
      <c r="B939" s="615" t="s">
        <v>153</v>
      </c>
      <c r="C939" s="616" t="s">
        <v>2657</v>
      </c>
      <c r="D939" s="616">
        <v>70455</v>
      </c>
      <c r="G939" s="613" t="s">
        <v>1582</v>
      </c>
      <c r="H939" s="613" t="s">
        <v>2650</v>
      </c>
      <c r="I939" s="613">
        <v>2839</v>
      </c>
    </row>
    <row r="940" spans="2:9" x14ac:dyDescent="0.2">
      <c r="B940" s="615" t="s">
        <v>153</v>
      </c>
      <c r="C940" s="616" t="s">
        <v>2658</v>
      </c>
      <c r="D940" s="616">
        <v>70454</v>
      </c>
      <c r="G940" s="613" t="s">
        <v>1582</v>
      </c>
      <c r="H940" s="613" t="s">
        <v>2650</v>
      </c>
      <c r="I940" s="613">
        <v>2858</v>
      </c>
    </row>
    <row r="941" spans="2:9" x14ac:dyDescent="0.2">
      <c r="B941" s="615" t="s">
        <v>153</v>
      </c>
      <c r="C941" s="616" t="s">
        <v>2659</v>
      </c>
      <c r="D941" s="616">
        <v>70446</v>
      </c>
      <c r="G941" s="613" t="s">
        <v>1582</v>
      </c>
      <c r="H941" s="613" t="s">
        <v>2650</v>
      </c>
      <c r="I941" s="613">
        <v>2859</v>
      </c>
    </row>
    <row r="942" spans="2:9" x14ac:dyDescent="0.2">
      <c r="B942" s="615" t="s">
        <v>153</v>
      </c>
      <c r="C942" s="616" t="s">
        <v>2660</v>
      </c>
      <c r="D942" s="616">
        <v>70444</v>
      </c>
      <c r="G942" s="613" t="s">
        <v>1582</v>
      </c>
      <c r="H942" s="613" t="s">
        <v>2650</v>
      </c>
      <c r="I942" s="613">
        <v>2864</v>
      </c>
    </row>
    <row r="943" spans="2:9" x14ac:dyDescent="0.2">
      <c r="B943" s="615" t="s">
        <v>153</v>
      </c>
      <c r="C943" s="616" t="s">
        <v>2661</v>
      </c>
      <c r="D943" s="616">
        <v>70443</v>
      </c>
      <c r="G943" s="613" t="s">
        <v>1582</v>
      </c>
      <c r="H943" s="613" t="s">
        <v>2650</v>
      </c>
      <c r="I943" s="613">
        <v>2865</v>
      </c>
    </row>
    <row r="944" spans="2:9" x14ac:dyDescent="0.2">
      <c r="B944" s="615" t="s">
        <v>153</v>
      </c>
      <c r="C944" s="616" t="s">
        <v>2662</v>
      </c>
      <c r="D944" s="616">
        <v>70442</v>
      </c>
      <c r="G944" s="613" t="s">
        <v>1582</v>
      </c>
      <c r="H944" s="613" t="s">
        <v>2650</v>
      </c>
      <c r="I944" s="613">
        <v>2876</v>
      </c>
    </row>
    <row r="945" spans="2:9" x14ac:dyDescent="0.2">
      <c r="B945" s="615" t="s">
        <v>153</v>
      </c>
      <c r="C945" s="616" t="s">
        <v>2663</v>
      </c>
      <c r="D945" s="616">
        <v>70436</v>
      </c>
      <c r="G945" s="613" t="s">
        <v>1582</v>
      </c>
      <c r="H945" s="613" t="s">
        <v>2650</v>
      </c>
      <c r="I945" s="613">
        <v>2895</v>
      </c>
    </row>
    <row r="946" spans="2:9" x14ac:dyDescent="0.2">
      <c r="B946" s="615" t="s">
        <v>153</v>
      </c>
      <c r="C946" s="616" t="s">
        <v>2664</v>
      </c>
      <c r="D946" s="616">
        <v>70422</v>
      </c>
      <c r="G946" s="613" t="s">
        <v>1582</v>
      </c>
      <c r="H946" s="613" t="s">
        <v>2650</v>
      </c>
      <c r="I946" s="613">
        <v>2896</v>
      </c>
    </row>
    <row r="947" spans="2:9" x14ac:dyDescent="0.2">
      <c r="B947" s="615" t="s">
        <v>153</v>
      </c>
      <c r="C947" s="616" t="s">
        <v>2665</v>
      </c>
      <c r="D947" s="616">
        <v>70403</v>
      </c>
      <c r="G947" s="613" t="s">
        <v>1582</v>
      </c>
      <c r="H947" s="613" t="s">
        <v>2650</v>
      </c>
      <c r="I947" s="613">
        <v>2917</v>
      </c>
    </row>
    <row r="948" spans="2:9" x14ac:dyDescent="0.2">
      <c r="B948" s="615" t="s">
        <v>153</v>
      </c>
      <c r="C948" s="616" t="s">
        <v>2665</v>
      </c>
      <c r="D948" s="616">
        <v>70402</v>
      </c>
      <c r="G948" s="613" t="s">
        <v>2666</v>
      </c>
      <c r="H948" s="613"/>
      <c r="I948" s="613"/>
    </row>
    <row r="949" spans="2:9" x14ac:dyDescent="0.2">
      <c r="B949" s="615" t="s">
        <v>153</v>
      </c>
      <c r="C949" s="616" t="s">
        <v>2665</v>
      </c>
      <c r="D949" s="616">
        <v>70401</v>
      </c>
      <c r="G949" s="613" t="s">
        <v>153</v>
      </c>
      <c r="H949" s="613" t="s">
        <v>2654</v>
      </c>
      <c r="I949" s="613">
        <v>70420</v>
      </c>
    </row>
    <row r="950" spans="2:9" x14ac:dyDescent="0.2">
      <c r="B950" s="615" t="s">
        <v>153</v>
      </c>
      <c r="C950" s="617" t="s">
        <v>2667</v>
      </c>
      <c r="D950" s="617">
        <v>70421</v>
      </c>
      <c r="G950" s="613" t="s">
        <v>153</v>
      </c>
      <c r="H950" s="613" t="s">
        <v>2667</v>
      </c>
      <c r="I950" s="613">
        <v>70421</v>
      </c>
    </row>
    <row r="951" spans="2:9" x14ac:dyDescent="0.2">
      <c r="B951" s="615" t="s">
        <v>153</v>
      </c>
      <c r="C951" s="616" t="s">
        <v>2668</v>
      </c>
      <c r="D951" s="616">
        <v>70397</v>
      </c>
      <c r="G951" s="613" t="s">
        <v>153</v>
      </c>
      <c r="H951" s="613" t="s">
        <v>2630</v>
      </c>
      <c r="I951" s="613">
        <v>70031</v>
      </c>
    </row>
    <row r="952" spans="2:9" x14ac:dyDescent="0.2">
      <c r="B952" s="615" t="s">
        <v>153</v>
      </c>
      <c r="C952" s="616" t="s">
        <v>2669</v>
      </c>
      <c r="D952" s="616">
        <v>70395</v>
      </c>
      <c r="G952" s="613" t="s">
        <v>153</v>
      </c>
      <c r="H952" s="613" t="s">
        <v>2664</v>
      </c>
      <c r="I952" s="613">
        <v>70422</v>
      </c>
    </row>
    <row r="953" spans="2:9" x14ac:dyDescent="0.2">
      <c r="B953" s="615" t="s">
        <v>153</v>
      </c>
      <c r="C953" s="616" t="s">
        <v>2670</v>
      </c>
      <c r="D953" s="616">
        <v>70377</v>
      </c>
      <c r="G953" s="613" t="s">
        <v>153</v>
      </c>
      <c r="H953" s="613" t="s">
        <v>2671</v>
      </c>
      <c r="I953" s="613">
        <v>70426</v>
      </c>
    </row>
    <row r="954" spans="2:9" x14ac:dyDescent="0.2">
      <c r="B954" s="615" t="s">
        <v>153</v>
      </c>
      <c r="C954" s="616" t="s">
        <v>2672</v>
      </c>
      <c r="D954" s="616">
        <v>70364</v>
      </c>
      <c r="G954" s="613" t="s">
        <v>153</v>
      </c>
      <c r="H954" s="613" t="s">
        <v>2622</v>
      </c>
      <c r="I954" s="613">
        <v>70032</v>
      </c>
    </row>
    <row r="955" spans="2:9" x14ac:dyDescent="0.2">
      <c r="B955" s="615" t="s">
        <v>153</v>
      </c>
      <c r="C955" s="616" t="s">
        <v>2672</v>
      </c>
      <c r="D955" s="616">
        <v>70363</v>
      </c>
      <c r="G955" s="613" t="s">
        <v>153</v>
      </c>
      <c r="H955" s="613" t="s">
        <v>2594</v>
      </c>
      <c r="I955" s="613">
        <v>70036</v>
      </c>
    </row>
    <row r="956" spans="2:9" x14ac:dyDescent="0.2">
      <c r="B956" s="615" t="s">
        <v>153</v>
      </c>
      <c r="C956" s="616" t="s">
        <v>2672</v>
      </c>
      <c r="D956" s="616">
        <v>70360</v>
      </c>
      <c r="G956" s="613" t="s">
        <v>153</v>
      </c>
      <c r="H956" s="613" t="s">
        <v>2584</v>
      </c>
      <c r="I956" s="613">
        <v>39520</v>
      </c>
    </row>
    <row r="957" spans="2:9" x14ac:dyDescent="0.2">
      <c r="B957" s="615" t="s">
        <v>153</v>
      </c>
      <c r="C957" s="616" t="s">
        <v>2673</v>
      </c>
      <c r="D957" s="616">
        <v>70359</v>
      </c>
      <c r="G957" s="613" t="s">
        <v>153</v>
      </c>
      <c r="H957" s="613" t="s">
        <v>2616</v>
      </c>
      <c r="I957" s="613">
        <v>70037</v>
      </c>
    </row>
    <row r="958" spans="2:9" x14ac:dyDescent="0.2">
      <c r="B958" s="615" t="s">
        <v>153</v>
      </c>
      <c r="C958" s="616" t="s">
        <v>2674</v>
      </c>
      <c r="D958" s="616">
        <v>70356</v>
      </c>
      <c r="G958" s="613" t="s">
        <v>153</v>
      </c>
      <c r="H958" s="613" t="s">
        <v>2616</v>
      </c>
      <c r="I958" s="613">
        <v>70093</v>
      </c>
    </row>
    <row r="959" spans="2:9" x14ac:dyDescent="0.2">
      <c r="B959" s="615" t="s">
        <v>153</v>
      </c>
      <c r="C959" s="616" t="s">
        <v>2675</v>
      </c>
      <c r="D959" s="616">
        <v>70353</v>
      </c>
      <c r="G959" s="613" t="s">
        <v>153</v>
      </c>
      <c r="H959" s="613" t="s">
        <v>2676</v>
      </c>
      <c r="I959" s="613">
        <v>70427</v>
      </c>
    </row>
    <row r="960" spans="2:9" x14ac:dyDescent="0.2">
      <c r="B960" s="615" t="s">
        <v>153</v>
      </c>
      <c r="C960" s="616" t="s">
        <v>2677</v>
      </c>
      <c r="D960" s="616">
        <v>70344</v>
      </c>
      <c r="G960" s="613" t="s">
        <v>153</v>
      </c>
      <c r="H960" s="613" t="s">
        <v>2678</v>
      </c>
      <c r="I960" s="613">
        <v>70343</v>
      </c>
    </row>
    <row r="961" spans="2:9" x14ac:dyDescent="0.2">
      <c r="B961" s="615" t="s">
        <v>153</v>
      </c>
      <c r="C961" s="616" t="s">
        <v>2678</v>
      </c>
      <c r="D961" s="616">
        <v>70343</v>
      </c>
      <c r="G961" s="613" t="s">
        <v>153</v>
      </c>
      <c r="H961" s="613" t="s">
        <v>2629</v>
      </c>
      <c r="I961" s="613">
        <v>70039</v>
      </c>
    </row>
    <row r="962" spans="2:9" x14ac:dyDescent="0.2">
      <c r="B962" s="615" t="s">
        <v>153</v>
      </c>
      <c r="C962" s="616" t="s">
        <v>2679</v>
      </c>
      <c r="D962" s="616">
        <v>70467</v>
      </c>
      <c r="G962" s="613" t="s">
        <v>153</v>
      </c>
      <c r="H962" s="613" t="s">
        <v>2615</v>
      </c>
      <c r="I962" s="613">
        <v>70040</v>
      </c>
    </row>
    <row r="963" spans="2:9" x14ac:dyDescent="0.2">
      <c r="B963" s="615" t="s">
        <v>153</v>
      </c>
      <c r="C963" s="616" t="s">
        <v>2680</v>
      </c>
      <c r="D963" s="616">
        <v>70450</v>
      </c>
      <c r="G963" s="613" t="s">
        <v>153</v>
      </c>
      <c r="H963" s="613" t="s">
        <v>2614</v>
      </c>
      <c r="I963" s="613">
        <v>70041</v>
      </c>
    </row>
    <row r="964" spans="2:9" x14ac:dyDescent="0.2">
      <c r="B964" s="615" t="s">
        <v>153</v>
      </c>
      <c r="C964" s="616" t="s">
        <v>2681</v>
      </c>
      <c r="D964" s="616">
        <v>70438</v>
      </c>
      <c r="G964" s="613" t="s">
        <v>153</v>
      </c>
      <c r="H964" s="613" t="s">
        <v>2653</v>
      </c>
      <c r="I964" s="613">
        <v>70431</v>
      </c>
    </row>
    <row r="965" spans="2:9" x14ac:dyDescent="0.2">
      <c r="B965" s="615" t="s">
        <v>153</v>
      </c>
      <c r="C965" s="616" t="s">
        <v>2676</v>
      </c>
      <c r="D965" s="616">
        <v>70427</v>
      </c>
      <c r="G965" s="613" t="s">
        <v>153</v>
      </c>
      <c r="H965" s="613" t="s">
        <v>2610</v>
      </c>
      <c r="I965" s="613">
        <v>39426</v>
      </c>
    </row>
    <row r="966" spans="2:9" x14ac:dyDescent="0.2">
      <c r="B966" s="615" t="s">
        <v>153</v>
      </c>
      <c r="C966" s="616" t="s">
        <v>2671</v>
      </c>
      <c r="D966" s="616">
        <v>70426</v>
      </c>
      <c r="G966" s="613" t="s">
        <v>153</v>
      </c>
      <c r="H966" s="613" t="s">
        <v>2620</v>
      </c>
      <c r="I966" s="613">
        <v>70043</v>
      </c>
    </row>
    <row r="967" spans="2:9" x14ac:dyDescent="0.2">
      <c r="B967" s="615" t="s">
        <v>2006</v>
      </c>
      <c r="C967" s="615" t="s">
        <v>139</v>
      </c>
      <c r="D967" s="618">
        <v>32413</v>
      </c>
      <c r="G967" s="613" t="s">
        <v>153</v>
      </c>
      <c r="H967" s="613" t="s">
        <v>2677</v>
      </c>
      <c r="I967" s="613">
        <v>70344</v>
      </c>
    </row>
    <row r="968" spans="2:9" x14ac:dyDescent="0.2">
      <c r="B968" s="615" t="s">
        <v>2006</v>
      </c>
      <c r="C968" s="615" t="s">
        <v>139</v>
      </c>
      <c r="D968" s="618">
        <v>32422</v>
      </c>
      <c r="G968" s="613" t="s">
        <v>153</v>
      </c>
      <c r="H968" s="613" t="s">
        <v>2634</v>
      </c>
      <c r="I968" s="613">
        <v>70723</v>
      </c>
    </row>
    <row r="969" spans="2:9" x14ac:dyDescent="0.2">
      <c r="B969" s="615" t="s">
        <v>2006</v>
      </c>
      <c r="C969" s="615" t="s">
        <v>139</v>
      </c>
      <c r="D969" s="618">
        <v>32433</v>
      </c>
      <c r="G969" s="613" t="s">
        <v>153</v>
      </c>
      <c r="H969" s="613" t="s">
        <v>2652</v>
      </c>
      <c r="I969" s="613">
        <v>70433</v>
      </c>
    </row>
    <row r="970" spans="2:9" x14ac:dyDescent="0.2">
      <c r="B970" s="615" t="s">
        <v>2006</v>
      </c>
      <c r="C970" s="615" t="s">
        <v>139</v>
      </c>
      <c r="D970" s="618">
        <v>32434</v>
      </c>
      <c r="G970" s="613" t="s">
        <v>153</v>
      </c>
      <c r="H970" s="613" t="s">
        <v>2652</v>
      </c>
      <c r="I970" s="613">
        <v>70435</v>
      </c>
    </row>
    <row r="971" spans="2:9" x14ac:dyDescent="0.2">
      <c r="B971" s="615" t="s">
        <v>2006</v>
      </c>
      <c r="C971" s="615" t="s">
        <v>139</v>
      </c>
      <c r="D971" s="618">
        <v>32435</v>
      </c>
      <c r="G971" s="613" t="s">
        <v>153</v>
      </c>
      <c r="H971" s="613" t="s">
        <v>2604</v>
      </c>
      <c r="I971" s="613">
        <v>70345</v>
      </c>
    </row>
    <row r="972" spans="2:9" x14ac:dyDescent="0.2">
      <c r="B972" s="615" t="s">
        <v>2006</v>
      </c>
      <c r="C972" s="615" t="s">
        <v>139</v>
      </c>
      <c r="D972" s="618">
        <v>32439</v>
      </c>
      <c r="G972" s="613" t="s">
        <v>153</v>
      </c>
      <c r="H972" s="613" t="s">
        <v>2631</v>
      </c>
      <c r="I972" s="613">
        <v>70030</v>
      </c>
    </row>
    <row r="973" spans="2:9" x14ac:dyDescent="0.2">
      <c r="B973" s="615" t="s">
        <v>2006</v>
      </c>
      <c r="C973" s="615" t="s">
        <v>139</v>
      </c>
      <c r="D973" s="618">
        <v>32455</v>
      </c>
      <c r="G973" s="613" t="s">
        <v>153</v>
      </c>
      <c r="H973" s="613" t="s">
        <v>2628</v>
      </c>
      <c r="I973" s="613">
        <v>70047</v>
      </c>
    </row>
    <row r="974" spans="2:9" x14ac:dyDescent="0.2">
      <c r="B974" s="615" t="s">
        <v>2006</v>
      </c>
      <c r="C974" s="615" t="s">
        <v>139</v>
      </c>
      <c r="D974" s="618">
        <v>32459</v>
      </c>
      <c r="G974" s="613" t="s">
        <v>153</v>
      </c>
      <c r="H974" s="613" t="s">
        <v>2583</v>
      </c>
      <c r="I974" s="613">
        <v>39525</v>
      </c>
    </row>
    <row r="975" spans="2:9" x14ac:dyDescent="0.2">
      <c r="B975" s="615" t="s">
        <v>2006</v>
      </c>
      <c r="C975" s="615" t="s">
        <v>139</v>
      </c>
      <c r="D975" s="618">
        <v>32462</v>
      </c>
      <c r="G975" s="613" t="s">
        <v>153</v>
      </c>
      <c r="H975" s="613" t="s">
        <v>2675</v>
      </c>
      <c r="I975" s="613">
        <v>70353</v>
      </c>
    </row>
    <row r="976" spans="2:9" x14ac:dyDescent="0.2">
      <c r="B976" s="615" t="s">
        <v>2006</v>
      </c>
      <c r="C976" s="615" t="s">
        <v>139</v>
      </c>
      <c r="D976" s="618">
        <v>32464</v>
      </c>
      <c r="G976" s="613" t="s">
        <v>153</v>
      </c>
      <c r="H976" s="613" t="s">
        <v>2644</v>
      </c>
      <c r="I976" s="613">
        <v>70049</v>
      </c>
    </row>
    <row r="977" spans="2:9" x14ac:dyDescent="0.2">
      <c r="B977" s="615" t="s">
        <v>2006</v>
      </c>
      <c r="C977" s="615" t="s">
        <v>139</v>
      </c>
      <c r="D977" s="618">
        <v>32501</v>
      </c>
      <c r="G977" s="613" t="s">
        <v>153</v>
      </c>
      <c r="H977" s="613" t="s">
        <v>2663</v>
      </c>
      <c r="I977" s="613">
        <v>70436</v>
      </c>
    </row>
    <row r="978" spans="2:9" x14ac:dyDescent="0.2">
      <c r="B978" s="615" t="s">
        <v>2006</v>
      </c>
      <c r="C978" s="615" t="s">
        <v>139</v>
      </c>
      <c r="D978" s="618">
        <v>32502</v>
      </c>
      <c r="G978" s="613" t="s">
        <v>153</v>
      </c>
      <c r="H978" s="613" t="s">
        <v>2651</v>
      </c>
      <c r="I978" s="613">
        <v>70437</v>
      </c>
    </row>
    <row r="979" spans="2:9" x14ac:dyDescent="0.2">
      <c r="B979" s="615" t="s">
        <v>2006</v>
      </c>
      <c r="C979" s="615" t="s">
        <v>139</v>
      </c>
      <c r="D979" s="618">
        <v>32503</v>
      </c>
      <c r="G979" s="613" t="s">
        <v>153</v>
      </c>
      <c r="H979" s="613" t="s">
        <v>2681</v>
      </c>
      <c r="I979" s="613">
        <v>70438</v>
      </c>
    </row>
    <row r="980" spans="2:9" x14ac:dyDescent="0.2">
      <c r="B980" s="615" t="s">
        <v>2006</v>
      </c>
      <c r="C980" s="615" t="s">
        <v>139</v>
      </c>
      <c r="D980" s="618">
        <v>32504</v>
      </c>
      <c r="G980" s="613" t="s">
        <v>153</v>
      </c>
      <c r="H980" s="613" t="s">
        <v>2603</v>
      </c>
      <c r="I980" s="613">
        <v>70354</v>
      </c>
    </row>
    <row r="981" spans="2:9" x14ac:dyDescent="0.2">
      <c r="B981" s="615" t="s">
        <v>2006</v>
      </c>
      <c r="C981" s="615" t="s">
        <v>139</v>
      </c>
      <c r="D981" s="618">
        <v>32505</v>
      </c>
      <c r="G981" s="613" t="s">
        <v>153</v>
      </c>
      <c r="H981" s="613" t="s">
        <v>2643</v>
      </c>
      <c r="I981" s="613">
        <v>70051</v>
      </c>
    </row>
    <row r="982" spans="2:9" x14ac:dyDescent="0.2">
      <c r="B982" s="615" t="s">
        <v>2006</v>
      </c>
      <c r="C982" s="615" t="s">
        <v>139</v>
      </c>
      <c r="D982" s="618">
        <v>32506</v>
      </c>
      <c r="G982" s="613" t="s">
        <v>153</v>
      </c>
      <c r="H982" s="613" t="s">
        <v>2601</v>
      </c>
      <c r="I982" s="613">
        <v>70355</v>
      </c>
    </row>
    <row r="983" spans="2:9" x14ac:dyDescent="0.2">
      <c r="B983" s="615" t="s">
        <v>2006</v>
      </c>
      <c r="C983" s="615" t="s">
        <v>139</v>
      </c>
      <c r="D983" s="618">
        <v>32507</v>
      </c>
      <c r="G983" s="613" t="s">
        <v>153</v>
      </c>
      <c r="H983" s="613" t="s">
        <v>2674</v>
      </c>
      <c r="I983" s="613">
        <v>70356</v>
      </c>
    </row>
    <row r="984" spans="2:9" x14ac:dyDescent="0.2">
      <c r="B984" s="615" t="s">
        <v>2006</v>
      </c>
      <c r="C984" s="615" t="s">
        <v>139</v>
      </c>
      <c r="D984" s="618">
        <v>32508</v>
      </c>
      <c r="G984" s="613" t="s">
        <v>153</v>
      </c>
      <c r="H984" s="613" t="s">
        <v>2600</v>
      </c>
      <c r="I984" s="613">
        <v>70357</v>
      </c>
    </row>
    <row r="985" spans="2:9" x14ac:dyDescent="0.2">
      <c r="B985" s="615" t="s">
        <v>2006</v>
      </c>
      <c r="C985" s="615" t="s">
        <v>139</v>
      </c>
      <c r="D985" s="618">
        <v>32509</v>
      </c>
      <c r="G985" s="613" t="s">
        <v>153</v>
      </c>
      <c r="H985" s="613" t="s">
        <v>2638</v>
      </c>
      <c r="I985" s="613">
        <v>70052</v>
      </c>
    </row>
    <row r="986" spans="2:9" x14ac:dyDescent="0.2">
      <c r="B986" s="615" t="s">
        <v>2006</v>
      </c>
      <c r="C986" s="615" t="s">
        <v>139</v>
      </c>
      <c r="D986" s="618">
        <v>32511</v>
      </c>
      <c r="G986" s="613" t="s">
        <v>153</v>
      </c>
      <c r="H986" s="613" t="s">
        <v>2585</v>
      </c>
      <c r="I986" s="613">
        <v>70358</v>
      </c>
    </row>
    <row r="987" spans="2:9" x14ac:dyDescent="0.2">
      <c r="B987" s="615" t="s">
        <v>2006</v>
      </c>
      <c r="C987" s="615" t="s">
        <v>139</v>
      </c>
      <c r="D987" s="618">
        <v>32512</v>
      </c>
      <c r="G987" s="613" t="s">
        <v>153</v>
      </c>
      <c r="H987" s="613" t="s">
        <v>2673</v>
      </c>
      <c r="I987" s="613">
        <v>70359</v>
      </c>
    </row>
    <row r="988" spans="2:9" x14ac:dyDescent="0.2">
      <c r="B988" s="615" t="s">
        <v>2006</v>
      </c>
      <c r="C988" s="615" t="s">
        <v>139</v>
      </c>
      <c r="D988" s="618">
        <v>32513</v>
      </c>
      <c r="G988" s="613" t="s">
        <v>153</v>
      </c>
      <c r="H988" s="613" t="s">
        <v>2593</v>
      </c>
      <c r="I988" s="613">
        <v>70053</v>
      </c>
    </row>
    <row r="989" spans="2:9" x14ac:dyDescent="0.2">
      <c r="B989" s="615" t="s">
        <v>2006</v>
      </c>
      <c r="C989" s="615" t="s">
        <v>139</v>
      </c>
      <c r="D989" s="618">
        <v>32514</v>
      </c>
      <c r="G989" s="613" t="s">
        <v>153</v>
      </c>
      <c r="H989" s="613" t="s">
        <v>2593</v>
      </c>
      <c r="I989" s="613">
        <v>70056</v>
      </c>
    </row>
    <row r="990" spans="2:9" x14ac:dyDescent="0.2">
      <c r="B990" s="615" t="s">
        <v>2006</v>
      </c>
      <c r="C990" s="615" t="s">
        <v>139</v>
      </c>
      <c r="D990" s="618">
        <v>32516</v>
      </c>
      <c r="G990" s="613" t="s">
        <v>153</v>
      </c>
      <c r="H990" s="613" t="s">
        <v>2627</v>
      </c>
      <c r="I990" s="613">
        <v>70057</v>
      </c>
    </row>
    <row r="991" spans="2:9" x14ac:dyDescent="0.2">
      <c r="B991" s="615" t="s">
        <v>2006</v>
      </c>
      <c r="C991" s="615" t="s">
        <v>139</v>
      </c>
      <c r="D991" s="618">
        <v>32520</v>
      </c>
      <c r="G991" s="613" t="s">
        <v>153</v>
      </c>
      <c r="H991" s="613" t="s">
        <v>2665</v>
      </c>
      <c r="I991" s="613">
        <v>70401</v>
      </c>
    </row>
    <row r="992" spans="2:9" x14ac:dyDescent="0.2">
      <c r="B992" s="615" t="s">
        <v>2006</v>
      </c>
      <c r="C992" s="615" t="s">
        <v>139</v>
      </c>
      <c r="D992" s="618">
        <v>32521</v>
      </c>
      <c r="G992" s="613" t="s">
        <v>153</v>
      </c>
      <c r="H992" s="613" t="s">
        <v>2665</v>
      </c>
      <c r="I992" s="613">
        <v>70402</v>
      </c>
    </row>
    <row r="993" spans="2:9" x14ac:dyDescent="0.2">
      <c r="B993" s="615" t="s">
        <v>2006</v>
      </c>
      <c r="C993" s="615" t="s">
        <v>139</v>
      </c>
      <c r="D993" s="618">
        <v>32522</v>
      </c>
      <c r="G993" s="613" t="s">
        <v>153</v>
      </c>
      <c r="H993" s="613" t="s">
        <v>2665</v>
      </c>
      <c r="I993" s="613">
        <v>70403</v>
      </c>
    </row>
    <row r="994" spans="2:9" x14ac:dyDescent="0.2">
      <c r="B994" s="615" t="s">
        <v>2006</v>
      </c>
      <c r="C994" s="615" t="s">
        <v>139</v>
      </c>
      <c r="D994" s="618">
        <v>32523</v>
      </c>
      <c r="G994" s="613" t="s">
        <v>153</v>
      </c>
      <c r="H994" s="613" t="s">
        <v>2592</v>
      </c>
      <c r="I994" s="613">
        <v>70058</v>
      </c>
    </row>
    <row r="995" spans="2:9" x14ac:dyDescent="0.2">
      <c r="B995" s="615" t="s">
        <v>2006</v>
      </c>
      <c r="C995" s="615" t="s">
        <v>139</v>
      </c>
      <c r="D995" s="618">
        <v>32524</v>
      </c>
      <c r="G995" s="613" t="s">
        <v>153</v>
      </c>
      <c r="H995" s="613" t="s">
        <v>2672</v>
      </c>
      <c r="I995" s="613">
        <v>70360</v>
      </c>
    </row>
    <row r="996" spans="2:9" x14ac:dyDescent="0.2">
      <c r="B996" s="615" t="s">
        <v>2006</v>
      </c>
      <c r="C996" s="615" t="s">
        <v>139</v>
      </c>
      <c r="D996" s="618">
        <v>32526</v>
      </c>
      <c r="G996" s="613" t="s">
        <v>153</v>
      </c>
      <c r="H996" s="613" t="s">
        <v>2672</v>
      </c>
      <c r="I996" s="613">
        <v>70363</v>
      </c>
    </row>
    <row r="997" spans="2:9" x14ac:dyDescent="0.2">
      <c r="B997" s="615" t="s">
        <v>2006</v>
      </c>
      <c r="C997" s="615" t="s">
        <v>139</v>
      </c>
      <c r="D997" s="618">
        <v>32530</v>
      </c>
      <c r="G997" s="613" t="s">
        <v>153</v>
      </c>
      <c r="H997" s="613" t="s">
        <v>2672</v>
      </c>
      <c r="I997" s="613">
        <v>70364</v>
      </c>
    </row>
    <row r="998" spans="2:9" x14ac:dyDescent="0.2">
      <c r="B998" s="615" t="s">
        <v>2006</v>
      </c>
      <c r="C998" s="615" t="s">
        <v>139</v>
      </c>
      <c r="D998" s="618">
        <v>32531</v>
      </c>
      <c r="G998" s="613" t="s">
        <v>153</v>
      </c>
      <c r="H998" s="613" t="s">
        <v>2662</v>
      </c>
      <c r="I998" s="613">
        <v>70442</v>
      </c>
    </row>
    <row r="999" spans="2:9" x14ac:dyDescent="0.2">
      <c r="B999" s="615" t="s">
        <v>2006</v>
      </c>
      <c r="C999" s="615" t="s">
        <v>139</v>
      </c>
      <c r="D999" s="618">
        <v>32531</v>
      </c>
      <c r="G999" s="613" t="s">
        <v>153</v>
      </c>
      <c r="H999" s="613" t="s">
        <v>2661</v>
      </c>
      <c r="I999" s="613">
        <v>70443</v>
      </c>
    </row>
    <row r="1000" spans="2:9" x14ac:dyDescent="0.2">
      <c r="B1000" s="615" t="s">
        <v>2006</v>
      </c>
      <c r="C1000" s="615" t="s">
        <v>139</v>
      </c>
      <c r="D1000" s="618">
        <v>32533</v>
      </c>
      <c r="G1000" s="613" t="s">
        <v>153</v>
      </c>
      <c r="H1000" s="613" t="s">
        <v>2591</v>
      </c>
      <c r="I1000" s="613">
        <v>70062</v>
      </c>
    </row>
    <row r="1001" spans="2:9" x14ac:dyDescent="0.2">
      <c r="B1001" s="615" t="s">
        <v>2006</v>
      </c>
      <c r="C1001" s="615" t="s">
        <v>139</v>
      </c>
      <c r="D1001" s="618">
        <v>32534</v>
      </c>
      <c r="G1001" s="613" t="s">
        <v>153</v>
      </c>
      <c r="H1001" s="613" t="s">
        <v>2591</v>
      </c>
      <c r="I1001" s="613">
        <v>70065</v>
      </c>
    </row>
    <row r="1002" spans="2:9" x14ac:dyDescent="0.2">
      <c r="B1002" s="615" t="s">
        <v>2006</v>
      </c>
      <c r="C1002" s="615" t="s">
        <v>139</v>
      </c>
      <c r="D1002" s="618">
        <v>32535</v>
      </c>
      <c r="G1002" s="613" t="s">
        <v>153</v>
      </c>
      <c r="H1002" s="613" t="s">
        <v>2660</v>
      </c>
      <c r="I1002" s="613">
        <v>70444</v>
      </c>
    </row>
    <row r="1003" spans="2:9" x14ac:dyDescent="0.2">
      <c r="B1003" s="615" t="s">
        <v>2006</v>
      </c>
      <c r="C1003" s="615" t="s">
        <v>139</v>
      </c>
      <c r="D1003" s="618">
        <v>32536</v>
      </c>
      <c r="G1003" s="613" t="s">
        <v>153</v>
      </c>
      <c r="H1003" s="613" t="s">
        <v>2581</v>
      </c>
      <c r="I1003" s="613">
        <v>39556</v>
      </c>
    </row>
    <row r="1004" spans="2:9" x14ac:dyDescent="0.2">
      <c r="B1004" s="615" t="s">
        <v>2006</v>
      </c>
      <c r="C1004" s="615" t="s">
        <v>139</v>
      </c>
      <c r="D1004" s="618">
        <v>32537</v>
      </c>
      <c r="G1004" s="613" t="s">
        <v>153</v>
      </c>
      <c r="H1004" s="613" t="s">
        <v>2649</v>
      </c>
      <c r="I1004" s="613">
        <v>70445</v>
      </c>
    </row>
    <row r="1005" spans="2:9" x14ac:dyDescent="0.2">
      <c r="B1005" s="615" t="s">
        <v>2006</v>
      </c>
      <c r="C1005" s="615" t="s">
        <v>139</v>
      </c>
      <c r="D1005" s="618">
        <v>32538</v>
      </c>
      <c r="G1005" s="613" t="s">
        <v>153</v>
      </c>
      <c r="H1005" s="613" t="s">
        <v>2590</v>
      </c>
      <c r="I1005" s="613">
        <v>70067</v>
      </c>
    </row>
    <row r="1006" spans="2:9" x14ac:dyDescent="0.2">
      <c r="B1006" s="615" t="s">
        <v>2006</v>
      </c>
      <c r="C1006" s="615" t="s">
        <v>139</v>
      </c>
      <c r="D1006" s="618">
        <v>32539</v>
      </c>
      <c r="G1006" s="613" t="s">
        <v>153</v>
      </c>
      <c r="H1006" s="613" t="s">
        <v>2642</v>
      </c>
      <c r="I1006" s="613">
        <v>70068</v>
      </c>
    </row>
    <row r="1007" spans="2:9" x14ac:dyDescent="0.2">
      <c r="B1007" s="615" t="s">
        <v>2006</v>
      </c>
      <c r="C1007" s="615" t="s">
        <v>139</v>
      </c>
      <c r="D1007" s="618">
        <v>32539</v>
      </c>
      <c r="G1007" s="613" t="s">
        <v>153</v>
      </c>
      <c r="H1007" s="613" t="s">
        <v>2599</v>
      </c>
      <c r="I1007" s="613">
        <v>70373</v>
      </c>
    </row>
    <row r="1008" spans="2:9" x14ac:dyDescent="0.2">
      <c r="B1008" s="615" t="s">
        <v>2006</v>
      </c>
      <c r="C1008" s="615" t="s">
        <v>139</v>
      </c>
      <c r="D1008" s="618">
        <v>32540</v>
      </c>
      <c r="G1008" s="613" t="s">
        <v>153</v>
      </c>
      <c r="H1008" s="613" t="s">
        <v>2598</v>
      </c>
      <c r="I1008" s="613">
        <v>70374</v>
      </c>
    </row>
    <row r="1009" spans="2:9" x14ac:dyDescent="0.2">
      <c r="B1009" s="615" t="s">
        <v>2006</v>
      </c>
      <c r="C1009" s="615" t="s">
        <v>139</v>
      </c>
      <c r="D1009" s="618">
        <v>32541</v>
      </c>
      <c r="G1009" s="613" t="s">
        <v>153</v>
      </c>
      <c r="H1009" s="613" t="s">
        <v>2659</v>
      </c>
      <c r="I1009" s="613">
        <v>70446</v>
      </c>
    </row>
    <row r="1010" spans="2:9" x14ac:dyDescent="0.2">
      <c r="B1010" s="615" t="s">
        <v>2006</v>
      </c>
      <c r="C1010" s="615" t="s">
        <v>139</v>
      </c>
      <c r="D1010" s="618">
        <v>32542</v>
      </c>
      <c r="G1010" s="613" t="s">
        <v>153</v>
      </c>
      <c r="H1010" s="613" t="s">
        <v>2626</v>
      </c>
      <c r="I1010" s="613">
        <v>70070</v>
      </c>
    </row>
    <row r="1011" spans="2:9" x14ac:dyDescent="0.2">
      <c r="B1011" s="615" t="s">
        <v>2006</v>
      </c>
      <c r="C1011" s="615" t="s">
        <v>139</v>
      </c>
      <c r="D1011" s="618">
        <v>32544</v>
      </c>
      <c r="G1011" s="613" t="s">
        <v>153</v>
      </c>
      <c r="H1011" s="613" t="s">
        <v>2609</v>
      </c>
      <c r="I1011" s="613">
        <v>39455</v>
      </c>
    </row>
    <row r="1012" spans="2:9" x14ac:dyDescent="0.2">
      <c r="B1012" s="615" t="s">
        <v>2006</v>
      </c>
      <c r="C1012" s="615" t="s">
        <v>139</v>
      </c>
      <c r="D1012" s="618">
        <v>32547</v>
      </c>
      <c r="G1012" s="613" t="s">
        <v>153</v>
      </c>
      <c r="H1012" s="613" t="s">
        <v>2637</v>
      </c>
      <c r="I1012" s="613">
        <v>70071</v>
      </c>
    </row>
    <row r="1013" spans="2:9" x14ac:dyDescent="0.2">
      <c r="B1013" s="615" t="s">
        <v>2006</v>
      </c>
      <c r="C1013" s="615" t="s">
        <v>139</v>
      </c>
      <c r="D1013" s="618">
        <v>32548</v>
      </c>
      <c r="G1013" s="613" t="s">
        <v>153</v>
      </c>
      <c r="H1013" s="613" t="s">
        <v>2648</v>
      </c>
      <c r="I1013" s="613">
        <v>70447</v>
      </c>
    </row>
    <row r="1014" spans="2:9" x14ac:dyDescent="0.2">
      <c r="B1014" s="615" t="s">
        <v>2006</v>
      </c>
      <c r="C1014" s="615" t="s">
        <v>139</v>
      </c>
      <c r="D1014" s="618">
        <v>32549</v>
      </c>
      <c r="G1014" s="613" t="s">
        <v>153</v>
      </c>
      <c r="H1014" s="613" t="s">
        <v>2645</v>
      </c>
      <c r="I1014" s="613">
        <v>70448</v>
      </c>
    </row>
    <row r="1015" spans="2:9" x14ac:dyDescent="0.2">
      <c r="B1015" s="615" t="s">
        <v>2006</v>
      </c>
      <c r="C1015" s="615" t="s">
        <v>139</v>
      </c>
      <c r="D1015" s="618">
        <v>32550</v>
      </c>
      <c r="G1015" s="613" t="s">
        <v>153</v>
      </c>
      <c r="H1015" s="613" t="s">
        <v>2645</v>
      </c>
      <c r="I1015" s="613">
        <v>70471</v>
      </c>
    </row>
    <row r="1016" spans="2:9" x14ac:dyDescent="0.2">
      <c r="B1016" s="615" t="s">
        <v>2006</v>
      </c>
      <c r="C1016" s="615" t="s">
        <v>139</v>
      </c>
      <c r="D1016" s="618">
        <v>32559</v>
      </c>
      <c r="G1016" s="613" t="s">
        <v>153</v>
      </c>
      <c r="H1016" s="613" t="s">
        <v>2588</v>
      </c>
      <c r="I1016" s="613">
        <v>70072</v>
      </c>
    </row>
    <row r="1017" spans="2:9" x14ac:dyDescent="0.2">
      <c r="B1017" s="615" t="s">
        <v>2006</v>
      </c>
      <c r="C1017" s="615" t="s">
        <v>139</v>
      </c>
      <c r="D1017" s="618">
        <v>32560</v>
      </c>
      <c r="G1017" s="613" t="s">
        <v>153</v>
      </c>
      <c r="H1017" s="613" t="s">
        <v>2597</v>
      </c>
      <c r="I1017" s="613">
        <v>70375</v>
      </c>
    </row>
    <row r="1018" spans="2:9" x14ac:dyDescent="0.2">
      <c r="B1018" s="615" t="s">
        <v>2006</v>
      </c>
      <c r="C1018" s="615" t="s">
        <v>139</v>
      </c>
      <c r="D1018" s="618">
        <v>32561</v>
      </c>
      <c r="G1018" s="613" t="s">
        <v>153</v>
      </c>
      <c r="H1018" s="613" t="s">
        <v>2619</v>
      </c>
      <c r="I1018" s="613">
        <v>70075</v>
      </c>
    </row>
    <row r="1019" spans="2:9" x14ac:dyDescent="0.2">
      <c r="B1019" s="615" t="s">
        <v>2006</v>
      </c>
      <c r="C1019" s="615" t="s">
        <v>139</v>
      </c>
      <c r="D1019" s="618">
        <v>32561</v>
      </c>
      <c r="G1019" s="613" t="s">
        <v>153</v>
      </c>
      <c r="H1019" s="613" t="s">
        <v>2595</v>
      </c>
      <c r="I1019" s="613">
        <v>70001</v>
      </c>
    </row>
    <row r="1020" spans="2:9" x14ac:dyDescent="0.2">
      <c r="B1020" s="615" t="s">
        <v>2006</v>
      </c>
      <c r="C1020" s="615" t="s">
        <v>139</v>
      </c>
      <c r="D1020" s="618">
        <v>32562</v>
      </c>
      <c r="G1020" s="613" t="s">
        <v>153</v>
      </c>
      <c r="H1020" s="613" t="s">
        <v>2595</v>
      </c>
      <c r="I1020" s="613">
        <v>70002</v>
      </c>
    </row>
    <row r="1021" spans="2:9" x14ac:dyDescent="0.2">
      <c r="B1021" s="615" t="s">
        <v>2006</v>
      </c>
      <c r="C1021" s="615" t="s">
        <v>139</v>
      </c>
      <c r="D1021" s="618">
        <v>32563</v>
      </c>
      <c r="G1021" s="613" t="s">
        <v>153</v>
      </c>
      <c r="H1021" s="613" t="s">
        <v>2595</v>
      </c>
      <c r="I1021" s="613">
        <v>70003</v>
      </c>
    </row>
    <row r="1022" spans="2:9" x14ac:dyDescent="0.2">
      <c r="B1022" s="615" t="s">
        <v>2006</v>
      </c>
      <c r="C1022" s="615" t="s">
        <v>139</v>
      </c>
      <c r="D1022" s="618">
        <v>32564</v>
      </c>
      <c r="G1022" s="613" t="s">
        <v>153</v>
      </c>
      <c r="H1022" s="613" t="s">
        <v>2595</v>
      </c>
      <c r="I1022" s="613">
        <v>70005</v>
      </c>
    </row>
    <row r="1023" spans="2:9" x14ac:dyDescent="0.2">
      <c r="B1023" s="615" t="s">
        <v>2006</v>
      </c>
      <c r="C1023" s="615" t="s">
        <v>139</v>
      </c>
      <c r="D1023" s="618">
        <v>32564</v>
      </c>
      <c r="G1023" s="613" t="s">
        <v>153</v>
      </c>
      <c r="H1023" s="613" t="s">
        <v>2595</v>
      </c>
      <c r="I1023" s="613">
        <v>70006</v>
      </c>
    </row>
    <row r="1024" spans="2:9" x14ac:dyDescent="0.2">
      <c r="B1024" s="615" t="s">
        <v>2006</v>
      </c>
      <c r="C1024" s="615" t="s">
        <v>139</v>
      </c>
      <c r="D1024" s="618">
        <v>32565</v>
      </c>
      <c r="G1024" s="613" t="s">
        <v>153</v>
      </c>
      <c r="H1024" s="613" t="s">
        <v>2670</v>
      </c>
      <c r="I1024" s="613">
        <v>70377</v>
      </c>
    </row>
    <row r="1025" spans="2:9" x14ac:dyDescent="0.2">
      <c r="B1025" s="615" t="s">
        <v>2006</v>
      </c>
      <c r="C1025" s="615" t="s">
        <v>139</v>
      </c>
      <c r="D1025" s="618">
        <v>32566</v>
      </c>
      <c r="G1025" s="613" t="s">
        <v>153</v>
      </c>
      <c r="H1025" s="613" t="s">
        <v>2641</v>
      </c>
      <c r="I1025" s="613">
        <v>70076</v>
      </c>
    </row>
    <row r="1026" spans="2:9" x14ac:dyDescent="0.2">
      <c r="B1026" s="615" t="s">
        <v>2006</v>
      </c>
      <c r="C1026" s="615" t="s">
        <v>139</v>
      </c>
      <c r="D1026" s="618">
        <v>32567</v>
      </c>
      <c r="G1026" s="613" t="s">
        <v>153</v>
      </c>
      <c r="H1026" s="613" t="s">
        <v>2680</v>
      </c>
      <c r="I1026" s="613">
        <v>70450</v>
      </c>
    </row>
    <row r="1027" spans="2:9" x14ac:dyDescent="0.2">
      <c r="B1027" s="615" t="s">
        <v>2006</v>
      </c>
      <c r="C1027" s="615" t="s">
        <v>139</v>
      </c>
      <c r="D1027" s="618">
        <v>32567</v>
      </c>
      <c r="G1027" s="613" t="s">
        <v>153</v>
      </c>
      <c r="H1027" s="613" t="s">
        <v>153</v>
      </c>
      <c r="I1027" s="613">
        <v>70112</v>
      </c>
    </row>
    <row r="1028" spans="2:9" x14ac:dyDescent="0.2">
      <c r="B1028" s="615" t="s">
        <v>2006</v>
      </c>
      <c r="C1028" s="615" t="s">
        <v>139</v>
      </c>
      <c r="D1028" s="618">
        <v>32568</v>
      </c>
      <c r="G1028" s="613" t="s">
        <v>153</v>
      </c>
      <c r="H1028" s="613" t="s">
        <v>153</v>
      </c>
      <c r="I1028" s="613">
        <v>70113</v>
      </c>
    </row>
    <row r="1029" spans="2:9" x14ac:dyDescent="0.2">
      <c r="B1029" s="615" t="s">
        <v>2006</v>
      </c>
      <c r="C1029" s="615" t="s">
        <v>139</v>
      </c>
      <c r="D1029" s="618">
        <v>32569</v>
      </c>
      <c r="G1029" s="613" t="s">
        <v>153</v>
      </c>
      <c r="H1029" s="613" t="s">
        <v>153</v>
      </c>
      <c r="I1029" s="613">
        <v>70114</v>
      </c>
    </row>
    <row r="1030" spans="2:9" x14ac:dyDescent="0.2">
      <c r="B1030" s="615" t="s">
        <v>2006</v>
      </c>
      <c r="C1030" s="615" t="s">
        <v>139</v>
      </c>
      <c r="D1030" s="618">
        <v>32570</v>
      </c>
      <c r="G1030" s="613" t="s">
        <v>153</v>
      </c>
      <c r="H1030" s="613" t="s">
        <v>153</v>
      </c>
      <c r="I1030" s="613">
        <v>70115</v>
      </c>
    </row>
    <row r="1031" spans="2:9" x14ac:dyDescent="0.2">
      <c r="B1031" s="615" t="s">
        <v>2006</v>
      </c>
      <c r="C1031" s="615" t="s">
        <v>139</v>
      </c>
      <c r="D1031" s="618">
        <v>32571</v>
      </c>
      <c r="G1031" s="613" t="s">
        <v>153</v>
      </c>
      <c r="H1031" s="613" t="s">
        <v>153</v>
      </c>
      <c r="I1031" s="613">
        <v>70116</v>
      </c>
    </row>
    <row r="1032" spans="2:9" x14ac:dyDescent="0.2">
      <c r="B1032" s="615" t="s">
        <v>2006</v>
      </c>
      <c r="C1032" s="615" t="s">
        <v>139</v>
      </c>
      <c r="D1032" s="618">
        <v>32572</v>
      </c>
      <c r="G1032" s="613" t="s">
        <v>153</v>
      </c>
      <c r="H1032" s="613" t="s">
        <v>153</v>
      </c>
      <c r="I1032" s="613">
        <v>70117</v>
      </c>
    </row>
    <row r="1033" spans="2:9" x14ac:dyDescent="0.2">
      <c r="B1033" s="615" t="s">
        <v>2006</v>
      </c>
      <c r="C1033" s="615" t="s">
        <v>139</v>
      </c>
      <c r="D1033" s="618">
        <v>32577</v>
      </c>
      <c r="G1033" s="613" t="s">
        <v>153</v>
      </c>
      <c r="H1033" s="613" t="s">
        <v>153</v>
      </c>
      <c r="I1033" s="613">
        <v>70118</v>
      </c>
    </row>
    <row r="1034" spans="2:9" x14ac:dyDescent="0.2">
      <c r="B1034" s="615" t="s">
        <v>2006</v>
      </c>
      <c r="C1034" s="615" t="s">
        <v>139</v>
      </c>
      <c r="D1034" s="618">
        <v>32578</v>
      </c>
      <c r="G1034" s="613" t="s">
        <v>153</v>
      </c>
      <c r="H1034" s="613" t="s">
        <v>153</v>
      </c>
      <c r="I1034" s="613">
        <v>70119</v>
      </c>
    </row>
    <row r="1035" spans="2:9" x14ac:dyDescent="0.2">
      <c r="B1035" s="615" t="s">
        <v>2006</v>
      </c>
      <c r="C1035" s="615" t="s">
        <v>139</v>
      </c>
      <c r="D1035" s="618">
        <v>32578</v>
      </c>
      <c r="G1035" s="613" t="s">
        <v>153</v>
      </c>
      <c r="H1035" s="613" t="s">
        <v>153</v>
      </c>
      <c r="I1035" s="613">
        <v>70121</v>
      </c>
    </row>
    <row r="1036" spans="2:9" x14ac:dyDescent="0.2">
      <c r="B1036" s="615" t="s">
        <v>2006</v>
      </c>
      <c r="C1036" s="615" t="s">
        <v>139</v>
      </c>
      <c r="D1036" s="618">
        <v>32579</v>
      </c>
      <c r="G1036" s="613" t="s">
        <v>153</v>
      </c>
      <c r="H1036" s="613" t="s">
        <v>153</v>
      </c>
      <c r="I1036" s="613">
        <v>70122</v>
      </c>
    </row>
    <row r="1037" spans="2:9" x14ac:dyDescent="0.2">
      <c r="B1037" s="615" t="s">
        <v>2006</v>
      </c>
      <c r="C1037" s="615" t="s">
        <v>139</v>
      </c>
      <c r="D1037" s="618">
        <v>32580</v>
      </c>
      <c r="G1037" s="613" t="s">
        <v>153</v>
      </c>
      <c r="H1037" s="613" t="s">
        <v>153</v>
      </c>
      <c r="I1037" s="613">
        <v>70123</v>
      </c>
    </row>
    <row r="1038" spans="2:9" x14ac:dyDescent="0.2">
      <c r="B1038" s="615" t="s">
        <v>2006</v>
      </c>
      <c r="C1038" s="615" t="s">
        <v>139</v>
      </c>
      <c r="D1038" s="618">
        <v>32583</v>
      </c>
      <c r="G1038" s="613" t="s">
        <v>153</v>
      </c>
      <c r="H1038" s="613" t="s">
        <v>153</v>
      </c>
      <c r="I1038" s="613">
        <v>70124</v>
      </c>
    </row>
    <row r="1039" spans="2:9" x14ac:dyDescent="0.2">
      <c r="B1039" s="615" t="s">
        <v>2006</v>
      </c>
      <c r="C1039" s="615" t="s">
        <v>139</v>
      </c>
      <c r="D1039" s="618">
        <v>32588</v>
      </c>
      <c r="G1039" s="613" t="s">
        <v>153</v>
      </c>
      <c r="H1039" s="613" t="s">
        <v>153</v>
      </c>
      <c r="I1039" s="613">
        <v>70125</v>
      </c>
    </row>
    <row r="1040" spans="2:9" x14ac:dyDescent="0.2">
      <c r="B1040" s="615" t="s">
        <v>2006</v>
      </c>
      <c r="C1040" s="615" t="s">
        <v>139</v>
      </c>
      <c r="D1040" s="618">
        <v>32591</v>
      </c>
      <c r="G1040" s="613" t="s">
        <v>153</v>
      </c>
      <c r="H1040" s="613" t="s">
        <v>153</v>
      </c>
      <c r="I1040" s="613">
        <v>70126</v>
      </c>
    </row>
    <row r="1041" spans="2:9" x14ac:dyDescent="0.2">
      <c r="B1041" s="615" t="s">
        <v>2006</v>
      </c>
      <c r="C1041" s="615" t="s">
        <v>139</v>
      </c>
      <c r="D1041" s="618">
        <v>36505</v>
      </c>
      <c r="G1041" s="613" t="s">
        <v>153</v>
      </c>
      <c r="H1041" s="613" t="s">
        <v>153</v>
      </c>
      <c r="I1041" s="613">
        <v>70127</v>
      </c>
    </row>
    <row r="1042" spans="2:9" x14ac:dyDescent="0.2">
      <c r="B1042" s="615" t="s">
        <v>2006</v>
      </c>
      <c r="C1042" s="615" t="s">
        <v>139</v>
      </c>
      <c r="D1042" s="618">
        <v>36507</v>
      </c>
      <c r="G1042" s="613" t="s">
        <v>153</v>
      </c>
      <c r="H1042" s="613" t="s">
        <v>153</v>
      </c>
      <c r="I1042" s="613">
        <v>70128</v>
      </c>
    </row>
    <row r="1043" spans="2:9" x14ac:dyDescent="0.2">
      <c r="B1043" s="615" t="s">
        <v>2006</v>
      </c>
      <c r="C1043" s="615" t="s">
        <v>139</v>
      </c>
      <c r="D1043" s="618">
        <v>36509</v>
      </c>
      <c r="G1043" s="613" t="s">
        <v>153</v>
      </c>
      <c r="H1043" s="613" t="s">
        <v>153</v>
      </c>
      <c r="I1043" s="613">
        <v>70129</v>
      </c>
    </row>
    <row r="1044" spans="2:9" x14ac:dyDescent="0.2">
      <c r="B1044" s="615" t="s">
        <v>2006</v>
      </c>
      <c r="C1044" s="615" t="s">
        <v>139</v>
      </c>
      <c r="D1044" s="618">
        <v>36511</v>
      </c>
      <c r="G1044" s="613" t="s">
        <v>153</v>
      </c>
      <c r="H1044" s="613" t="s">
        <v>153</v>
      </c>
      <c r="I1044" s="613">
        <v>70130</v>
      </c>
    </row>
    <row r="1045" spans="2:9" x14ac:dyDescent="0.2">
      <c r="B1045" s="615" t="s">
        <v>2006</v>
      </c>
      <c r="C1045" s="615" t="s">
        <v>139</v>
      </c>
      <c r="D1045" s="618">
        <v>36512</v>
      </c>
      <c r="G1045" s="613" t="s">
        <v>153</v>
      </c>
      <c r="H1045" s="613" t="s">
        <v>153</v>
      </c>
      <c r="I1045" s="613">
        <v>70131</v>
      </c>
    </row>
    <row r="1046" spans="2:9" x14ac:dyDescent="0.2">
      <c r="B1046" s="615" t="s">
        <v>2006</v>
      </c>
      <c r="C1046" s="615" t="s">
        <v>139</v>
      </c>
      <c r="D1046" s="618">
        <v>36521</v>
      </c>
      <c r="G1046" s="613" t="s">
        <v>153</v>
      </c>
      <c r="H1046" s="613" t="s">
        <v>153</v>
      </c>
      <c r="I1046" s="613">
        <v>70139</v>
      </c>
    </row>
    <row r="1047" spans="2:9" x14ac:dyDescent="0.2">
      <c r="B1047" s="615" t="s">
        <v>2006</v>
      </c>
      <c r="C1047" s="615" t="s">
        <v>139</v>
      </c>
      <c r="D1047" s="618">
        <v>36522</v>
      </c>
      <c r="G1047" s="613" t="s">
        <v>153</v>
      </c>
      <c r="H1047" s="613" t="s">
        <v>153</v>
      </c>
      <c r="I1047" s="613">
        <v>70140</v>
      </c>
    </row>
    <row r="1048" spans="2:9" x14ac:dyDescent="0.2">
      <c r="B1048" s="615" t="s">
        <v>2006</v>
      </c>
      <c r="C1048" s="615" t="s">
        <v>139</v>
      </c>
      <c r="D1048" s="618">
        <v>36523</v>
      </c>
      <c r="G1048" s="613" t="s">
        <v>153</v>
      </c>
      <c r="H1048" s="613" t="s">
        <v>153</v>
      </c>
      <c r="I1048" s="613">
        <v>70145</v>
      </c>
    </row>
    <row r="1049" spans="2:9" x14ac:dyDescent="0.2">
      <c r="B1049" s="615" t="s">
        <v>2006</v>
      </c>
      <c r="C1049" s="615" t="s">
        <v>139</v>
      </c>
      <c r="D1049" s="618">
        <v>36525</v>
      </c>
      <c r="G1049" s="613" t="s">
        <v>153</v>
      </c>
      <c r="H1049" s="613" t="s">
        <v>153</v>
      </c>
      <c r="I1049" s="613">
        <v>70146</v>
      </c>
    </row>
    <row r="1050" spans="2:9" x14ac:dyDescent="0.2">
      <c r="B1050" s="615" t="s">
        <v>2006</v>
      </c>
      <c r="C1050" s="615" t="s">
        <v>139</v>
      </c>
      <c r="D1050" s="618">
        <v>36526</v>
      </c>
      <c r="G1050" s="613" t="s">
        <v>153</v>
      </c>
      <c r="H1050" s="613" t="s">
        <v>153</v>
      </c>
      <c r="I1050" s="613">
        <v>70148</v>
      </c>
    </row>
    <row r="1051" spans="2:9" x14ac:dyDescent="0.2">
      <c r="B1051" s="615" t="s">
        <v>2006</v>
      </c>
      <c r="C1051" s="615" t="s">
        <v>139</v>
      </c>
      <c r="D1051" s="618">
        <v>36527</v>
      </c>
      <c r="G1051" s="613" t="s">
        <v>153</v>
      </c>
      <c r="H1051" s="613" t="s">
        <v>153</v>
      </c>
      <c r="I1051" s="613">
        <v>70149</v>
      </c>
    </row>
    <row r="1052" spans="2:9" x14ac:dyDescent="0.2">
      <c r="B1052" s="615" t="s">
        <v>2006</v>
      </c>
      <c r="C1052" s="615" t="s">
        <v>139</v>
      </c>
      <c r="D1052" s="618">
        <v>36528</v>
      </c>
      <c r="G1052" s="613" t="s">
        <v>153</v>
      </c>
      <c r="H1052" s="613" t="s">
        <v>153</v>
      </c>
      <c r="I1052" s="613">
        <v>70163</v>
      </c>
    </row>
    <row r="1053" spans="2:9" x14ac:dyDescent="0.2">
      <c r="B1053" s="615" t="s">
        <v>2006</v>
      </c>
      <c r="C1053" s="615" t="s">
        <v>139</v>
      </c>
      <c r="D1053" s="618">
        <v>36530</v>
      </c>
      <c r="G1053" s="613" t="s">
        <v>153</v>
      </c>
      <c r="H1053" s="613" t="s">
        <v>153</v>
      </c>
      <c r="I1053" s="613">
        <v>70170</v>
      </c>
    </row>
    <row r="1054" spans="2:9" x14ac:dyDescent="0.2">
      <c r="B1054" s="615" t="s">
        <v>2006</v>
      </c>
      <c r="C1054" s="615" t="s">
        <v>139</v>
      </c>
      <c r="D1054" s="618">
        <v>36532</v>
      </c>
      <c r="G1054" s="613" t="s">
        <v>153</v>
      </c>
      <c r="H1054" s="613" t="s">
        <v>2625</v>
      </c>
      <c r="I1054" s="613">
        <v>70079</v>
      </c>
    </row>
    <row r="1055" spans="2:9" x14ac:dyDescent="0.2">
      <c r="B1055" s="615" t="s">
        <v>2006</v>
      </c>
      <c r="C1055" s="615" t="s">
        <v>139</v>
      </c>
      <c r="D1055" s="618">
        <v>36533</v>
      </c>
      <c r="G1055" s="613" t="s">
        <v>153</v>
      </c>
      <c r="H1055" s="613" t="s">
        <v>2624</v>
      </c>
      <c r="I1055" s="613">
        <v>70080</v>
      </c>
    </row>
    <row r="1056" spans="2:9" x14ac:dyDescent="0.2">
      <c r="B1056" s="615" t="s">
        <v>2006</v>
      </c>
      <c r="C1056" s="615" t="s">
        <v>139</v>
      </c>
      <c r="D1056" s="618">
        <v>36535</v>
      </c>
      <c r="G1056" s="613" t="s">
        <v>153</v>
      </c>
      <c r="H1056" s="613" t="s">
        <v>2580</v>
      </c>
      <c r="I1056" s="613">
        <v>39571</v>
      </c>
    </row>
    <row r="1057" spans="2:9" x14ac:dyDescent="0.2">
      <c r="B1057" s="615" t="s">
        <v>2006</v>
      </c>
      <c r="C1057" s="615" t="s">
        <v>139</v>
      </c>
      <c r="D1057" s="618">
        <v>36536</v>
      </c>
      <c r="G1057" s="613" t="s">
        <v>153</v>
      </c>
      <c r="H1057" s="613" t="s">
        <v>2633</v>
      </c>
      <c r="I1057" s="613">
        <v>70763</v>
      </c>
    </row>
    <row r="1058" spans="2:9" x14ac:dyDescent="0.2">
      <c r="B1058" s="615" t="s">
        <v>2006</v>
      </c>
      <c r="C1058" s="615" t="s">
        <v>139</v>
      </c>
      <c r="D1058" s="618">
        <v>36541</v>
      </c>
      <c r="G1058" s="613" t="s">
        <v>153</v>
      </c>
      <c r="H1058" s="613" t="s">
        <v>2647</v>
      </c>
      <c r="I1058" s="613">
        <v>70452</v>
      </c>
    </row>
    <row r="1059" spans="2:9" x14ac:dyDescent="0.2">
      <c r="B1059" s="615" t="s">
        <v>2006</v>
      </c>
      <c r="C1059" s="615" t="s">
        <v>139</v>
      </c>
      <c r="D1059" s="618">
        <v>36542</v>
      </c>
      <c r="G1059" s="613" t="s">
        <v>153</v>
      </c>
      <c r="H1059" s="613" t="s">
        <v>2579</v>
      </c>
      <c r="I1059" s="613">
        <v>39572</v>
      </c>
    </row>
    <row r="1060" spans="2:9" x14ac:dyDescent="0.2">
      <c r="B1060" s="615" t="s">
        <v>2006</v>
      </c>
      <c r="C1060" s="615" t="s">
        <v>139</v>
      </c>
      <c r="D1060" s="618">
        <v>36544</v>
      </c>
      <c r="G1060" s="613" t="s">
        <v>153</v>
      </c>
      <c r="H1060" s="613" t="s">
        <v>2578</v>
      </c>
      <c r="I1060" s="613">
        <v>39573</v>
      </c>
    </row>
    <row r="1061" spans="2:9" x14ac:dyDescent="0.2">
      <c r="B1061" s="615" t="s">
        <v>2006</v>
      </c>
      <c r="C1061" s="615" t="s">
        <v>139</v>
      </c>
      <c r="D1061" s="618">
        <v>36547</v>
      </c>
      <c r="G1061" s="613" t="s">
        <v>153</v>
      </c>
      <c r="H1061" s="613" t="s">
        <v>2608</v>
      </c>
      <c r="I1061" s="613">
        <v>39466</v>
      </c>
    </row>
    <row r="1062" spans="2:9" x14ac:dyDescent="0.2">
      <c r="B1062" s="615" t="s">
        <v>2006</v>
      </c>
      <c r="C1062" s="615" t="s">
        <v>139</v>
      </c>
      <c r="D1062" s="618">
        <v>36549</v>
      </c>
      <c r="G1062" s="613" t="s">
        <v>153</v>
      </c>
      <c r="H1062" s="613" t="s">
        <v>2613</v>
      </c>
      <c r="I1062" s="613">
        <v>70081</v>
      </c>
    </row>
    <row r="1063" spans="2:9" x14ac:dyDescent="0.2">
      <c r="B1063" s="615" t="s">
        <v>2006</v>
      </c>
      <c r="C1063" s="615" t="s">
        <v>139</v>
      </c>
      <c r="D1063" s="618">
        <v>36550</v>
      </c>
      <c r="G1063" s="613" t="s">
        <v>153</v>
      </c>
      <c r="H1063" s="613" t="s">
        <v>2658</v>
      </c>
      <c r="I1063" s="613">
        <v>70454</v>
      </c>
    </row>
    <row r="1064" spans="2:9" x14ac:dyDescent="0.2">
      <c r="B1064" s="615" t="s">
        <v>2006</v>
      </c>
      <c r="C1064" s="615" t="s">
        <v>139</v>
      </c>
      <c r="D1064" s="618">
        <v>36551</v>
      </c>
      <c r="G1064" s="613" t="s">
        <v>153</v>
      </c>
      <c r="H1064" s="613" t="s">
        <v>2607</v>
      </c>
      <c r="I1064" s="613">
        <v>39470</v>
      </c>
    </row>
    <row r="1065" spans="2:9" x14ac:dyDescent="0.2">
      <c r="B1065" s="615" t="s">
        <v>2006</v>
      </c>
      <c r="C1065" s="615" t="s">
        <v>139</v>
      </c>
      <c r="D1065" s="618">
        <v>36555</v>
      </c>
      <c r="G1065" s="613" t="s">
        <v>153</v>
      </c>
      <c r="H1065" s="613" t="s">
        <v>2612</v>
      </c>
      <c r="I1065" s="613">
        <v>70083</v>
      </c>
    </row>
    <row r="1066" spans="2:9" x14ac:dyDescent="0.2">
      <c r="B1066" s="615" t="s">
        <v>2006</v>
      </c>
      <c r="C1066" s="615" t="s">
        <v>139</v>
      </c>
      <c r="D1066" s="618">
        <v>36559</v>
      </c>
      <c r="G1066" s="613" t="s">
        <v>153</v>
      </c>
      <c r="H1066" s="613" t="s">
        <v>2596</v>
      </c>
      <c r="I1066" s="613">
        <v>70394</v>
      </c>
    </row>
    <row r="1067" spans="2:9" x14ac:dyDescent="0.2">
      <c r="B1067" s="615" t="s">
        <v>2006</v>
      </c>
      <c r="C1067" s="615" t="s">
        <v>139</v>
      </c>
      <c r="D1067" s="618">
        <v>36560</v>
      </c>
      <c r="G1067" s="613" t="s">
        <v>153</v>
      </c>
      <c r="H1067" s="613" t="s">
        <v>2639</v>
      </c>
      <c r="I1067" s="613">
        <v>70084</v>
      </c>
    </row>
    <row r="1068" spans="2:9" x14ac:dyDescent="0.2">
      <c r="B1068" s="615" t="s">
        <v>2006</v>
      </c>
      <c r="C1068" s="615" t="s">
        <v>139</v>
      </c>
      <c r="D1068" s="618">
        <v>36561</v>
      </c>
      <c r="G1068" s="613" t="s">
        <v>153</v>
      </c>
      <c r="H1068" s="613" t="s">
        <v>2657</v>
      </c>
      <c r="I1068" s="613">
        <v>70455</v>
      </c>
    </row>
    <row r="1069" spans="2:9" x14ac:dyDescent="0.2">
      <c r="B1069" s="615" t="s">
        <v>2006</v>
      </c>
      <c r="C1069" s="615" t="s">
        <v>139</v>
      </c>
      <c r="D1069" s="618">
        <v>36562</v>
      </c>
      <c r="G1069" s="613" t="s">
        <v>153</v>
      </c>
      <c r="H1069" s="613" t="s">
        <v>2656</v>
      </c>
      <c r="I1069" s="613">
        <v>70456</v>
      </c>
    </row>
    <row r="1070" spans="2:9" x14ac:dyDescent="0.2">
      <c r="B1070" s="615" t="s">
        <v>2006</v>
      </c>
      <c r="C1070" s="615" t="s">
        <v>139</v>
      </c>
      <c r="D1070" s="618">
        <v>36564</v>
      </c>
      <c r="G1070" s="613" t="s">
        <v>153</v>
      </c>
      <c r="H1070" s="613" t="s">
        <v>2618</v>
      </c>
      <c r="I1070" s="613">
        <v>70085</v>
      </c>
    </row>
    <row r="1071" spans="2:9" x14ac:dyDescent="0.2">
      <c r="B1071" s="615" t="s">
        <v>2006</v>
      </c>
      <c r="C1071" s="615" t="s">
        <v>139</v>
      </c>
      <c r="D1071" s="618">
        <v>36567</v>
      </c>
      <c r="G1071" s="613" t="s">
        <v>153</v>
      </c>
      <c r="H1071" s="613" t="s">
        <v>2636</v>
      </c>
      <c r="I1071" s="613">
        <v>70086</v>
      </c>
    </row>
    <row r="1072" spans="2:9" x14ac:dyDescent="0.2">
      <c r="B1072" s="615" t="s">
        <v>2006</v>
      </c>
      <c r="C1072" s="615" t="s">
        <v>139</v>
      </c>
      <c r="D1072" s="618">
        <v>36568</v>
      </c>
      <c r="G1072" s="613" t="s">
        <v>153</v>
      </c>
      <c r="H1072" s="613" t="s">
        <v>2623</v>
      </c>
      <c r="I1072" s="613">
        <v>70087</v>
      </c>
    </row>
    <row r="1073" spans="2:9" x14ac:dyDescent="0.2">
      <c r="B1073" s="615" t="s">
        <v>2006</v>
      </c>
      <c r="C1073" s="615" t="s">
        <v>139</v>
      </c>
      <c r="D1073" s="618">
        <v>36571</v>
      </c>
      <c r="G1073" s="613" t="s">
        <v>153</v>
      </c>
      <c r="H1073" s="613" t="s">
        <v>2669</v>
      </c>
      <c r="I1073" s="613">
        <v>70395</v>
      </c>
    </row>
    <row r="1074" spans="2:9" x14ac:dyDescent="0.2">
      <c r="B1074" s="615" t="s">
        <v>2006</v>
      </c>
      <c r="C1074" s="615" t="s">
        <v>139</v>
      </c>
      <c r="D1074" s="618">
        <v>36572</v>
      </c>
      <c r="G1074" s="613" t="s">
        <v>153</v>
      </c>
      <c r="H1074" s="613" t="s">
        <v>2646</v>
      </c>
      <c r="I1074" s="613">
        <v>70458</v>
      </c>
    </row>
    <row r="1075" spans="2:9" x14ac:dyDescent="0.2">
      <c r="B1075" s="615" t="s">
        <v>2006</v>
      </c>
      <c r="C1075" s="615" t="s">
        <v>139</v>
      </c>
      <c r="D1075" s="618">
        <v>36574</v>
      </c>
      <c r="G1075" s="613" t="s">
        <v>153</v>
      </c>
      <c r="H1075" s="613" t="s">
        <v>2646</v>
      </c>
      <c r="I1075" s="613">
        <v>70460</v>
      </c>
    </row>
    <row r="1076" spans="2:9" x14ac:dyDescent="0.2">
      <c r="B1076" s="615" t="s">
        <v>2006</v>
      </c>
      <c r="C1076" s="615" t="s">
        <v>139</v>
      </c>
      <c r="D1076" s="618">
        <v>36575</v>
      </c>
      <c r="G1076" s="613" t="s">
        <v>153</v>
      </c>
      <c r="H1076" s="613" t="s">
        <v>2646</v>
      </c>
      <c r="I1076" s="613">
        <v>70461</v>
      </c>
    </row>
    <row r="1077" spans="2:9" x14ac:dyDescent="0.2">
      <c r="B1077" s="615" t="s">
        <v>2006</v>
      </c>
      <c r="C1077" s="615" t="s">
        <v>139</v>
      </c>
      <c r="D1077" s="618">
        <v>36576</v>
      </c>
      <c r="G1077" s="613" t="s">
        <v>153</v>
      </c>
      <c r="H1077" s="613" t="s">
        <v>2582</v>
      </c>
      <c r="I1077" s="613">
        <v>39529</v>
      </c>
    </row>
    <row r="1078" spans="2:9" x14ac:dyDescent="0.2">
      <c r="B1078" s="615" t="s">
        <v>2006</v>
      </c>
      <c r="C1078" s="615" t="s">
        <v>139</v>
      </c>
      <c r="D1078" s="618">
        <v>36577</v>
      </c>
      <c r="G1078" s="613" t="s">
        <v>153</v>
      </c>
      <c r="H1078" s="613" t="s">
        <v>2668</v>
      </c>
      <c r="I1078" s="613">
        <v>70397</v>
      </c>
    </row>
    <row r="1079" spans="2:9" x14ac:dyDescent="0.2">
      <c r="B1079" s="615" t="s">
        <v>2006</v>
      </c>
      <c r="C1079" s="615" t="s">
        <v>139</v>
      </c>
      <c r="D1079" s="618">
        <v>36578</v>
      </c>
      <c r="G1079" s="613" t="s">
        <v>153</v>
      </c>
      <c r="H1079" s="613" t="s">
        <v>2605</v>
      </c>
      <c r="I1079" s="613">
        <v>70301</v>
      </c>
    </row>
    <row r="1080" spans="2:9" x14ac:dyDescent="0.2">
      <c r="B1080" s="615" t="s">
        <v>2006</v>
      </c>
      <c r="C1080" s="615" t="s">
        <v>139</v>
      </c>
      <c r="D1080" s="618">
        <v>36579</v>
      </c>
      <c r="G1080" s="613" t="s">
        <v>153</v>
      </c>
      <c r="H1080" s="613" t="s">
        <v>2655</v>
      </c>
      <c r="I1080" s="613">
        <v>70466</v>
      </c>
    </row>
    <row r="1081" spans="2:9" x14ac:dyDescent="0.2">
      <c r="B1081" s="615" t="s">
        <v>2006</v>
      </c>
      <c r="C1081" s="615" t="s">
        <v>139</v>
      </c>
      <c r="D1081" s="618">
        <v>36580</v>
      </c>
      <c r="G1081" s="613" t="s">
        <v>153</v>
      </c>
      <c r="H1081" s="613" t="s">
        <v>2632</v>
      </c>
      <c r="I1081" s="613">
        <v>70792</v>
      </c>
    </row>
    <row r="1082" spans="2:9" x14ac:dyDescent="0.2">
      <c r="B1082" s="615" t="s">
        <v>2006</v>
      </c>
      <c r="C1082" s="615" t="s">
        <v>139</v>
      </c>
      <c r="D1082" s="618">
        <v>36582</v>
      </c>
      <c r="G1082" s="613" t="s">
        <v>153</v>
      </c>
      <c r="H1082" s="613" t="s">
        <v>2635</v>
      </c>
      <c r="I1082" s="613">
        <v>70090</v>
      </c>
    </row>
    <row r="1083" spans="2:9" x14ac:dyDescent="0.2">
      <c r="B1083" s="615" t="s">
        <v>2006</v>
      </c>
      <c r="C1083" s="615" t="s">
        <v>139</v>
      </c>
      <c r="D1083" s="618">
        <v>36587</v>
      </c>
      <c r="G1083" s="613" t="s">
        <v>153</v>
      </c>
      <c r="H1083" s="613" t="s">
        <v>2679</v>
      </c>
      <c r="I1083" s="613">
        <v>70467</v>
      </c>
    </row>
    <row r="1084" spans="2:9" x14ac:dyDescent="0.2">
      <c r="B1084" s="615" t="s">
        <v>2006</v>
      </c>
      <c r="C1084" s="615" t="s">
        <v>139</v>
      </c>
      <c r="D1084" s="618">
        <v>36590</v>
      </c>
      <c r="G1084" s="613" t="s">
        <v>153</v>
      </c>
      <c r="H1084" s="613" t="s">
        <v>2611</v>
      </c>
      <c r="I1084" s="613">
        <v>70091</v>
      </c>
    </row>
    <row r="1085" spans="2:9" x14ac:dyDescent="0.2">
      <c r="B1085" s="615" t="s">
        <v>2006</v>
      </c>
      <c r="C1085" s="615" t="s">
        <v>139</v>
      </c>
      <c r="D1085" s="618">
        <v>36601</v>
      </c>
      <c r="G1085" s="613" t="s">
        <v>153</v>
      </c>
      <c r="H1085" s="613" t="s">
        <v>2617</v>
      </c>
      <c r="I1085" s="613">
        <v>70092</v>
      </c>
    </row>
    <row r="1086" spans="2:9" x14ac:dyDescent="0.2">
      <c r="B1086" s="615" t="s">
        <v>2006</v>
      </c>
      <c r="C1086" s="615" t="s">
        <v>139</v>
      </c>
      <c r="D1086" s="618">
        <v>36602</v>
      </c>
      <c r="G1086" s="613" t="s">
        <v>153</v>
      </c>
      <c r="H1086" s="613" t="s">
        <v>2577</v>
      </c>
      <c r="I1086" s="613">
        <v>39576</v>
      </c>
    </row>
    <row r="1087" spans="2:9" x14ac:dyDescent="0.2">
      <c r="B1087" s="615" t="s">
        <v>2006</v>
      </c>
      <c r="C1087" s="615" t="s">
        <v>139</v>
      </c>
      <c r="D1087" s="618">
        <v>36603</v>
      </c>
      <c r="G1087" s="613" t="s">
        <v>153</v>
      </c>
      <c r="H1087" s="613" t="s">
        <v>2586</v>
      </c>
      <c r="I1087" s="613">
        <v>70094</v>
      </c>
    </row>
    <row r="1088" spans="2:9" x14ac:dyDescent="0.2">
      <c r="B1088" s="615" t="s">
        <v>2006</v>
      </c>
      <c r="C1088" s="615" t="s">
        <v>139</v>
      </c>
      <c r="D1088" s="618">
        <v>36604</v>
      </c>
      <c r="G1088" s="613" t="s">
        <v>2682</v>
      </c>
      <c r="H1088" s="613"/>
      <c r="I1088" s="613"/>
    </row>
    <row r="1089" spans="2:9" x14ac:dyDescent="0.2">
      <c r="B1089" s="615" t="s">
        <v>2006</v>
      </c>
      <c r="C1089" s="615" t="s">
        <v>139</v>
      </c>
      <c r="D1089" s="618">
        <v>36605</v>
      </c>
      <c r="G1089" s="613" t="s">
        <v>1620</v>
      </c>
      <c r="H1089" s="613" t="s">
        <v>157</v>
      </c>
      <c r="I1089" s="613" t="s">
        <v>2683</v>
      </c>
    </row>
    <row r="1090" spans="2:9" x14ac:dyDescent="0.2">
      <c r="B1090" s="615" t="s">
        <v>2006</v>
      </c>
      <c r="C1090" s="615" t="s">
        <v>139</v>
      </c>
      <c r="D1090" s="618">
        <v>36606</v>
      </c>
      <c r="G1090" s="613" t="s">
        <v>1620</v>
      </c>
      <c r="H1090" s="613" t="s">
        <v>157</v>
      </c>
      <c r="I1090" s="613" t="s">
        <v>2684</v>
      </c>
    </row>
    <row r="1091" spans="2:9" x14ac:dyDescent="0.2">
      <c r="B1091" s="615" t="s">
        <v>2006</v>
      </c>
      <c r="C1091" s="615" t="s">
        <v>139</v>
      </c>
      <c r="D1091" s="618">
        <v>36607</v>
      </c>
      <c r="G1091" s="613" t="s">
        <v>1620</v>
      </c>
      <c r="H1091" s="613" t="s">
        <v>157</v>
      </c>
      <c r="I1091" s="613" t="s">
        <v>2685</v>
      </c>
    </row>
    <row r="1092" spans="2:9" x14ac:dyDescent="0.2">
      <c r="B1092" s="615" t="s">
        <v>2006</v>
      </c>
      <c r="C1092" s="615" t="s">
        <v>139</v>
      </c>
      <c r="D1092" s="618">
        <v>36608</v>
      </c>
      <c r="G1092" s="613" t="s">
        <v>1620</v>
      </c>
      <c r="H1092" s="613" t="s">
        <v>157</v>
      </c>
      <c r="I1092" s="613" t="s">
        <v>2686</v>
      </c>
    </row>
    <row r="1093" spans="2:9" x14ac:dyDescent="0.2">
      <c r="B1093" s="615" t="s">
        <v>2006</v>
      </c>
      <c r="C1093" s="615" t="s">
        <v>139</v>
      </c>
      <c r="D1093" s="618">
        <v>36609</v>
      </c>
      <c r="G1093" s="613" t="s">
        <v>1620</v>
      </c>
      <c r="H1093" s="613" t="s">
        <v>157</v>
      </c>
      <c r="I1093" s="613" t="s">
        <v>2687</v>
      </c>
    </row>
    <row r="1094" spans="2:9" x14ac:dyDescent="0.2">
      <c r="B1094" s="615" t="s">
        <v>2006</v>
      </c>
      <c r="C1094" s="615" t="s">
        <v>139</v>
      </c>
      <c r="D1094" s="618">
        <v>36610</v>
      </c>
      <c r="G1094" s="613" t="s">
        <v>1620</v>
      </c>
      <c r="H1094" s="613" t="s">
        <v>157</v>
      </c>
      <c r="I1094" s="613" t="s">
        <v>2688</v>
      </c>
    </row>
    <row r="1095" spans="2:9" x14ac:dyDescent="0.2">
      <c r="B1095" s="615" t="s">
        <v>2006</v>
      </c>
      <c r="C1095" s="615" t="s">
        <v>139</v>
      </c>
      <c r="D1095" s="618">
        <v>36611</v>
      </c>
      <c r="G1095" s="613" t="s">
        <v>1620</v>
      </c>
      <c r="H1095" s="613" t="s">
        <v>157</v>
      </c>
      <c r="I1095" s="613" t="s">
        <v>2689</v>
      </c>
    </row>
    <row r="1096" spans="2:9" x14ac:dyDescent="0.2">
      <c r="B1096" s="615" t="s">
        <v>2006</v>
      </c>
      <c r="C1096" s="615" t="s">
        <v>139</v>
      </c>
      <c r="D1096" s="618">
        <v>36612</v>
      </c>
      <c r="G1096" s="613" t="s">
        <v>1620</v>
      </c>
      <c r="H1096" s="613" t="s">
        <v>157</v>
      </c>
      <c r="I1096" s="613" t="s">
        <v>2690</v>
      </c>
    </row>
    <row r="1097" spans="2:9" x14ac:dyDescent="0.2">
      <c r="B1097" s="615" t="s">
        <v>2006</v>
      </c>
      <c r="C1097" s="615" t="s">
        <v>139</v>
      </c>
      <c r="D1097" s="618">
        <v>36613</v>
      </c>
      <c r="G1097" s="613" t="s">
        <v>1620</v>
      </c>
      <c r="H1097" s="613" t="s">
        <v>157</v>
      </c>
      <c r="I1097" s="613" t="s">
        <v>2691</v>
      </c>
    </row>
    <row r="1098" spans="2:9" x14ac:dyDescent="0.2">
      <c r="B1098" s="615" t="s">
        <v>2006</v>
      </c>
      <c r="C1098" s="615" t="s">
        <v>139</v>
      </c>
      <c r="D1098" s="618">
        <v>36615</v>
      </c>
      <c r="G1098" s="613" t="s">
        <v>1620</v>
      </c>
      <c r="H1098" s="613" t="s">
        <v>157</v>
      </c>
      <c r="I1098" s="613" t="s">
        <v>2692</v>
      </c>
    </row>
    <row r="1099" spans="2:9" x14ac:dyDescent="0.2">
      <c r="B1099" s="615" t="s">
        <v>2006</v>
      </c>
      <c r="C1099" s="615" t="s">
        <v>139</v>
      </c>
      <c r="D1099" s="618">
        <v>36616</v>
      </c>
      <c r="G1099" s="613" t="s">
        <v>1620</v>
      </c>
      <c r="H1099" s="613" t="s">
        <v>157</v>
      </c>
      <c r="I1099" s="613" t="s">
        <v>2693</v>
      </c>
    </row>
    <row r="1100" spans="2:9" x14ac:dyDescent="0.2">
      <c r="B1100" s="615" t="s">
        <v>2006</v>
      </c>
      <c r="C1100" s="615" t="s">
        <v>139</v>
      </c>
      <c r="D1100" s="618">
        <v>36617</v>
      </c>
      <c r="G1100" s="613" t="s">
        <v>1620</v>
      </c>
      <c r="H1100" s="613" t="s">
        <v>157</v>
      </c>
      <c r="I1100" s="613" t="s">
        <v>2694</v>
      </c>
    </row>
    <row r="1101" spans="2:9" x14ac:dyDescent="0.2">
      <c r="B1101" s="615" t="s">
        <v>2006</v>
      </c>
      <c r="C1101" s="615" t="s">
        <v>139</v>
      </c>
      <c r="D1101" s="618">
        <v>36618</v>
      </c>
      <c r="G1101" s="613" t="s">
        <v>1620</v>
      </c>
      <c r="H1101" s="613" t="s">
        <v>157</v>
      </c>
      <c r="I1101" s="613" t="s">
        <v>2695</v>
      </c>
    </row>
    <row r="1102" spans="2:9" x14ac:dyDescent="0.2">
      <c r="B1102" s="615" t="s">
        <v>2006</v>
      </c>
      <c r="C1102" s="615" t="s">
        <v>139</v>
      </c>
      <c r="D1102" s="618">
        <v>36619</v>
      </c>
      <c r="G1102" s="613" t="s">
        <v>1620</v>
      </c>
      <c r="H1102" s="613" t="s">
        <v>157</v>
      </c>
      <c r="I1102" s="613" t="s">
        <v>2696</v>
      </c>
    </row>
    <row r="1103" spans="2:9" x14ac:dyDescent="0.2">
      <c r="B1103" s="615" t="s">
        <v>2006</v>
      </c>
      <c r="C1103" s="615" t="s">
        <v>139</v>
      </c>
      <c r="D1103" s="618">
        <v>36625</v>
      </c>
      <c r="G1103" s="613" t="s">
        <v>1620</v>
      </c>
      <c r="H1103" s="613" t="s">
        <v>157</v>
      </c>
      <c r="I1103" s="613" t="s">
        <v>2697</v>
      </c>
    </row>
    <row r="1104" spans="2:9" x14ac:dyDescent="0.2">
      <c r="B1104" s="615" t="s">
        <v>2006</v>
      </c>
      <c r="C1104" s="615" t="s">
        <v>139</v>
      </c>
      <c r="D1104" s="618">
        <v>36628</v>
      </c>
      <c r="G1104" s="613" t="s">
        <v>1620</v>
      </c>
      <c r="H1104" s="613" t="s">
        <v>157</v>
      </c>
      <c r="I1104" s="613" t="s">
        <v>2698</v>
      </c>
    </row>
    <row r="1105" spans="2:9" x14ac:dyDescent="0.2">
      <c r="B1105" s="615" t="s">
        <v>2006</v>
      </c>
      <c r="C1105" s="615" t="s">
        <v>139</v>
      </c>
      <c r="D1105" s="618">
        <v>36630</v>
      </c>
      <c r="G1105" s="613" t="s">
        <v>1620</v>
      </c>
      <c r="H1105" s="613" t="s">
        <v>157</v>
      </c>
      <c r="I1105" s="613" t="s">
        <v>2699</v>
      </c>
    </row>
    <row r="1106" spans="2:9" x14ac:dyDescent="0.2">
      <c r="B1106" s="615" t="s">
        <v>2006</v>
      </c>
      <c r="C1106" s="615" t="s">
        <v>139</v>
      </c>
      <c r="D1106" s="618">
        <v>36633</v>
      </c>
      <c r="G1106" s="613" t="s">
        <v>1620</v>
      </c>
      <c r="H1106" s="613" t="s">
        <v>157</v>
      </c>
      <c r="I1106" s="613" t="s">
        <v>2700</v>
      </c>
    </row>
    <row r="1107" spans="2:9" x14ac:dyDescent="0.2">
      <c r="B1107" s="615" t="s">
        <v>2006</v>
      </c>
      <c r="C1107" s="615" t="s">
        <v>139</v>
      </c>
      <c r="D1107" s="618">
        <v>36640</v>
      </c>
      <c r="G1107" s="613" t="s">
        <v>1620</v>
      </c>
      <c r="H1107" s="613" t="s">
        <v>157</v>
      </c>
      <c r="I1107" s="613" t="s">
        <v>2701</v>
      </c>
    </row>
    <row r="1108" spans="2:9" x14ac:dyDescent="0.2">
      <c r="B1108" s="615" t="s">
        <v>2006</v>
      </c>
      <c r="C1108" s="615" t="s">
        <v>139</v>
      </c>
      <c r="D1108" s="618">
        <v>36641</v>
      </c>
      <c r="G1108" s="613" t="s">
        <v>1620</v>
      </c>
      <c r="H1108" s="613" t="s">
        <v>157</v>
      </c>
      <c r="I1108" s="613" t="s">
        <v>2702</v>
      </c>
    </row>
    <row r="1109" spans="2:9" x14ac:dyDescent="0.2">
      <c r="B1109" s="615" t="s">
        <v>2006</v>
      </c>
      <c r="C1109" s="615" t="s">
        <v>139</v>
      </c>
      <c r="D1109" s="618">
        <v>36644</v>
      </c>
      <c r="G1109" s="613" t="s">
        <v>1620</v>
      </c>
      <c r="H1109" s="613" t="s">
        <v>157</v>
      </c>
      <c r="I1109" s="613" t="s">
        <v>2703</v>
      </c>
    </row>
    <row r="1110" spans="2:9" x14ac:dyDescent="0.2">
      <c r="B1110" s="615" t="s">
        <v>2006</v>
      </c>
      <c r="C1110" s="615" t="s">
        <v>139</v>
      </c>
      <c r="D1110" s="618">
        <v>36652</v>
      </c>
      <c r="G1110" s="613" t="s">
        <v>1620</v>
      </c>
      <c r="H1110" s="613" t="s">
        <v>157</v>
      </c>
      <c r="I1110" s="613" t="s">
        <v>2704</v>
      </c>
    </row>
    <row r="1111" spans="2:9" x14ac:dyDescent="0.2">
      <c r="B1111" s="615" t="s">
        <v>2006</v>
      </c>
      <c r="C1111" s="615" t="s">
        <v>139</v>
      </c>
      <c r="D1111" s="618">
        <v>36660</v>
      </c>
      <c r="G1111" s="613" t="s">
        <v>1620</v>
      </c>
      <c r="H1111" s="613" t="s">
        <v>157</v>
      </c>
      <c r="I1111" s="613" t="s">
        <v>2705</v>
      </c>
    </row>
    <row r="1112" spans="2:9" x14ac:dyDescent="0.2">
      <c r="B1112" s="615" t="s">
        <v>2006</v>
      </c>
      <c r="C1112" s="615" t="s">
        <v>139</v>
      </c>
      <c r="D1112" s="618">
        <v>36663</v>
      </c>
      <c r="G1112" s="613" t="s">
        <v>1620</v>
      </c>
      <c r="H1112" s="613" t="s">
        <v>157</v>
      </c>
      <c r="I1112" s="613" t="s">
        <v>2706</v>
      </c>
    </row>
    <row r="1113" spans="2:9" x14ac:dyDescent="0.2">
      <c r="B1113" s="615" t="s">
        <v>2006</v>
      </c>
      <c r="C1113" s="615" t="s">
        <v>139</v>
      </c>
      <c r="D1113" s="618">
        <v>36670</v>
      </c>
      <c r="G1113" s="613" t="s">
        <v>1620</v>
      </c>
      <c r="H1113" s="613" t="s">
        <v>157</v>
      </c>
      <c r="I1113" s="613" t="s">
        <v>2707</v>
      </c>
    </row>
    <row r="1114" spans="2:9" x14ac:dyDescent="0.2">
      <c r="B1114" s="615" t="s">
        <v>2006</v>
      </c>
      <c r="C1114" s="615" t="s">
        <v>139</v>
      </c>
      <c r="D1114" s="618">
        <v>36671</v>
      </c>
      <c r="G1114" s="613" t="s">
        <v>1620</v>
      </c>
      <c r="H1114" s="613" t="s">
        <v>157</v>
      </c>
      <c r="I1114" s="613" t="s">
        <v>2708</v>
      </c>
    </row>
    <row r="1115" spans="2:9" x14ac:dyDescent="0.2">
      <c r="B1115" s="615" t="s">
        <v>2006</v>
      </c>
      <c r="C1115" s="615" t="s">
        <v>139</v>
      </c>
      <c r="D1115" s="618">
        <v>36675</v>
      </c>
      <c r="G1115" s="613" t="s">
        <v>1620</v>
      </c>
      <c r="H1115" s="613" t="s">
        <v>157</v>
      </c>
      <c r="I1115" s="613" t="s">
        <v>2709</v>
      </c>
    </row>
    <row r="1116" spans="2:9" x14ac:dyDescent="0.2">
      <c r="B1116" s="615" t="s">
        <v>2006</v>
      </c>
      <c r="C1116" s="615" t="s">
        <v>139</v>
      </c>
      <c r="D1116" s="618">
        <v>36685</v>
      </c>
      <c r="G1116" s="613" t="s">
        <v>1620</v>
      </c>
      <c r="H1116" s="613" t="s">
        <v>157</v>
      </c>
      <c r="I1116" s="613" t="s">
        <v>2710</v>
      </c>
    </row>
    <row r="1117" spans="2:9" x14ac:dyDescent="0.2">
      <c r="B1117" s="615" t="s">
        <v>2006</v>
      </c>
      <c r="C1117" s="615" t="s">
        <v>139</v>
      </c>
      <c r="D1117" s="618">
        <v>36688</v>
      </c>
      <c r="G1117" s="613" t="s">
        <v>1620</v>
      </c>
      <c r="H1117" s="613" t="s">
        <v>157</v>
      </c>
      <c r="I1117" s="613" t="s">
        <v>2711</v>
      </c>
    </row>
    <row r="1118" spans="2:9" x14ac:dyDescent="0.2">
      <c r="B1118" s="615" t="s">
        <v>2006</v>
      </c>
      <c r="C1118" s="615" t="s">
        <v>139</v>
      </c>
      <c r="D1118" s="618">
        <v>36689</v>
      </c>
      <c r="G1118" s="613" t="s">
        <v>1620</v>
      </c>
      <c r="H1118" s="613" t="s">
        <v>157</v>
      </c>
      <c r="I1118" s="613" t="s">
        <v>2712</v>
      </c>
    </row>
    <row r="1119" spans="2:9" x14ac:dyDescent="0.2">
      <c r="B1119" s="615" t="s">
        <v>2006</v>
      </c>
      <c r="C1119" s="615" t="s">
        <v>139</v>
      </c>
      <c r="D1119" s="618">
        <v>36691</v>
      </c>
      <c r="G1119" s="613" t="s">
        <v>1620</v>
      </c>
      <c r="H1119" s="613" t="s">
        <v>157</v>
      </c>
      <c r="I1119" s="613" t="s">
        <v>2713</v>
      </c>
    </row>
    <row r="1120" spans="2:9" x14ac:dyDescent="0.2">
      <c r="B1120" s="615" t="s">
        <v>2006</v>
      </c>
      <c r="C1120" s="615" t="s">
        <v>139</v>
      </c>
      <c r="D1120" s="618">
        <v>36693</v>
      </c>
      <c r="G1120" s="613" t="s">
        <v>1620</v>
      </c>
      <c r="H1120" s="613" t="s">
        <v>157</v>
      </c>
      <c r="I1120" s="613" t="s">
        <v>2714</v>
      </c>
    </row>
    <row r="1121" spans="2:9" x14ac:dyDescent="0.2">
      <c r="B1121" s="615" t="s">
        <v>2006</v>
      </c>
      <c r="C1121" s="615" t="s">
        <v>139</v>
      </c>
      <c r="D1121" s="618">
        <v>36695</v>
      </c>
      <c r="G1121" s="613" t="s">
        <v>1620</v>
      </c>
      <c r="H1121" s="613" t="s">
        <v>157</v>
      </c>
      <c r="I1121" s="613" t="s">
        <v>2715</v>
      </c>
    </row>
    <row r="1122" spans="2:9" x14ac:dyDescent="0.2">
      <c r="B1122" s="615" t="s">
        <v>2006</v>
      </c>
      <c r="C1122" s="615" t="s">
        <v>2007</v>
      </c>
      <c r="D1122" s="618">
        <v>32008</v>
      </c>
      <c r="G1122" s="613" t="s">
        <v>1620</v>
      </c>
      <c r="H1122" s="613" t="s">
        <v>157</v>
      </c>
      <c r="I1122" s="613" t="s">
        <v>2716</v>
      </c>
    </row>
    <row r="1123" spans="2:9" x14ac:dyDescent="0.2">
      <c r="B1123" s="615" t="s">
        <v>2006</v>
      </c>
      <c r="C1123" s="615" t="s">
        <v>2007</v>
      </c>
      <c r="D1123" s="618">
        <v>32111</v>
      </c>
      <c r="G1123" s="613" t="s">
        <v>1620</v>
      </c>
      <c r="H1123" s="613" t="s">
        <v>157</v>
      </c>
      <c r="I1123" s="613" t="s">
        <v>2717</v>
      </c>
    </row>
    <row r="1124" spans="2:9" x14ac:dyDescent="0.2">
      <c r="B1124" s="615" t="s">
        <v>2006</v>
      </c>
      <c r="C1124" s="615" t="s">
        <v>2007</v>
      </c>
      <c r="D1124" s="618">
        <v>32113</v>
      </c>
      <c r="G1124" s="613" t="s">
        <v>1620</v>
      </c>
      <c r="H1124" s="613" t="s">
        <v>157</v>
      </c>
      <c r="I1124" s="613" t="s">
        <v>2718</v>
      </c>
    </row>
    <row r="1125" spans="2:9" x14ac:dyDescent="0.2">
      <c r="B1125" s="615" t="s">
        <v>2006</v>
      </c>
      <c r="C1125" s="615" t="s">
        <v>2007</v>
      </c>
      <c r="D1125" s="618">
        <v>32133</v>
      </c>
      <c r="G1125" s="613" t="s">
        <v>1620</v>
      </c>
      <c r="H1125" s="613" t="s">
        <v>157</v>
      </c>
      <c r="I1125" s="613" t="s">
        <v>2719</v>
      </c>
    </row>
    <row r="1126" spans="2:9" x14ac:dyDescent="0.2">
      <c r="B1126" s="615" t="s">
        <v>2006</v>
      </c>
      <c r="C1126" s="615" t="s">
        <v>2007</v>
      </c>
      <c r="D1126" s="618">
        <v>32134</v>
      </c>
      <c r="G1126" s="613" t="s">
        <v>1620</v>
      </c>
      <c r="H1126" s="613" t="s">
        <v>157</v>
      </c>
      <c r="I1126" s="613" t="s">
        <v>2720</v>
      </c>
    </row>
    <row r="1127" spans="2:9" x14ac:dyDescent="0.2">
      <c r="B1127" s="615" t="s">
        <v>2006</v>
      </c>
      <c r="C1127" s="615" t="s">
        <v>2007</v>
      </c>
      <c r="D1127" s="618">
        <v>32159</v>
      </c>
      <c r="G1127" s="613" t="s">
        <v>1620</v>
      </c>
      <c r="H1127" s="613" t="s">
        <v>157</v>
      </c>
      <c r="I1127" s="613" t="s">
        <v>2721</v>
      </c>
    </row>
    <row r="1128" spans="2:9" x14ac:dyDescent="0.2">
      <c r="B1128" s="615" t="s">
        <v>2006</v>
      </c>
      <c r="C1128" s="615" t="s">
        <v>2007</v>
      </c>
      <c r="D1128" s="618">
        <v>32162</v>
      </c>
      <c r="G1128" s="613" t="s">
        <v>1620</v>
      </c>
      <c r="H1128" s="613" t="s">
        <v>157</v>
      </c>
      <c r="I1128" s="613" t="s">
        <v>2722</v>
      </c>
    </row>
    <row r="1129" spans="2:9" x14ac:dyDescent="0.2">
      <c r="B1129" s="615" t="s">
        <v>2006</v>
      </c>
      <c r="C1129" s="615" t="s">
        <v>2007</v>
      </c>
      <c r="D1129" s="618">
        <v>32162</v>
      </c>
      <c r="G1129" s="613" t="s">
        <v>1620</v>
      </c>
      <c r="H1129" s="613" t="s">
        <v>157</v>
      </c>
      <c r="I1129" s="613" t="s">
        <v>2723</v>
      </c>
    </row>
    <row r="1130" spans="2:9" x14ac:dyDescent="0.2">
      <c r="B1130" s="615" t="s">
        <v>2006</v>
      </c>
      <c r="C1130" s="615" t="s">
        <v>2007</v>
      </c>
      <c r="D1130" s="618">
        <v>32163</v>
      </c>
      <c r="G1130" s="613" t="s">
        <v>1620</v>
      </c>
      <c r="H1130" s="613" t="s">
        <v>157</v>
      </c>
      <c r="I1130" s="613" t="s">
        <v>2724</v>
      </c>
    </row>
    <row r="1131" spans="2:9" x14ac:dyDescent="0.2">
      <c r="B1131" s="615" t="s">
        <v>2006</v>
      </c>
      <c r="C1131" s="615" t="s">
        <v>2007</v>
      </c>
      <c r="D1131" s="618">
        <v>32179</v>
      </c>
      <c r="G1131" s="613" t="s">
        <v>1620</v>
      </c>
      <c r="H1131" s="613" t="s">
        <v>157</v>
      </c>
      <c r="I1131" s="613" t="s">
        <v>2725</v>
      </c>
    </row>
    <row r="1132" spans="2:9" x14ac:dyDescent="0.2">
      <c r="B1132" s="615" t="s">
        <v>2006</v>
      </c>
      <c r="C1132" s="615" t="s">
        <v>2007</v>
      </c>
      <c r="D1132" s="618">
        <v>32182</v>
      </c>
      <c r="G1132" s="613" t="s">
        <v>1620</v>
      </c>
      <c r="H1132" s="613" t="s">
        <v>157</v>
      </c>
      <c r="I1132" s="613" t="s">
        <v>2726</v>
      </c>
    </row>
    <row r="1133" spans="2:9" x14ac:dyDescent="0.2">
      <c r="B1133" s="615" t="s">
        <v>2006</v>
      </c>
      <c r="C1133" s="615" t="s">
        <v>2007</v>
      </c>
      <c r="D1133" s="618">
        <v>32183</v>
      </c>
      <c r="G1133" s="613" t="s">
        <v>1620</v>
      </c>
      <c r="H1133" s="613" t="s">
        <v>157</v>
      </c>
      <c r="I1133" s="613" t="s">
        <v>2727</v>
      </c>
    </row>
    <row r="1134" spans="2:9" x14ac:dyDescent="0.2">
      <c r="B1134" s="615" t="s">
        <v>2006</v>
      </c>
      <c r="C1134" s="615" t="s">
        <v>2007</v>
      </c>
      <c r="D1134" s="618">
        <v>32192</v>
      </c>
      <c r="G1134" s="613" t="s">
        <v>1620</v>
      </c>
      <c r="H1134" s="613" t="s">
        <v>157</v>
      </c>
      <c r="I1134" s="613" t="s">
        <v>2728</v>
      </c>
    </row>
    <row r="1135" spans="2:9" x14ac:dyDescent="0.2">
      <c r="B1135" s="615" t="s">
        <v>2006</v>
      </c>
      <c r="C1135" s="615" t="s">
        <v>2007</v>
      </c>
      <c r="D1135" s="618">
        <v>32195</v>
      </c>
      <c r="G1135" s="613" t="s">
        <v>1620</v>
      </c>
      <c r="H1135" s="613" t="s">
        <v>157</v>
      </c>
      <c r="I1135" s="613" t="s">
        <v>2729</v>
      </c>
    </row>
    <row r="1136" spans="2:9" x14ac:dyDescent="0.2">
      <c r="B1136" s="615" t="s">
        <v>2006</v>
      </c>
      <c r="C1136" s="615" t="s">
        <v>2007</v>
      </c>
      <c r="D1136" s="618">
        <v>32359</v>
      </c>
      <c r="G1136" s="613" t="s">
        <v>1620</v>
      </c>
      <c r="H1136" s="613" t="s">
        <v>157</v>
      </c>
      <c r="I1136" s="613" t="s">
        <v>2730</v>
      </c>
    </row>
    <row r="1137" spans="2:9" x14ac:dyDescent="0.2">
      <c r="B1137" s="615" t="s">
        <v>2006</v>
      </c>
      <c r="C1137" s="615" t="s">
        <v>2007</v>
      </c>
      <c r="D1137" s="618">
        <v>32601</v>
      </c>
      <c r="G1137" s="613" t="s">
        <v>1620</v>
      </c>
      <c r="H1137" s="613" t="s">
        <v>157</v>
      </c>
      <c r="I1137" s="613" t="s">
        <v>2731</v>
      </c>
    </row>
    <row r="1138" spans="2:9" x14ac:dyDescent="0.2">
      <c r="B1138" s="615" t="s">
        <v>2006</v>
      </c>
      <c r="C1138" s="615" t="s">
        <v>2007</v>
      </c>
      <c r="D1138" s="618">
        <v>32602</v>
      </c>
      <c r="G1138" s="613" t="s">
        <v>1620</v>
      </c>
      <c r="H1138" s="613" t="s">
        <v>157</v>
      </c>
      <c r="I1138" s="613" t="s">
        <v>2732</v>
      </c>
    </row>
    <row r="1139" spans="2:9" x14ac:dyDescent="0.2">
      <c r="B1139" s="615" t="s">
        <v>2006</v>
      </c>
      <c r="C1139" s="615" t="s">
        <v>2007</v>
      </c>
      <c r="D1139" s="618">
        <v>32603</v>
      </c>
      <c r="G1139" s="613" t="s">
        <v>1620</v>
      </c>
      <c r="H1139" s="613" t="s">
        <v>157</v>
      </c>
      <c r="I1139" s="613" t="s">
        <v>2733</v>
      </c>
    </row>
    <row r="1140" spans="2:9" x14ac:dyDescent="0.2">
      <c r="B1140" s="615" t="s">
        <v>2006</v>
      </c>
      <c r="C1140" s="615" t="s">
        <v>2007</v>
      </c>
      <c r="D1140" s="618">
        <v>32604</v>
      </c>
      <c r="G1140" s="613" t="s">
        <v>1620</v>
      </c>
      <c r="H1140" s="613" t="s">
        <v>157</v>
      </c>
      <c r="I1140" s="613" t="s">
        <v>2734</v>
      </c>
    </row>
    <row r="1141" spans="2:9" x14ac:dyDescent="0.2">
      <c r="B1141" s="615" t="s">
        <v>2006</v>
      </c>
      <c r="C1141" s="615" t="s">
        <v>2007</v>
      </c>
      <c r="D1141" s="618">
        <v>32605</v>
      </c>
      <c r="G1141" s="613" t="s">
        <v>1620</v>
      </c>
      <c r="H1141" s="613" t="s">
        <v>157</v>
      </c>
      <c r="I1141" s="613" t="s">
        <v>2735</v>
      </c>
    </row>
    <row r="1142" spans="2:9" x14ac:dyDescent="0.2">
      <c r="B1142" s="615" t="s">
        <v>2006</v>
      </c>
      <c r="C1142" s="615" t="s">
        <v>2007</v>
      </c>
      <c r="D1142" s="618">
        <v>32606</v>
      </c>
      <c r="G1142" s="613" t="s">
        <v>1620</v>
      </c>
      <c r="H1142" s="613" t="s">
        <v>157</v>
      </c>
      <c r="I1142" s="613" t="s">
        <v>2736</v>
      </c>
    </row>
    <row r="1143" spans="2:9" x14ac:dyDescent="0.2">
      <c r="B1143" s="615" t="s">
        <v>2006</v>
      </c>
      <c r="C1143" s="615" t="s">
        <v>2007</v>
      </c>
      <c r="D1143" s="618">
        <v>32607</v>
      </c>
      <c r="G1143" s="613" t="s">
        <v>1620</v>
      </c>
      <c r="H1143" s="613" t="s">
        <v>157</v>
      </c>
      <c r="I1143" s="613" t="s">
        <v>2737</v>
      </c>
    </row>
    <row r="1144" spans="2:9" x14ac:dyDescent="0.2">
      <c r="B1144" s="615" t="s">
        <v>2006</v>
      </c>
      <c r="C1144" s="615" t="s">
        <v>2007</v>
      </c>
      <c r="D1144" s="618">
        <v>32608</v>
      </c>
      <c r="G1144" s="613" t="s">
        <v>1620</v>
      </c>
      <c r="H1144" s="613" t="s">
        <v>157</v>
      </c>
      <c r="I1144" s="613" t="s">
        <v>2738</v>
      </c>
    </row>
    <row r="1145" spans="2:9" x14ac:dyDescent="0.2">
      <c r="B1145" s="615" t="s">
        <v>2006</v>
      </c>
      <c r="C1145" s="615" t="s">
        <v>2007</v>
      </c>
      <c r="D1145" s="618">
        <v>32609</v>
      </c>
      <c r="G1145" s="613" t="s">
        <v>1620</v>
      </c>
      <c r="H1145" s="613" t="s">
        <v>157</v>
      </c>
      <c r="I1145" s="613" t="s">
        <v>2739</v>
      </c>
    </row>
    <row r="1146" spans="2:9" x14ac:dyDescent="0.2">
      <c r="B1146" s="615" t="s">
        <v>2006</v>
      </c>
      <c r="C1146" s="615" t="s">
        <v>2007</v>
      </c>
      <c r="D1146" s="618">
        <v>32610</v>
      </c>
      <c r="G1146" s="613" t="s">
        <v>1620</v>
      </c>
      <c r="H1146" s="613" t="s">
        <v>157</v>
      </c>
      <c r="I1146" s="613" t="s">
        <v>2740</v>
      </c>
    </row>
    <row r="1147" spans="2:9" x14ac:dyDescent="0.2">
      <c r="B1147" s="615" t="s">
        <v>2006</v>
      </c>
      <c r="C1147" s="615" t="s">
        <v>2007</v>
      </c>
      <c r="D1147" s="618">
        <v>32611</v>
      </c>
      <c r="G1147" s="613" t="s">
        <v>1620</v>
      </c>
      <c r="H1147" s="613" t="s">
        <v>157</v>
      </c>
      <c r="I1147" s="613" t="s">
        <v>2741</v>
      </c>
    </row>
    <row r="1148" spans="2:9" x14ac:dyDescent="0.2">
      <c r="B1148" s="615" t="s">
        <v>2006</v>
      </c>
      <c r="C1148" s="615" t="s">
        <v>2007</v>
      </c>
      <c r="D1148" s="618">
        <v>32612</v>
      </c>
      <c r="G1148" s="613" t="s">
        <v>1620</v>
      </c>
      <c r="H1148" s="613" t="s">
        <v>157</v>
      </c>
      <c r="I1148" s="613" t="s">
        <v>2742</v>
      </c>
    </row>
    <row r="1149" spans="2:9" x14ac:dyDescent="0.2">
      <c r="B1149" s="615" t="s">
        <v>2006</v>
      </c>
      <c r="C1149" s="615" t="s">
        <v>2007</v>
      </c>
      <c r="D1149" s="618">
        <v>32614</v>
      </c>
      <c r="G1149" s="613" t="s">
        <v>1620</v>
      </c>
      <c r="H1149" s="613" t="s">
        <v>157</v>
      </c>
      <c r="I1149" s="613" t="s">
        <v>2743</v>
      </c>
    </row>
    <row r="1150" spans="2:9" x14ac:dyDescent="0.2">
      <c r="B1150" s="615" t="s">
        <v>2006</v>
      </c>
      <c r="C1150" s="615" t="s">
        <v>2007</v>
      </c>
      <c r="D1150" s="618">
        <v>32615</v>
      </c>
      <c r="G1150" s="613" t="s">
        <v>1620</v>
      </c>
      <c r="H1150" s="613" t="s">
        <v>157</v>
      </c>
      <c r="I1150" s="613" t="s">
        <v>2744</v>
      </c>
    </row>
    <row r="1151" spans="2:9" x14ac:dyDescent="0.2">
      <c r="B1151" s="615" t="s">
        <v>2006</v>
      </c>
      <c r="C1151" s="615" t="s">
        <v>2007</v>
      </c>
      <c r="D1151" s="618">
        <v>32616</v>
      </c>
      <c r="G1151" s="613" t="s">
        <v>1620</v>
      </c>
      <c r="H1151" s="613" t="s">
        <v>157</v>
      </c>
      <c r="I1151" s="613" t="s">
        <v>2745</v>
      </c>
    </row>
    <row r="1152" spans="2:9" x14ac:dyDescent="0.2">
      <c r="B1152" s="615" t="s">
        <v>2006</v>
      </c>
      <c r="C1152" s="615" t="s">
        <v>2007</v>
      </c>
      <c r="D1152" s="618">
        <v>32617</v>
      </c>
      <c r="G1152" s="613" t="s">
        <v>1620</v>
      </c>
      <c r="H1152" s="613" t="s">
        <v>157</v>
      </c>
      <c r="I1152" s="613" t="s">
        <v>2746</v>
      </c>
    </row>
    <row r="1153" spans="2:9" x14ac:dyDescent="0.2">
      <c r="B1153" s="615" t="s">
        <v>2006</v>
      </c>
      <c r="C1153" s="615" t="s">
        <v>2007</v>
      </c>
      <c r="D1153" s="618">
        <v>32618</v>
      </c>
      <c r="G1153" s="613" t="s">
        <v>1620</v>
      </c>
      <c r="H1153" s="613" t="s">
        <v>157</v>
      </c>
      <c r="I1153" s="613" t="s">
        <v>2747</v>
      </c>
    </row>
    <row r="1154" spans="2:9" x14ac:dyDescent="0.2">
      <c r="B1154" s="615" t="s">
        <v>2006</v>
      </c>
      <c r="C1154" s="615" t="s">
        <v>2007</v>
      </c>
      <c r="D1154" s="618">
        <v>32618</v>
      </c>
      <c r="G1154" s="613" t="s">
        <v>1620</v>
      </c>
      <c r="H1154" s="613" t="s">
        <v>157</v>
      </c>
      <c r="I1154" s="613" t="s">
        <v>2748</v>
      </c>
    </row>
    <row r="1155" spans="2:9" x14ac:dyDescent="0.2">
      <c r="B1155" s="615" t="s">
        <v>2006</v>
      </c>
      <c r="C1155" s="615" t="s">
        <v>2007</v>
      </c>
      <c r="D1155" s="618">
        <v>32619</v>
      </c>
      <c r="G1155" s="613" t="s">
        <v>1620</v>
      </c>
      <c r="H1155" s="613" t="s">
        <v>157</v>
      </c>
      <c r="I1155" s="613" t="s">
        <v>2749</v>
      </c>
    </row>
    <row r="1156" spans="2:9" x14ac:dyDescent="0.2">
      <c r="B1156" s="615" t="s">
        <v>2006</v>
      </c>
      <c r="C1156" s="615" t="s">
        <v>2007</v>
      </c>
      <c r="D1156" s="618">
        <v>32621</v>
      </c>
      <c r="G1156" s="613" t="s">
        <v>1620</v>
      </c>
      <c r="H1156" s="613" t="s">
        <v>157</v>
      </c>
      <c r="I1156" s="613" t="s">
        <v>2750</v>
      </c>
    </row>
    <row r="1157" spans="2:9" x14ac:dyDescent="0.2">
      <c r="B1157" s="615" t="s">
        <v>2006</v>
      </c>
      <c r="C1157" s="615" t="s">
        <v>2007</v>
      </c>
      <c r="D1157" s="618">
        <v>32622</v>
      </c>
      <c r="G1157" s="613" t="s">
        <v>1620</v>
      </c>
      <c r="H1157" s="613" t="s">
        <v>157</v>
      </c>
      <c r="I1157" s="613" t="s">
        <v>2751</v>
      </c>
    </row>
    <row r="1158" spans="2:9" x14ac:dyDescent="0.2">
      <c r="B1158" s="615" t="s">
        <v>2006</v>
      </c>
      <c r="C1158" s="615" t="s">
        <v>2007</v>
      </c>
      <c r="D1158" s="618">
        <v>32625</v>
      </c>
      <c r="G1158" s="613" t="s">
        <v>1620</v>
      </c>
      <c r="H1158" s="613" t="s">
        <v>157</v>
      </c>
      <c r="I1158" s="613" t="s">
        <v>2752</v>
      </c>
    </row>
    <row r="1159" spans="2:9" x14ac:dyDescent="0.2">
      <c r="B1159" s="615" t="s">
        <v>2006</v>
      </c>
      <c r="C1159" s="615" t="s">
        <v>2007</v>
      </c>
      <c r="D1159" s="618">
        <v>32626</v>
      </c>
      <c r="G1159" s="613" t="s">
        <v>1620</v>
      </c>
      <c r="H1159" s="613" t="s">
        <v>157</v>
      </c>
      <c r="I1159" s="613" t="s">
        <v>2753</v>
      </c>
    </row>
    <row r="1160" spans="2:9" x14ac:dyDescent="0.2">
      <c r="B1160" s="615" t="s">
        <v>2006</v>
      </c>
      <c r="C1160" s="615" t="s">
        <v>2007</v>
      </c>
      <c r="D1160" s="618">
        <v>32627</v>
      </c>
      <c r="G1160" s="613" t="s">
        <v>1620</v>
      </c>
      <c r="H1160" s="613" t="s">
        <v>157</v>
      </c>
      <c r="I1160" s="613" t="s">
        <v>2754</v>
      </c>
    </row>
    <row r="1161" spans="2:9" x14ac:dyDescent="0.2">
      <c r="B1161" s="615" t="s">
        <v>2006</v>
      </c>
      <c r="C1161" s="615" t="s">
        <v>2007</v>
      </c>
      <c r="D1161" s="618">
        <v>32628</v>
      </c>
      <c r="G1161" s="613" t="s">
        <v>1620</v>
      </c>
      <c r="H1161" s="613" t="s">
        <v>157</v>
      </c>
      <c r="I1161" s="613" t="s">
        <v>2755</v>
      </c>
    </row>
    <row r="1162" spans="2:9" x14ac:dyDescent="0.2">
      <c r="B1162" s="615" t="s">
        <v>2006</v>
      </c>
      <c r="C1162" s="615" t="s">
        <v>2007</v>
      </c>
      <c r="D1162" s="618">
        <v>32631</v>
      </c>
      <c r="G1162" s="613" t="s">
        <v>1620</v>
      </c>
      <c r="H1162" s="613" t="s">
        <v>157</v>
      </c>
      <c r="I1162" s="613" t="s">
        <v>2756</v>
      </c>
    </row>
    <row r="1163" spans="2:9" x14ac:dyDescent="0.2">
      <c r="B1163" s="615" t="s">
        <v>2006</v>
      </c>
      <c r="C1163" s="615" t="s">
        <v>2007</v>
      </c>
      <c r="D1163" s="618">
        <v>32633</v>
      </c>
      <c r="G1163" s="613" t="s">
        <v>1620</v>
      </c>
      <c r="H1163" s="613" t="s">
        <v>157</v>
      </c>
      <c r="I1163" s="613" t="s">
        <v>2757</v>
      </c>
    </row>
    <row r="1164" spans="2:9" x14ac:dyDescent="0.2">
      <c r="B1164" s="615" t="s">
        <v>2006</v>
      </c>
      <c r="C1164" s="615" t="s">
        <v>2007</v>
      </c>
      <c r="D1164" s="618">
        <v>32634</v>
      </c>
      <c r="G1164" s="613" t="s">
        <v>1620</v>
      </c>
      <c r="H1164" s="613" t="s">
        <v>157</v>
      </c>
      <c r="I1164" s="613" t="s">
        <v>2758</v>
      </c>
    </row>
    <row r="1165" spans="2:9" x14ac:dyDescent="0.2">
      <c r="B1165" s="615" t="s">
        <v>2006</v>
      </c>
      <c r="C1165" s="615" t="s">
        <v>2007</v>
      </c>
      <c r="D1165" s="618">
        <v>32635</v>
      </c>
      <c r="G1165" s="613" t="s">
        <v>1620</v>
      </c>
      <c r="H1165" s="613" t="s">
        <v>157</v>
      </c>
      <c r="I1165" s="613" t="s">
        <v>2759</v>
      </c>
    </row>
    <row r="1166" spans="2:9" x14ac:dyDescent="0.2">
      <c r="B1166" s="615" t="s">
        <v>2006</v>
      </c>
      <c r="C1166" s="615" t="s">
        <v>2007</v>
      </c>
      <c r="D1166" s="618">
        <v>32639</v>
      </c>
      <c r="G1166" s="613" t="s">
        <v>1620</v>
      </c>
      <c r="H1166" s="613" t="s">
        <v>157</v>
      </c>
      <c r="I1166" s="613" t="s">
        <v>2760</v>
      </c>
    </row>
    <row r="1167" spans="2:9" x14ac:dyDescent="0.2">
      <c r="B1167" s="615" t="s">
        <v>2006</v>
      </c>
      <c r="C1167" s="615" t="s">
        <v>2007</v>
      </c>
      <c r="D1167" s="618">
        <v>32640</v>
      </c>
      <c r="G1167" s="613" t="s">
        <v>1620</v>
      </c>
      <c r="H1167" s="613" t="s">
        <v>157</v>
      </c>
      <c r="I1167" s="613" t="s">
        <v>2761</v>
      </c>
    </row>
    <row r="1168" spans="2:9" x14ac:dyDescent="0.2">
      <c r="B1168" s="615" t="s">
        <v>2006</v>
      </c>
      <c r="C1168" s="615" t="s">
        <v>2007</v>
      </c>
      <c r="D1168" s="618">
        <v>32641</v>
      </c>
      <c r="G1168" s="613" t="s">
        <v>1620</v>
      </c>
      <c r="H1168" s="613" t="s">
        <v>157</v>
      </c>
      <c r="I1168" s="613" t="s">
        <v>2762</v>
      </c>
    </row>
    <row r="1169" spans="2:9" x14ac:dyDescent="0.2">
      <c r="B1169" s="615" t="s">
        <v>2006</v>
      </c>
      <c r="C1169" s="615" t="s">
        <v>2007</v>
      </c>
      <c r="D1169" s="618">
        <v>32643</v>
      </c>
      <c r="G1169" s="613" t="s">
        <v>1620</v>
      </c>
      <c r="H1169" s="613" t="s">
        <v>157</v>
      </c>
      <c r="I1169" s="613" t="s">
        <v>2763</v>
      </c>
    </row>
    <row r="1170" spans="2:9" x14ac:dyDescent="0.2">
      <c r="B1170" s="615" t="s">
        <v>2006</v>
      </c>
      <c r="C1170" s="615" t="s">
        <v>2007</v>
      </c>
      <c r="D1170" s="618">
        <v>32643</v>
      </c>
      <c r="G1170" s="613" t="s">
        <v>1620</v>
      </c>
      <c r="H1170" s="613" t="s">
        <v>157</v>
      </c>
      <c r="I1170" s="613" t="s">
        <v>2764</v>
      </c>
    </row>
    <row r="1171" spans="2:9" x14ac:dyDescent="0.2">
      <c r="B1171" s="615" t="s">
        <v>2006</v>
      </c>
      <c r="C1171" s="615" t="s">
        <v>2007</v>
      </c>
      <c r="D1171" s="618">
        <v>32644</v>
      </c>
      <c r="G1171" s="613" t="s">
        <v>1620</v>
      </c>
      <c r="H1171" s="613" t="s">
        <v>157</v>
      </c>
      <c r="I1171" s="613" t="s">
        <v>2765</v>
      </c>
    </row>
    <row r="1172" spans="2:9" x14ac:dyDescent="0.2">
      <c r="B1172" s="615" t="s">
        <v>2006</v>
      </c>
      <c r="C1172" s="615" t="s">
        <v>2007</v>
      </c>
      <c r="D1172" s="618">
        <v>32648</v>
      </c>
      <c r="G1172" s="613" t="s">
        <v>1620</v>
      </c>
      <c r="H1172" s="613" t="s">
        <v>157</v>
      </c>
      <c r="I1172" s="613" t="s">
        <v>2766</v>
      </c>
    </row>
    <row r="1173" spans="2:9" x14ac:dyDescent="0.2">
      <c r="B1173" s="615" t="s">
        <v>2006</v>
      </c>
      <c r="C1173" s="615" t="s">
        <v>2007</v>
      </c>
      <c r="D1173" s="618">
        <v>32653</v>
      </c>
      <c r="G1173" s="613" t="s">
        <v>1620</v>
      </c>
      <c r="H1173" s="613" t="s">
        <v>157</v>
      </c>
      <c r="I1173" s="613" t="s">
        <v>2767</v>
      </c>
    </row>
    <row r="1174" spans="2:9" x14ac:dyDescent="0.2">
      <c r="B1174" s="615" t="s">
        <v>2006</v>
      </c>
      <c r="C1174" s="615" t="s">
        <v>2007</v>
      </c>
      <c r="D1174" s="618">
        <v>32654</v>
      </c>
      <c r="G1174" s="613" t="s">
        <v>1620</v>
      </c>
      <c r="H1174" s="613" t="s">
        <v>157</v>
      </c>
      <c r="I1174" s="613" t="s">
        <v>2768</v>
      </c>
    </row>
    <row r="1175" spans="2:9" x14ac:dyDescent="0.2">
      <c r="B1175" s="615" t="s">
        <v>2006</v>
      </c>
      <c r="C1175" s="615" t="s">
        <v>2007</v>
      </c>
      <c r="D1175" s="618">
        <v>32655</v>
      </c>
      <c r="G1175" s="613" t="s">
        <v>1620</v>
      </c>
      <c r="H1175" s="613" t="s">
        <v>157</v>
      </c>
      <c r="I1175" s="613" t="s">
        <v>2769</v>
      </c>
    </row>
    <row r="1176" spans="2:9" x14ac:dyDescent="0.2">
      <c r="B1176" s="615" t="s">
        <v>2006</v>
      </c>
      <c r="C1176" s="615" t="s">
        <v>2007</v>
      </c>
      <c r="D1176" s="618">
        <v>32658</v>
      </c>
      <c r="G1176" s="613" t="s">
        <v>1620</v>
      </c>
      <c r="H1176" s="613" t="s">
        <v>157</v>
      </c>
      <c r="I1176" s="613" t="s">
        <v>2770</v>
      </c>
    </row>
    <row r="1177" spans="2:9" x14ac:dyDescent="0.2">
      <c r="B1177" s="615" t="s">
        <v>2006</v>
      </c>
      <c r="C1177" s="615" t="s">
        <v>2007</v>
      </c>
      <c r="D1177" s="618">
        <v>32662</v>
      </c>
      <c r="G1177" s="613" t="s">
        <v>1620</v>
      </c>
      <c r="H1177" s="613" t="s">
        <v>157</v>
      </c>
      <c r="I1177" s="613" t="s">
        <v>2771</v>
      </c>
    </row>
    <row r="1178" spans="2:9" x14ac:dyDescent="0.2">
      <c r="B1178" s="615" t="s">
        <v>2006</v>
      </c>
      <c r="C1178" s="615" t="s">
        <v>2007</v>
      </c>
      <c r="D1178" s="618">
        <v>32663</v>
      </c>
      <c r="G1178" s="613" t="s">
        <v>1620</v>
      </c>
      <c r="H1178" s="613" t="s">
        <v>157</v>
      </c>
      <c r="I1178" s="613" t="s">
        <v>2772</v>
      </c>
    </row>
    <row r="1179" spans="2:9" x14ac:dyDescent="0.2">
      <c r="B1179" s="615" t="s">
        <v>2006</v>
      </c>
      <c r="C1179" s="615" t="s">
        <v>2007</v>
      </c>
      <c r="D1179" s="618">
        <v>32664</v>
      </c>
      <c r="G1179" s="613" t="s">
        <v>1620</v>
      </c>
      <c r="H1179" s="613" t="s">
        <v>157</v>
      </c>
      <c r="I1179" s="613" t="s">
        <v>2773</v>
      </c>
    </row>
    <row r="1180" spans="2:9" x14ac:dyDescent="0.2">
      <c r="B1180" s="615" t="s">
        <v>2006</v>
      </c>
      <c r="C1180" s="615" t="s">
        <v>2007</v>
      </c>
      <c r="D1180" s="618">
        <v>32666</v>
      </c>
      <c r="G1180" s="613" t="s">
        <v>1620</v>
      </c>
      <c r="H1180" s="613" t="s">
        <v>157</v>
      </c>
      <c r="I1180" s="613" t="s">
        <v>2774</v>
      </c>
    </row>
    <row r="1181" spans="2:9" x14ac:dyDescent="0.2">
      <c r="B1181" s="615" t="s">
        <v>2006</v>
      </c>
      <c r="C1181" s="615" t="s">
        <v>2007</v>
      </c>
      <c r="D1181" s="618">
        <v>32667</v>
      </c>
      <c r="G1181" s="613" t="s">
        <v>1620</v>
      </c>
      <c r="H1181" s="613" t="s">
        <v>157</v>
      </c>
      <c r="I1181" s="613" t="s">
        <v>2775</v>
      </c>
    </row>
    <row r="1182" spans="2:9" x14ac:dyDescent="0.2">
      <c r="B1182" s="615" t="s">
        <v>2006</v>
      </c>
      <c r="C1182" s="615" t="s">
        <v>2007</v>
      </c>
      <c r="D1182" s="618">
        <v>32667</v>
      </c>
      <c r="G1182" s="613" t="s">
        <v>1620</v>
      </c>
      <c r="H1182" s="613" t="s">
        <v>157</v>
      </c>
      <c r="I1182" s="613" t="s">
        <v>2776</v>
      </c>
    </row>
    <row r="1183" spans="2:9" x14ac:dyDescent="0.2">
      <c r="B1183" s="615" t="s">
        <v>2006</v>
      </c>
      <c r="C1183" s="615" t="s">
        <v>2007</v>
      </c>
      <c r="D1183" s="618">
        <v>32668</v>
      </c>
      <c r="G1183" s="613" t="s">
        <v>1620</v>
      </c>
      <c r="H1183" s="613" t="s">
        <v>157</v>
      </c>
      <c r="I1183" s="613" t="s">
        <v>2777</v>
      </c>
    </row>
    <row r="1184" spans="2:9" x14ac:dyDescent="0.2">
      <c r="B1184" s="615" t="s">
        <v>2006</v>
      </c>
      <c r="C1184" s="615" t="s">
        <v>2007</v>
      </c>
      <c r="D1184" s="618">
        <v>32668</v>
      </c>
      <c r="G1184" s="613" t="s">
        <v>1620</v>
      </c>
      <c r="H1184" s="613" t="s">
        <v>157</v>
      </c>
      <c r="I1184" s="613" t="s">
        <v>2778</v>
      </c>
    </row>
    <row r="1185" spans="2:9" x14ac:dyDescent="0.2">
      <c r="B1185" s="615" t="s">
        <v>2006</v>
      </c>
      <c r="C1185" s="615" t="s">
        <v>2007</v>
      </c>
      <c r="D1185" s="618">
        <v>32669</v>
      </c>
      <c r="G1185" s="613" t="s">
        <v>1620</v>
      </c>
      <c r="H1185" s="613" t="s">
        <v>157</v>
      </c>
      <c r="I1185" s="613" t="s">
        <v>2779</v>
      </c>
    </row>
    <row r="1186" spans="2:9" x14ac:dyDescent="0.2">
      <c r="B1186" s="615" t="s">
        <v>2006</v>
      </c>
      <c r="C1186" s="615" t="s">
        <v>2007</v>
      </c>
      <c r="D1186" s="618">
        <v>32669</v>
      </c>
      <c r="G1186" s="613" t="s">
        <v>1620</v>
      </c>
      <c r="H1186" s="613" t="s">
        <v>157</v>
      </c>
      <c r="I1186" s="613" t="s">
        <v>2780</v>
      </c>
    </row>
    <row r="1187" spans="2:9" x14ac:dyDescent="0.2">
      <c r="B1187" s="615" t="s">
        <v>2006</v>
      </c>
      <c r="C1187" s="615" t="s">
        <v>2007</v>
      </c>
      <c r="D1187" s="618">
        <v>32680</v>
      </c>
      <c r="G1187" s="613" t="s">
        <v>1620</v>
      </c>
      <c r="H1187" s="613" t="s">
        <v>157</v>
      </c>
      <c r="I1187" s="613" t="s">
        <v>2781</v>
      </c>
    </row>
    <row r="1188" spans="2:9" x14ac:dyDescent="0.2">
      <c r="B1188" s="615" t="s">
        <v>2006</v>
      </c>
      <c r="C1188" s="615" t="s">
        <v>2007</v>
      </c>
      <c r="D1188" s="618">
        <v>32681</v>
      </c>
      <c r="G1188" s="613" t="s">
        <v>1620</v>
      </c>
      <c r="H1188" s="613" t="s">
        <v>157</v>
      </c>
      <c r="I1188" s="613" t="s">
        <v>2782</v>
      </c>
    </row>
    <row r="1189" spans="2:9" x14ac:dyDescent="0.2">
      <c r="B1189" s="615" t="s">
        <v>2006</v>
      </c>
      <c r="C1189" s="615" t="s">
        <v>2007</v>
      </c>
      <c r="D1189" s="618">
        <v>32683</v>
      </c>
      <c r="G1189" s="613" t="s">
        <v>1620</v>
      </c>
      <c r="H1189" s="613" t="s">
        <v>157</v>
      </c>
      <c r="I1189" s="613" t="s">
        <v>2783</v>
      </c>
    </row>
    <row r="1190" spans="2:9" x14ac:dyDescent="0.2">
      <c r="B1190" s="615" t="s">
        <v>2006</v>
      </c>
      <c r="C1190" s="615" t="s">
        <v>2007</v>
      </c>
      <c r="D1190" s="618">
        <v>32686</v>
      </c>
      <c r="G1190" s="613" t="s">
        <v>1620</v>
      </c>
      <c r="H1190" s="613" t="s">
        <v>157</v>
      </c>
      <c r="I1190" s="613" t="s">
        <v>2784</v>
      </c>
    </row>
    <row r="1191" spans="2:9" x14ac:dyDescent="0.2">
      <c r="B1191" s="615" t="s">
        <v>2006</v>
      </c>
      <c r="C1191" s="615" t="s">
        <v>2007</v>
      </c>
      <c r="D1191" s="618">
        <v>32692</v>
      </c>
      <c r="G1191" s="613" t="s">
        <v>1620</v>
      </c>
      <c r="H1191" s="613" t="s">
        <v>157</v>
      </c>
      <c r="I1191" s="613" t="s">
        <v>2785</v>
      </c>
    </row>
    <row r="1192" spans="2:9" x14ac:dyDescent="0.2">
      <c r="B1192" s="615" t="s">
        <v>2006</v>
      </c>
      <c r="C1192" s="615" t="s">
        <v>2007</v>
      </c>
      <c r="D1192" s="618">
        <v>32693</v>
      </c>
      <c r="G1192" s="613" t="s">
        <v>1620</v>
      </c>
      <c r="H1192" s="613" t="s">
        <v>157</v>
      </c>
      <c r="I1192" s="613" t="s">
        <v>2786</v>
      </c>
    </row>
    <row r="1193" spans="2:9" x14ac:dyDescent="0.2">
      <c r="B1193" s="615" t="s">
        <v>2006</v>
      </c>
      <c r="C1193" s="615" t="s">
        <v>2007</v>
      </c>
      <c r="D1193" s="618">
        <v>32693</v>
      </c>
      <c r="G1193" s="613" t="s">
        <v>1620</v>
      </c>
      <c r="H1193" s="613" t="s">
        <v>157</v>
      </c>
      <c r="I1193" s="613" t="s">
        <v>2787</v>
      </c>
    </row>
    <row r="1194" spans="2:9" x14ac:dyDescent="0.2">
      <c r="B1194" s="615" t="s">
        <v>2006</v>
      </c>
      <c r="C1194" s="615" t="s">
        <v>2007</v>
      </c>
      <c r="D1194" s="618">
        <v>32694</v>
      </c>
      <c r="G1194" s="613" t="s">
        <v>1620</v>
      </c>
      <c r="H1194" s="613" t="s">
        <v>157</v>
      </c>
      <c r="I1194" s="613" t="s">
        <v>2788</v>
      </c>
    </row>
    <row r="1195" spans="2:9" x14ac:dyDescent="0.2">
      <c r="B1195" s="615" t="s">
        <v>2006</v>
      </c>
      <c r="C1195" s="615" t="s">
        <v>2007</v>
      </c>
      <c r="D1195" s="618">
        <v>32696</v>
      </c>
      <c r="G1195" s="613" t="s">
        <v>1620</v>
      </c>
      <c r="H1195" s="613" t="s">
        <v>157</v>
      </c>
      <c r="I1195" s="613" t="s">
        <v>2789</v>
      </c>
    </row>
    <row r="1196" spans="2:9" x14ac:dyDescent="0.2">
      <c r="B1196" s="615" t="s">
        <v>2006</v>
      </c>
      <c r="C1196" s="615" t="s">
        <v>2007</v>
      </c>
      <c r="D1196" s="618">
        <v>32696</v>
      </c>
      <c r="G1196" s="613" t="s">
        <v>1620</v>
      </c>
      <c r="H1196" s="613" t="s">
        <v>157</v>
      </c>
      <c r="I1196" s="613" t="s">
        <v>2790</v>
      </c>
    </row>
    <row r="1197" spans="2:9" x14ac:dyDescent="0.2">
      <c r="B1197" s="615" t="s">
        <v>2006</v>
      </c>
      <c r="C1197" s="615" t="s">
        <v>2007</v>
      </c>
      <c r="D1197" s="618">
        <v>32702</v>
      </c>
      <c r="G1197" s="613" t="s">
        <v>1620</v>
      </c>
      <c r="H1197" s="613" t="s">
        <v>157</v>
      </c>
      <c r="I1197" s="613" t="s">
        <v>2791</v>
      </c>
    </row>
    <row r="1198" spans="2:9" x14ac:dyDescent="0.2">
      <c r="B1198" s="615" t="s">
        <v>2006</v>
      </c>
      <c r="C1198" s="615" t="s">
        <v>2007</v>
      </c>
      <c r="D1198" s="618">
        <v>32784</v>
      </c>
      <c r="G1198" s="613" t="s">
        <v>1620</v>
      </c>
      <c r="H1198" s="613" t="s">
        <v>157</v>
      </c>
      <c r="I1198" s="613" t="s">
        <v>2792</v>
      </c>
    </row>
    <row r="1199" spans="2:9" x14ac:dyDescent="0.2">
      <c r="B1199" s="615" t="s">
        <v>2006</v>
      </c>
      <c r="C1199" s="615" t="s">
        <v>2007</v>
      </c>
      <c r="D1199" s="618">
        <v>33513</v>
      </c>
      <c r="G1199" s="613" t="s">
        <v>1620</v>
      </c>
      <c r="H1199" s="613" t="s">
        <v>157</v>
      </c>
      <c r="I1199" s="613" t="s">
        <v>2793</v>
      </c>
    </row>
    <row r="1200" spans="2:9" x14ac:dyDescent="0.2">
      <c r="B1200" s="615" t="s">
        <v>2006</v>
      </c>
      <c r="C1200" s="615" t="s">
        <v>2007</v>
      </c>
      <c r="D1200" s="618">
        <v>33514</v>
      </c>
      <c r="G1200" s="613" t="s">
        <v>1620</v>
      </c>
      <c r="H1200" s="613" t="s">
        <v>157</v>
      </c>
      <c r="I1200" s="613" t="s">
        <v>2794</v>
      </c>
    </row>
    <row r="1201" spans="2:9" x14ac:dyDescent="0.2">
      <c r="B1201" s="615" t="s">
        <v>2006</v>
      </c>
      <c r="C1201" s="615" t="s">
        <v>2007</v>
      </c>
      <c r="D1201" s="618">
        <v>33521</v>
      </c>
      <c r="G1201" s="613" t="s">
        <v>1620</v>
      </c>
      <c r="H1201" s="613" t="s">
        <v>157</v>
      </c>
      <c r="I1201" s="613" t="s">
        <v>2795</v>
      </c>
    </row>
    <row r="1202" spans="2:9" x14ac:dyDescent="0.2">
      <c r="B1202" s="615" t="s">
        <v>2006</v>
      </c>
      <c r="C1202" s="615" t="s">
        <v>2007</v>
      </c>
      <c r="D1202" s="618">
        <v>33538</v>
      </c>
      <c r="G1202" s="613" t="s">
        <v>1620</v>
      </c>
      <c r="H1202" s="613" t="s">
        <v>157</v>
      </c>
      <c r="I1202" s="613" t="s">
        <v>2796</v>
      </c>
    </row>
    <row r="1203" spans="2:9" x14ac:dyDescent="0.2">
      <c r="B1203" s="615" t="s">
        <v>2006</v>
      </c>
      <c r="C1203" s="615" t="s">
        <v>2007</v>
      </c>
      <c r="D1203" s="618">
        <v>33585</v>
      </c>
      <c r="G1203" s="613" t="s">
        <v>1620</v>
      </c>
      <c r="H1203" s="613" t="s">
        <v>157</v>
      </c>
      <c r="I1203" s="613" t="s">
        <v>2797</v>
      </c>
    </row>
    <row r="1204" spans="2:9" x14ac:dyDescent="0.2">
      <c r="B1204" s="615" t="s">
        <v>2006</v>
      </c>
      <c r="C1204" s="615" t="s">
        <v>2007</v>
      </c>
      <c r="D1204" s="618">
        <v>33597</v>
      </c>
      <c r="G1204" s="613" t="s">
        <v>1620</v>
      </c>
      <c r="H1204" s="613" t="s">
        <v>157</v>
      </c>
      <c r="I1204" s="613" t="s">
        <v>2798</v>
      </c>
    </row>
    <row r="1205" spans="2:9" x14ac:dyDescent="0.2">
      <c r="B1205" s="615" t="s">
        <v>2006</v>
      </c>
      <c r="C1205" s="615" t="s">
        <v>2007</v>
      </c>
      <c r="D1205" s="618">
        <v>34420</v>
      </c>
      <c r="G1205" s="613" t="s">
        <v>1620</v>
      </c>
      <c r="H1205" s="613" t="s">
        <v>157</v>
      </c>
      <c r="I1205" s="613" t="s">
        <v>2799</v>
      </c>
    </row>
    <row r="1206" spans="2:9" x14ac:dyDescent="0.2">
      <c r="B1206" s="615" t="s">
        <v>2006</v>
      </c>
      <c r="C1206" s="615" t="s">
        <v>2007</v>
      </c>
      <c r="D1206" s="618">
        <v>34421</v>
      </c>
      <c r="G1206" s="613" t="s">
        <v>1620</v>
      </c>
      <c r="H1206" s="613" t="s">
        <v>157</v>
      </c>
      <c r="I1206" s="613" t="s">
        <v>2800</v>
      </c>
    </row>
    <row r="1207" spans="2:9" x14ac:dyDescent="0.2">
      <c r="B1207" s="615" t="s">
        <v>2006</v>
      </c>
      <c r="C1207" s="615" t="s">
        <v>2007</v>
      </c>
      <c r="D1207" s="618">
        <v>34423</v>
      </c>
      <c r="G1207" s="613" t="s">
        <v>1620</v>
      </c>
      <c r="H1207" s="613" t="s">
        <v>157</v>
      </c>
      <c r="I1207" s="613" t="s">
        <v>2801</v>
      </c>
    </row>
    <row r="1208" spans="2:9" x14ac:dyDescent="0.2">
      <c r="B1208" s="615" t="s">
        <v>2006</v>
      </c>
      <c r="C1208" s="615" t="s">
        <v>2007</v>
      </c>
      <c r="D1208" s="618">
        <v>34428</v>
      </c>
      <c r="G1208" s="613" t="s">
        <v>1620</v>
      </c>
      <c r="H1208" s="613" t="s">
        <v>157</v>
      </c>
      <c r="I1208" s="613" t="s">
        <v>2802</v>
      </c>
    </row>
    <row r="1209" spans="2:9" x14ac:dyDescent="0.2">
      <c r="B1209" s="615" t="s">
        <v>2006</v>
      </c>
      <c r="C1209" s="615" t="s">
        <v>2007</v>
      </c>
      <c r="D1209" s="618">
        <v>34429</v>
      </c>
      <c r="G1209" s="613" t="s">
        <v>1620</v>
      </c>
      <c r="H1209" s="613" t="s">
        <v>157</v>
      </c>
      <c r="I1209" s="613" t="s">
        <v>2803</v>
      </c>
    </row>
    <row r="1210" spans="2:9" x14ac:dyDescent="0.2">
      <c r="B1210" s="615" t="s">
        <v>2006</v>
      </c>
      <c r="C1210" s="615" t="s">
        <v>2007</v>
      </c>
      <c r="D1210" s="618">
        <v>34430</v>
      </c>
      <c r="G1210" s="613" t="s">
        <v>1620</v>
      </c>
      <c r="H1210" s="613" t="s">
        <v>157</v>
      </c>
      <c r="I1210" s="613" t="s">
        <v>2804</v>
      </c>
    </row>
    <row r="1211" spans="2:9" x14ac:dyDescent="0.2">
      <c r="B1211" s="615" t="s">
        <v>2006</v>
      </c>
      <c r="C1211" s="615" t="s">
        <v>2007</v>
      </c>
      <c r="D1211" s="618">
        <v>34431</v>
      </c>
      <c r="G1211" s="613" t="s">
        <v>1620</v>
      </c>
      <c r="H1211" s="613" t="s">
        <v>157</v>
      </c>
      <c r="I1211" s="613" t="s">
        <v>2805</v>
      </c>
    </row>
    <row r="1212" spans="2:9" x14ac:dyDescent="0.2">
      <c r="B1212" s="615" t="s">
        <v>2006</v>
      </c>
      <c r="C1212" s="615" t="s">
        <v>2007</v>
      </c>
      <c r="D1212" s="618">
        <v>34431</v>
      </c>
      <c r="G1212" s="613" t="s">
        <v>1620</v>
      </c>
      <c r="H1212" s="613" t="s">
        <v>157</v>
      </c>
      <c r="I1212" s="613" t="s">
        <v>2806</v>
      </c>
    </row>
    <row r="1213" spans="2:9" x14ac:dyDescent="0.2">
      <c r="B1213" s="615" t="s">
        <v>2006</v>
      </c>
      <c r="C1213" s="615" t="s">
        <v>2007</v>
      </c>
      <c r="D1213" s="618">
        <v>34432</v>
      </c>
      <c r="G1213" s="613" t="s">
        <v>1620</v>
      </c>
      <c r="H1213" s="613" t="s">
        <v>157</v>
      </c>
      <c r="I1213" s="613" t="s">
        <v>2807</v>
      </c>
    </row>
    <row r="1214" spans="2:9" x14ac:dyDescent="0.2">
      <c r="B1214" s="615" t="s">
        <v>2006</v>
      </c>
      <c r="C1214" s="615" t="s">
        <v>2007</v>
      </c>
      <c r="D1214" s="618">
        <v>34433</v>
      </c>
      <c r="G1214" s="613" t="s">
        <v>1620</v>
      </c>
      <c r="H1214" s="613" t="s">
        <v>157</v>
      </c>
      <c r="I1214" s="613" t="s">
        <v>2808</v>
      </c>
    </row>
    <row r="1215" spans="2:9" x14ac:dyDescent="0.2">
      <c r="B1215" s="615" t="s">
        <v>2006</v>
      </c>
      <c r="C1215" s="615" t="s">
        <v>2007</v>
      </c>
      <c r="D1215" s="618">
        <v>34434</v>
      </c>
      <c r="G1215" s="613" t="s">
        <v>1620</v>
      </c>
      <c r="H1215" s="613" t="s">
        <v>157</v>
      </c>
      <c r="I1215" s="613" t="s">
        <v>2809</v>
      </c>
    </row>
    <row r="1216" spans="2:9" x14ac:dyDescent="0.2">
      <c r="B1216" s="615" t="s">
        <v>2006</v>
      </c>
      <c r="C1216" s="615" t="s">
        <v>2007</v>
      </c>
      <c r="D1216" s="618">
        <v>34436</v>
      </c>
      <c r="G1216" s="613" t="s">
        <v>1620</v>
      </c>
      <c r="H1216" s="613" t="s">
        <v>157</v>
      </c>
      <c r="I1216" s="613" t="s">
        <v>2810</v>
      </c>
    </row>
    <row r="1217" spans="2:9" x14ac:dyDescent="0.2">
      <c r="B1217" s="615" t="s">
        <v>2006</v>
      </c>
      <c r="C1217" s="615" t="s">
        <v>2007</v>
      </c>
      <c r="D1217" s="618">
        <v>34441</v>
      </c>
      <c r="G1217" s="613" t="s">
        <v>1620</v>
      </c>
      <c r="H1217" s="613" t="s">
        <v>157</v>
      </c>
      <c r="I1217" s="613" t="s">
        <v>2811</v>
      </c>
    </row>
    <row r="1218" spans="2:9" x14ac:dyDescent="0.2">
      <c r="B1218" s="615" t="s">
        <v>2006</v>
      </c>
      <c r="C1218" s="615" t="s">
        <v>2007</v>
      </c>
      <c r="D1218" s="618">
        <v>34442</v>
      </c>
      <c r="G1218" s="613" t="s">
        <v>1620</v>
      </c>
      <c r="H1218" s="613" t="s">
        <v>157</v>
      </c>
      <c r="I1218" s="613" t="s">
        <v>2812</v>
      </c>
    </row>
    <row r="1219" spans="2:9" x14ac:dyDescent="0.2">
      <c r="B1219" s="615" t="s">
        <v>2006</v>
      </c>
      <c r="C1219" s="615" t="s">
        <v>2007</v>
      </c>
      <c r="D1219" s="618">
        <v>34445</v>
      </c>
      <c r="G1219" s="613" t="s">
        <v>1620</v>
      </c>
      <c r="H1219" s="613" t="s">
        <v>157</v>
      </c>
      <c r="I1219" s="613" t="s">
        <v>2813</v>
      </c>
    </row>
    <row r="1220" spans="2:9" x14ac:dyDescent="0.2">
      <c r="B1220" s="615" t="s">
        <v>2006</v>
      </c>
      <c r="C1220" s="615" t="s">
        <v>2007</v>
      </c>
      <c r="D1220" s="618">
        <v>34446</v>
      </c>
      <c r="G1220" s="613" t="s">
        <v>1620</v>
      </c>
      <c r="H1220" s="613" t="s">
        <v>157</v>
      </c>
      <c r="I1220" s="613" t="s">
        <v>2814</v>
      </c>
    </row>
    <row r="1221" spans="2:9" x14ac:dyDescent="0.2">
      <c r="B1221" s="615" t="s">
        <v>2006</v>
      </c>
      <c r="C1221" s="615" t="s">
        <v>2007</v>
      </c>
      <c r="D1221" s="618">
        <v>34447</v>
      </c>
      <c r="G1221" s="613" t="s">
        <v>1620</v>
      </c>
      <c r="H1221" s="613" t="s">
        <v>157</v>
      </c>
      <c r="I1221" s="613" t="s">
        <v>2815</v>
      </c>
    </row>
    <row r="1222" spans="2:9" x14ac:dyDescent="0.2">
      <c r="B1222" s="615" t="s">
        <v>2006</v>
      </c>
      <c r="C1222" s="615" t="s">
        <v>2007</v>
      </c>
      <c r="D1222" s="618">
        <v>34448</v>
      </c>
      <c r="G1222" s="613" t="s">
        <v>1620</v>
      </c>
      <c r="H1222" s="613" t="s">
        <v>157</v>
      </c>
      <c r="I1222" s="613" t="s">
        <v>2816</v>
      </c>
    </row>
    <row r="1223" spans="2:9" x14ac:dyDescent="0.2">
      <c r="B1223" s="615" t="s">
        <v>2006</v>
      </c>
      <c r="C1223" s="615" t="s">
        <v>2007</v>
      </c>
      <c r="D1223" s="618">
        <v>34449</v>
      </c>
      <c r="G1223" s="613" t="s">
        <v>1620</v>
      </c>
      <c r="H1223" s="613" t="s">
        <v>157</v>
      </c>
      <c r="I1223" s="613" t="s">
        <v>2817</v>
      </c>
    </row>
    <row r="1224" spans="2:9" x14ac:dyDescent="0.2">
      <c r="B1224" s="615" t="s">
        <v>2006</v>
      </c>
      <c r="C1224" s="615" t="s">
        <v>2007</v>
      </c>
      <c r="D1224" s="618">
        <v>34449</v>
      </c>
      <c r="G1224" s="613" t="s">
        <v>1620</v>
      </c>
      <c r="H1224" s="613" t="s">
        <v>157</v>
      </c>
      <c r="I1224" s="613" t="s">
        <v>2818</v>
      </c>
    </row>
    <row r="1225" spans="2:9" x14ac:dyDescent="0.2">
      <c r="B1225" s="615" t="s">
        <v>2006</v>
      </c>
      <c r="C1225" s="615" t="s">
        <v>2007</v>
      </c>
      <c r="D1225" s="618">
        <v>34450</v>
      </c>
      <c r="G1225" s="613" t="s">
        <v>1620</v>
      </c>
      <c r="H1225" s="613" t="s">
        <v>157</v>
      </c>
      <c r="I1225" s="613" t="s">
        <v>2819</v>
      </c>
    </row>
    <row r="1226" spans="2:9" x14ac:dyDescent="0.2">
      <c r="B1226" s="615" t="s">
        <v>2006</v>
      </c>
      <c r="C1226" s="615" t="s">
        <v>2007</v>
      </c>
      <c r="D1226" s="618">
        <v>34451</v>
      </c>
      <c r="G1226" s="613" t="s">
        <v>1620</v>
      </c>
      <c r="H1226" s="613" t="s">
        <v>157</v>
      </c>
      <c r="I1226" s="613" t="s">
        <v>2820</v>
      </c>
    </row>
    <row r="1227" spans="2:9" x14ac:dyDescent="0.2">
      <c r="B1227" s="615" t="s">
        <v>2006</v>
      </c>
      <c r="C1227" s="615" t="s">
        <v>2007</v>
      </c>
      <c r="D1227" s="618">
        <v>34452</v>
      </c>
      <c r="G1227" s="613" t="s">
        <v>1620</v>
      </c>
      <c r="H1227" s="613" t="s">
        <v>157</v>
      </c>
      <c r="I1227" s="613" t="s">
        <v>2821</v>
      </c>
    </row>
    <row r="1228" spans="2:9" x14ac:dyDescent="0.2">
      <c r="B1228" s="615" t="s">
        <v>2006</v>
      </c>
      <c r="C1228" s="615" t="s">
        <v>2007</v>
      </c>
      <c r="D1228" s="618">
        <v>34453</v>
      </c>
      <c r="G1228" s="613" t="s">
        <v>1620</v>
      </c>
      <c r="H1228" s="613" t="s">
        <v>157</v>
      </c>
      <c r="I1228" s="613" t="s">
        <v>2822</v>
      </c>
    </row>
    <row r="1229" spans="2:9" x14ac:dyDescent="0.2">
      <c r="B1229" s="615" t="s">
        <v>2006</v>
      </c>
      <c r="C1229" s="615" t="s">
        <v>2007</v>
      </c>
      <c r="D1229" s="618">
        <v>34460</v>
      </c>
      <c r="G1229" s="613" t="s">
        <v>1620</v>
      </c>
      <c r="H1229" s="613" t="s">
        <v>157</v>
      </c>
      <c r="I1229" s="613" t="s">
        <v>2823</v>
      </c>
    </row>
    <row r="1230" spans="2:9" x14ac:dyDescent="0.2">
      <c r="B1230" s="615" t="s">
        <v>2006</v>
      </c>
      <c r="C1230" s="615" t="s">
        <v>2007</v>
      </c>
      <c r="D1230" s="618">
        <v>34461</v>
      </c>
      <c r="G1230" s="613" t="s">
        <v>1620</v>
      </c>
      <c r="H1230" s="613" t="s">
        <v>157</v>
      </c>
      <c r="I1230" s="613" t="s">
        <v>2824</v>
      </c>
    </row>
    <row r="1231" spans="2:9" x14ac:dyDescent="0.2">
      <c r="B1231" s="615" t="s">
        <v>2006</v>
      </c>
      <c r="C1231" s="615" t="s">
        <v>2007</v>
      </c>
      <c r="D1231" s="618">
        <v>34464</v>
      </c>
      <c r="G1231" s="613" t="s">
        <v>1620</v>
      </c>
      <c r="H1231" s="613" t="s">
        <v>157</v>
      </c>
      <c r="I1231" s="613" t="s">
        <v>2825</v>
      </c>
    </row>
    <row r="1232" spans="2:9" x14ac:dyDescent="0.2">
      <c r="B1232" s="615" t="s">
        <v>2006</v>
      </c>
      <c r="C1232" s="615" t="s">
        <v>2007</v>
      </c>
      <c r="D1232" s="618">
        <v>34465</v>
      </c>
      <c r="G1232" s="613" t="s">
        <v>1620</v>
      </c>
      <c r="H1232" s="613" t="s">
        <v>157</v>
      </c>
      <c r="I1232" s="613" t="s">
        <v>2826</v>
      </c>
    </row>
    <row r="1233" spans="2:9" x14ac:dyDescent="0.2">
      <c r="B1233" s="615" t="s">
        <v>2006</v>
      </c>
      <c r="C1233" s="615" t="s">
        <v>2007</v>
      </c>
      <c r="D1233" s="618">
        <v>34470</v>
      </c>
      <c r="G1233" s="613" t="s">
        <v>1620</v>
      </c>
      <c r="H1233" s="613" t="s">
        <v>157</v>
      </c>
      <c r="I1233" s="613" t="s">
        <v>2827</v>
      </c>
    </row>
    <row r="1234" spans="2:9" x14ac:dyDescent="0.2">
      <c r="B1234" s="615" t="s">
        <v>2006</v>
      </c>
      <c r="C1234" s="615" t="s">
        <v>2007</v>
      </c>
      <c r="D1234" s="618">
        <v>34471</v>
      </c>
      <c r="G1234" s="613" t="s">
        <v>1620</v>
      </c>
      <c r="H1234" s="613" t="s">
        <v>157</v>
      </c>
      <c r="I1234" s="613" t="s">
        <v>2828</v>
      </c>
    </row>
    <row r="1235" spans="2:9" x14ac:dyDescent="0.2">
      <c r="B1235" s="615" t="s">
        <v>2006</v>
      </c>
      <c r="C1235" s="615" t="s">
        <v>2007</v>
      </c>
      <c r="D1235" s="618">
        <v>34472</v>
      </c>
      <c r="G1235" s="613" t="s">
        <v>1620</v>
      </c>
      <c r="H1235" s="613" t="s">
        <v>157</v>
      </c>
      <c r="I1235" s="613" t="s">
        <v>2829</v>
      </c>
    </row>
    <row r="1236" spans="2:9" x14ac:dyDescent="0.2">
      <c r="B1236" s="615" t="s">
        <v>2006</v>
      </c>
      <c r="C1236" s="615" t="s">
        <v>2007</v>
      </c>
      <c r="D1236" s="618">
        <v>34473</v>
      </c>
      <c r="G1236" s="613" t="s">
        <v>1620</v>
      </c>
      <c r="H1236" s="613" t="s">
        <v>157</v>
      </c>
      <c r="I1236" s="613" t="s">
        <v>2830</v>
      </c>
    </row>
    <row r="1237" spans="2:9" x14ac:dyDescent="0.2">
      <c r="B1237" s="615" t="s">
        <v>2006</v>
      </c>
      <c r="C1237" s="615" t="s">
        <v>2007</v>
      </c>
      <c r="D1237" s="618">
        <v>34474</v>
      </c>
      <c r="G1237" s="613" t="s">
        <v>1620</v>
      </c>
      <c r="H1237" s="613" t="s">
        <v>157</v>
      </c>
      <c r="I1237" s="613" t="s">
        <v>2831</v>
      </c>
    </row>
    <row r="1238" spans="2:9" x14ac:dyDescent="0.2">
      <c r="B1238" s="615" t="s">
        <v>2006</v>
      </c>
      <c r="C1238" s="615" t="s">
        <v>2007</v>
      </c>
      <c r="D1238" s="618">
        <v>34475</v>
      </c>
      <c r="G1238" s="613" t="s">
        <v>1620</v>
      </c>
      <c r="H1238" s="613" t="s">
        <v>157</v>
      </c>
      <c r="I1238" s="613" t="s">
        <v>2832</v>
      </c>
    </row>
    <row r="1239" spans="2:9" x14ac:dyDescent="0.2">
      <c r="B1239" s="615" t="s">
        <v>2006</v>
      </c>
      <c r="C1239" s="615" t="s">
        <v>2007</v>
      </c>
      <c r="D1239" s="618">
        <v>34476</v>
      </c>
      <c r="G1239" s="613" t="s">
        <v>1620</v>
      </c>
      <c r="H1239" s="613" t="s">
        <v>157</v>
      </c>
      <c r="I1239" s="613" t="s">
        <v>2833</v>
      </c>
    </row>
    <row r="1240" spans="2:9" x14ac:dyDescent="0.2">
      <c r="B1240" s="615" t="s">
        <v>2006</v>
      </c>
      <c r="C1240" s="615" t="s">
        <v>2007</v>
      </c>
      <c r="D1240" s="618">
        <v>34477</v>
      </c>
      <c r="G1240" s="613" t="s">
        <v>1620</v>
      </c>
      <c r="H1240" s="613" t="s">
        <v>157</v>
      </c>
      <c r="I1240" s="613" t="s">
        <v>2834</v>
      </c>
    </row>
    <row r="1241" spans="2:9" x14ac:dyDescent="0.2">
      <c r="B1241" s="615" t="s">
        <v>2006</v>
      </c>
      <c r="C1241" s="615" t="s">
        <v>2007</v>
      </c>
      <c r="D1241" s="618">
        <v>34478</v>
      </c>
      <c r="G1241" s="613" t="s">
        <v>1620</v>
      </c>
      <c r="H1241" s="613" t="s">
        <v>157</v>
      </c>
      <c r="I1241" s="613" t="s">
        <v>2835</v>
      </c>
    </row>
    <row r="1242" spans="2:9" x14ac:dyDescent="0.2">
      <c r="B1242" s="615" t="s">
        <v>2006</v>
      </c>
      <c r="C1242" s="615" t="s">
        <v>2007</v>
      </c>
      <c r="D1242" s="618">
        <v>34479</v>
      </c>
      <c r="G1242" s="613" t="s">
        <v>1620</v>
      </c>
      <c r="H1242" s="613" t="s">
        <v>157</v>
      </c>
      <c r="I1242" s="613" t="s">
        <v>2836</v>
      </c>
    </row>
    <row r="1243" spans="2:9" x14ac:dyDescent="0.2">
      <c r="B1243" s="615" t="s">
        <v>2006</v>
      </c>
      <c r="C1243" s="615" t="s">
        <v>2007</v>
      </c>
      <c r="D1243" s="618">
        <v>34480</v>
      </c>
      <c r="G1243" s="613" t="s">
        <v>1620</v>
      </c>
      <c r="H1243" s="613" t="s">
        <v>157</v>
      </c>
      <c r="I1243" s="613" t="s">
        <v>2837</v>
      </c>
    </row>
    <row r="1244" spans="2:9" x14ac:dyDescent="0.2">
      <c r="B1244" s="615" t="s">
        <v>2006</v>
      </c>
      <c r="C1244" s="615" t="s">
        <v>2007</v>
      </c>
      <c r="D1244" s="618">
        <v>34481</v>
      </c>
      <c r="G1244" s="613" t="s">
        <v>1620</v>
      </c>
      <c r="H1244" s="613" t="s">
        <v>157</v>
      </c>
      <c r="I1244" s="613" t="s">
        <v>2838</v>
      </c>
    </row>
    <row r="1245" spans="2:9" x14ac:dyDescent="0.2">
      <c r="B1245" s="615" t="s">
        <v>2006</v>
      </c>
      <c r="C1245" s="615" t="s">
        <v>2007</v>
      </c>
      <c r="D1245" s="618">
        <v>34482</v>
      </c>
      <c r="G1245" s="613" t="s">
        <v>1620</v>
      </c>
      <c r="H1245" s="613" t="s">
        <v>157</v>
      </c>
      <c r="I1245" s="613" t="s">
        <v>2839</v>
      </c>
    </row>
    <row r="1246" spans="2:9" x14ac:dyDescent="0.2">
      <c r="B1246" s="615" t="s">
        <v>2006</v>
      </c>
      <c r="C1246" s="615" t="s">
        <v>2007</v>
      </c>
      <c r="D1246" s="618">
        <v>34483</v>
      </c>
      <c r="G1246" s="613" t="s">
        <v>1620</v>
      </c>
      <c r="H1246" s="613" t="s">
        <v>157</v>
      </c>
      <c r="I1246" s="613" t="s">
        <v>2840</v>
      </c>
    </row>
    <row r="1247" spans="2:9" x14ac:dyDescent="0.2">
      <c r="B1247" s="615" t="s">
        <v>2006</v>
      </c>
      <c r="C1247" s="615" t="s">
        <v>2007</v>
      </c>
      <c r="D1247" s="618">
        <v>34484</v>
      </c>
      <c r="G1247" s="613" t="s">
        <v>1620</v>
      </c>
      <c r="H1247" s="613" t="s">
        <v>157</v>
      </c>
      <c r="I1247" s="613" t="s">
        <v>2841</v>
      </c>
    </row>
    <row r="1248" spans="2:9" x14ac:dyDescent="0.2">
      <c r="B1248" s="615" t="s">
        <v>2006</v>
      </c>
      <c r="C1248" s="615" t="s">
        <v>2007</v>
      </c>
      <c r="D1248" s="618">
        <v>34487</v>
      </c>
      <c r="G1248" s="613" t="s">
        <v>1620</v>
      </c>
      <c r="H1248" s="613" t="s">
        <v>157</v>
      </c>
      <c r="I1248" s="613" t="s">
        <v>2842</v>
      </c>
    </row>
    <row r="1249" spans="2:9" x14ac:dyDescent="0.2">
      <c r="B1249" s="615" t="s">
        <v>2006</v>
      </c>
      <c r="C1249" s="615" t="s">
        <v>2007</v>
      </c>
      <c r="D1249" s="618">
        <v>34488</v>
      </c>
      <c r="G1249" s="613" t="s">
        <v>1620</v>
      </c>
      <c r="H1249" s="613" t="s">
        <v>157</v>
      </c>
      <c r="I1249" s="613" t="s">
        <v>2843</v>
      </c>
    </row>
    <row r="1250" spans="2:9" x14ac:dyDescent="0.2">
      <c r="B1250" s="615" t="s">
        <v>2006</v>
      </c>
      <c r="C1250" s="615" t="s">
        <v>2007</v>
      </c>
      <c r="D1250" s="618">
        <v>34489</v>
      </c>
      <c r="G1250" s="613" t="s">
        <v>1620</v>
      </c>
      <c r="H1250" s="613" t="s">
        <v>157</v>
      </c>
      <c r="I1250" s="613" t="s">
        <v>2844</v>
      </c>
    </row>
    <row r="1251" spans="2:9" x14ac:dyDescent="0.2">
      <c r="B1251" s="615" t="s">
        <v>2006</v>
      </c>
      <c r="C1251" s="615" t="s">
        <v>2007</v>
      </c>
      <c r="D1251" s="618">
        <v>34491</v>
      </c>
      <c r="G1251" s="613" t="s">
        <v>1620</v>
      </c>
      <c r="H1251" s="613" t="s">
        <v>157</v>
      </c>
      <c r="I1251" s="613" t="s">
        <v>2845</v>
      </c>
    </row>
    <row r="1252" spans="2:9" x14ac:dyDescent="0.2">
      <c r="B1252" s="615" t="s">
        <v>2006</v>
      </c>
      <c r="C1252" s="615" t="s">
        <v>2007</v>
      </c>
      <c r="D1252" s="618">
        <v>34492</v>
      </c>
      <c r="G1252" s="613" t="s">
        <v>1620</v>
      </c>
      <c r="H1252" s="613" t="s">
        <v>157</v>
      </c>
      <c r="I1252" s="613" t="s">
        <v>2846</v>
      </c>
    </row>
    <row r="1253" spans="2:9" x14ac:dyDescent="0.2">
      <c r="B1253" s="615" t="s">
        <v>2006</v>
      </c>
      <c r="C1253" s="615" t="s">
        <v>2007</v>
      </c>
      <c r="D1253" s="618">
        <v>34498</v>
      </c>
      <c r="G1253" s="613" t="s">
        <v>1620</v>
      </c>
      <c r="H1253" s="613" t="s">
        <v>157</v>
      </c>
      <c r="I1253" s="613" t="s">
        <v>2847</v>
      </c>
    </row>
    <row r="1254" spans="2:9" x14ac:dyDescent="0.2">
      <c r="B1254" s="615" t="s">
        <v>2006</v>
      </c>
      <c r="C1254" s="615" t="s">
        <v>2007</v>
      </c>
      <c r="D1254" s="618">
        <v>34785</v>
      </c>
      <c r="G1254" s="613" t="s">
        <v>1620</v>
      </c>
      <c r="H1254" s="613" t="s">
        <v>157</v>
      </c>
      <c r="I1254" s="613" t="s">
        <v>2848</v>
      </c>
    </row>
    <row r="1255" spans="2:9" x14ac:dyDescent="0.2">
      <c r="B1255" s="615" t="s">
        <v>2006</v>
      </c>
      <c r="C1255" s="615" t="s">
        <v>2152</v>
      </c>
      <c r="D1255" s="618">
        <v>30233</v>
      </c>
      <c r="G1255" s="613" t="s">
        <v>1620</v>
      </c>
      <c r="H1255" s="613" t="s">
        <v>157</v>
      </c>
      <c r="I1255" s="613" t="s">
        <v>2849</v>
      </c>
    </row>
    <row r="1256" spans="2:9" x14ac:dyDescent="0.2">
      <c r="B1256" s="615" t="s">
        <v>2006</v>
      </c>
      <c r="C1256" s="615" t="s">
        <v>2152</v>
      </c>
      <c r="D1256" s="618">
        <v>30411</v>
      </c>
      <c r="G1256" s="613" t="s">
        <v>1620</v>
      </c>
      <c r="H1256" s="613" t="s">
        <v>157</v>
      </c>
      <c r="I1256" s="613" t="s">
        <v>2850</v>
      </c>
    </row>
    <row r="1257" spans="2:9" x14ac:dyDescent="0.2">
      <c r="B1257" s="615" t="s">
        <v>2006</v>
      </c>
      <c r="C1257" s="615" t="s">
        <v>2152</v>
      </c>
      <c r="D1257" s="618">
        <v>30411</v>
      </c>
      <c r="G1257" s="613" t="s">
        <v>1620</v>
      </c>
      <c r="H1257" s="613" t="s">
        <v>157</v>
      </c>
      <c r="I1257" s="613" t="s">
        <v>2851</v>
      </c>
    </row>
    <row r="1258" spans="2:9" x14ac:dyDescent="0.2">
      <c r="B1258" s="615" t="s">
        <v>2006</v>
      </c>
      <c r="C1258" s="615" t="s">
        <v>2152</v>
      </c>
      <c r="D1258" s="618">
        <v>30413</v>
      </c>
      <c r="G1258" s="613" t="s">
        <v>1620</v>
      </c>
      <c r="H1258" s="613" t="s">
        <v>157</v>
      </c>
      <c r="I1258" s="613" t="s">
        <v>2852</v>
      </c>
    </row>
    <row r="1259" spans="2:9" x14ac:dyDescent="0.2">
      <c r="B1259" s="615" t="s">
        <v>2006</v>
      </c>
      <c r="C1259" s="615" t="s">
        <v>2152</v>
      </c>
      <c r="D1259" s="618">
        <v>30428</v>
      </c>
      <c r="G1259" s="613" t="s">
        <v>1620</v>
      </c>
      <c r="H1259" s="613" t="s">
        <v>157</v>
      </c>
      <c r="I1259" s="613" t="s">
        <v>2853</v>
      </c>
    </row>
    <row r="1260" spans="2:9" x14ac:dyDescent="0.2">
      <c r="B1260" s="615" t="s">
        <v>2006</v>
      </c>
      <c r="C1260" s="615" t="s">
        <v>2152</v>
      </c>
      <c r="D1260" s="618">
        <v>30428</v>
      </c>
      <c r="G1260" s="613" t="s">
        <v>1620</v>
      </c>
      <c r="H1260" s="613" t="s">
        <v>157</v>
      </c>
      <c r="I1260" s="613" t="s">
        <v>2854</v>
      </c>
    </row>
    <row r="1261" spans="2:9" x14ac:dyDescent="0.2">
      <c r="B1261" s="615" t="s">
        <v>2006</v>
      </c>
      <c r="C1261" s="615" t="s">
        <v>2152</v>
      </c>
      <c r="D1261" s="618">
        <v>30454</v>
      </c>
      <c r="G1261" s="613" t="s">
        <v>1620</v>
      </c>
      <c r="H1261" s="613" t="s">
        <v>157</v>
      </c>
      <c r="I1261" s="613" t="s">
        <v>2855</v>
      </c>
    </row>
    <row r="1262" spans="2:9" x14ac:dyDescent="0.2">
      <c r="B1262" s="615" t="s">
        <v>2006</v>
      </c>
      <c r="C1262" s="615" t="s">
        <v>2152</v>
      </c>
      <c r="D1262" s="618">
        <v>30457</v>
      </c>
      <c r="G1262" s="613" t="s">
        <v>1620</v>
      </c>
      <c r="H1262" s="613" t="s">
        <v>157</v>
      </c>
      <c r="I1262" s="613" t="s">
        <v>2856</v>
      </c>
    </row>
    <row r="1263" spans="2:9" x14ac:dyDescent="0.2">
      <c r="B1263" s="615" t="s">
        <v>2006</v>
      </c>
      <c r="C1263" s="615" t="s">
        <v>2152</v>
      </c>
      <c r="D1263" s="618">
        <v>30470</v>
      </c>
      <c r="G1263" s="613" t="s">
        <v>1620</v>
      </c>
      <c r="H1263" s="613" t="s">
        <v>157</v>
      </c>
      <c r="I1263" s="613" t="s">
        <v>2857</v>
      </c>
    </row>
    <row r="1264" spans="2:9" x14ac:dyDescent="0.2">
      <c r="B1264" s="615" t="s">
        <v>2006</v>
      </c>
      <c r="C1264" s="615" t="s">
        <v>2152</v>
      </c>
      <c r="D1264" s="618">
        <v>30678</v>
      </c>
      <c r="G1264" s="613" t="s">
        <v>1620</v>
      </c>
      <c r="H1264" s="613" t="s">
        <v>157</v>
      </c>
      <c r="I1264" s="613" t="s">
        <v>2858</v>
      </c>
    </row>
    <row r="1265" spans="2:9" x14ac:dyDescent="0.2">
      <c r="B1265" s="615" t="s">
        <v>2006</v>
      </c>
      <c r="C1265" s="615" t="s">
        <v>2152</v>
      </c>
      <c r="D1265" s="618">
        <v>30820</v>
      </c>
      <c r="G1265" s="613" t="s">
        <v>1620</v>
      </c>
      <c r="H1265" s="613" t="s">
        <v>157</v>
      </c>
      <c r="I1265" s="613" t="s">
        <v>2859</v>
      </c>
    </row>
    <row r="1266" spans="2:9" x14ac:dyDescent="0.2">
      <c r="B1266" s="615" t="s">
        <v>2006</v>
      </c>
      <c r="C1266" s="615" t="s">
        <v>2152</v>
      </c>
      <c r="D1266" s="618">
        <v>30820</v>
      </c>
      <c r="G1266" s="613" t="s">
        <v>1620</v>
      </c>
      <c r="H1266" s="613" t="s">
        <v>157</v>
      </c>
      <c r="I1266" s="613" t="s">
        <v>2860</v>
      </c>
    </row>
    <row r="1267" spans="2:9" x14ac:dyDescent="0.2">
      <c r="B1267" s="615" t="s">
        <v>2006</v>
      </c>
      <c r="C1267" s="615" t="s">
        <v>2152</v>
      </c>
      <c r="D1267" s="618">
        <v>31001</v>
      </c>
      <c r="G1267" s="613" t="s">
        <v>1620</v>
      </c>
      <c r="H1267" s="613" t="s">
        <v>157</v>
      </c>
      <c r="I1267" s="613" t="s">
        <v>2861</v>
      </c>
    </row>
    <row r="1268" spans="2:9" x14ac:dyDescent="0.2">
      <c r="B1268" s="615" t="s">
        <v>2006</v>
      </c>
      <c r="C1268" s="615" t="s">
        <v>2152</v>
      </c>
      <c r="D1268" s="618">
        <v>31002</v>
      </c>
      <c r="G1268" s="613" t="s">
        <v>1620</v>
      </c>
      <c r="H1268" s="613" t="s">
        <v>157</v>
      </c>
      <c r="I1268" s="613" t="s">
        <v>2862</v>
      </c>
    </row>
    <row r="1269" spans="2:9" x14ac:dyDescent="0.2">
      <c r="B1269" s="615" t="s">
        <v>2006</v>
      </c>
      <c r="C1269" s="615" t="s">
        <v>2152</v>
      </c>
      <c r="D1269" s="618">
        <v>31002</v>
      </c>
      <c r="G1269" s="613" t="s">
        <v>1620</v>
      </c>
      <c r="H1269" s="613" t="s">
        <v>157</v>
      </c>
      <c r="I1269" s="613" t="s">
        <v>2863</v>
      </c>
    </row>
    <row r="1270" spans="2:9" x14ac:dyDescent="0.2">
      <c r="B1270" s="615" t="s">
        <v>2006</v>
      </c>
      <c r="C1270" s="615" t="s">
        <v>2152</v>
      </c>
      <c r="D1270" s="618">
        <v>31002</v>
      </c>
      <c r="G1270" s="613" t="s">
        <v>1620</v>
      </c>
      <c r="H1270" s="613" t="s">
        <v>157</v>
      </c>
      <c r="I1270" s="613" t="s">
        <v>2864</v>
      </c>
    </row>
    <row r="1271" spans="2:9" x14ac:dyDescent="0.2">
      <c r="B1271" s="615" t="s">
        <v>2006</v>
      </c>
      <c r="C1271" s="615" t="s">
        <v>2152</v>
      </c>
      <c r="D1271" s="618">
        <v>31003</v>
      </c>
      <c r="G1271" s="613" t="s">
        <v>1620</v>
      </c>
      <c r="H1271" s="613" t="s">
        <v>157</v>
      </c>
      <c r="I1271" s="613" t="s">
        <v>2865</v>
      </c>
    </row>
    <row r="1272" spans="2:9" x14ac:dyDescent="0.2">
      <c r="B1272" s="615" t="s">
        <v>2006</v>
      </c>
      <c r="C1272" s="615" t="s">
        <v>2152</v>
      </c>
      <c r="D1272" s="618">
        <v>31004</v>
      </c>
      <c r="G1272" s="613" t="s">
        <v>1620</v>
      </c>
      <c r="H1272" s="613" t="s">
        <v>157</v>
      </c>
      <c r="I1272" s="613" t="s">
        <v>2866</v>
      </c>
    </row>
    <row r="1273" spans="2:9" x14ac:dyDescent="0.2">
      <c r="B1273" s="615" t="s">
        <v>2006</v>
      </c>
      <c r="C1273" s="615" t="s">
        <v>2152</v>
      </c>
      <c r="D1273" s="618">
        <v>31005</v>
      </c>
      <c r="G1273" s="613" t="s">
        <v>1620</v>
      </c>
      <c r="H1273" s="613" t="s">
        <v>157</v>
      </c>
      <c r="I1273" s="613" t="s">
        <v>2867</v>
      </c>
    </row>
    <row r="1274" spans="2:9" x14ac:dyDescent="0.2">
      <c r="B1274" s="615" t="s">
        <v>2006</v>
      </c>
      <c r="C1274" s="615" t="s">
        <v>2152</v>
      </c>
      <c r="D1274" s="618">
        <v>31006</v>
      </c>
      <c r="G1274" s="613" t="s">
        <v>1620</v>
      </c>
      <c r="H1274" s="613" t="s">
        <v>157</v>
      </c>
      <c r="I1274" s="613" t="s">
        <v>2868</v>
      </c>
    </row>
    <row r="1275" spans="2:9" x14ac:dyDescent="0.2">
      <c r="B1275" s="615" t="s">
        <v>2006</v>
      </c>
      <c r="C1275" s="615" t="s">
        <v>2152</v>
      </c>
      <c r="D1275" s="618">
        <v>31007</v>
      </c>
      <c r="G1275" s="613" t="s">
        <v>1620</v>
      </c>
      <c r="H1275" s="613" t="s">
        <v>157</v>
      </c>
      <c r="I1275" s="613" t="s">
        <v>2869</v>
      </c>
    </row>
    <row r="1276" spans="2:9" x14ac:dyDescent="0.2">
      <c r="B1276" s="615" t="s">
        <v>2006</v>
      </c>
      <c r="C1276" s="615" t="s">
        <v>2152</v>
      </c>
      <c r="D1276" s="618">
        <v>31008</v>
      </c>
      <c r="G1276" s="613" t="s">
        <v>1620</v>
      </c>
      <c r="H1276" s="613" t="s">
        <v>157</v>
      </c>
      <c r="I1276" s="613" t="s">
        <v>2870</v>
      </c>
    </row>
    <row r="1277" spans="2:9" x14ac:dyDescent="0.2">
      <c r="B1277" s="615" t="s">
        <v>2006</v>
      </c>
      <c r="C1277" s="615" t="s">
        <v>2152</v>
      </c>
      <c r="D1277" s="618">
        <v>31008</v>
      </c>
      <c r="G1277" s="613" t="s">
        <v>1620</v>
      </c>
      <c r="H1277" s="613" t="s">
        <v>157</v>
      </c>
      <c r="I1277" s="613" t="s">
        <v>2871</v>
      </c>
    </row>
    <row r="1278" spans="2:9" x14ac:dyDescent="0.2">
      <c r="B1278" s="615" t="s">
        <v>2006</v>
      </c>
      <c r="C1278" s="615" t="s">
        <v>2152</v>
      </c>
      <c r="D1278" s="618">
        <v>31008</v>
      </c>
      <c r="G1278" s="613" t="s">
        <v>1620</v>
      </c>
      <c r="H1278" s="613" t="s">
        <v>157</v>
      </c>
      <c r="I1278" s="613" t="s">
        <v>2872</v>
      </c>
    </row>
    <row r="1279" spans="2:9" x14ac:dyDescent="0.2">
      <c r="B1279" s="615" t="s">
        <v>2006</v>
      </c>
      <c r="C1279" s="615" t="s">
        <v>2152</v>
      </c>
      <c r="D1279" s="618">
        <v>31009</v>
      </c>
      <c r="G1279" s="613" t="s">
        <v>1620</v>
      </c>
      <c r="H1279" s="613" t="s">
        <v>157</v>
      </c>
      <c r="I1279" s="613" t="s">
        <v>2873</v>
      </c>
    </row>
    <row r="1280" spans="2:9" x14ac:dyDescent="0.2">
      <c r="B1280" s="615" t="s">
        <v>2006</v>
      </c>
      <c r="C1280" s="615" t="s">
        <v>2152</v>
      </c>
      <c r="D1280" s="618">
        <v>31011</v>
      </c>
      <c r="G1280" s="613" t="s">
        <v>1620</v>
      </c>
      <c r="H1280" s="613" t="s">
        <v>157</v>
      </c>
      <c r="I1280" s="613" t="s">
        <v>2874</v>
      </c>
    </row>
    <row r="1281" spans="2:9" x14ac:dyDescent="0.2">
      <c r="B1281" s="615" t="s">
        <v>2006</v>
      </c>
      <c r="C1281" s="615" t="s">
        <v>2152</v>
      </c>
      <c r="D1281" s="618">
        <v>31012</v>
      </c>
      <c r="G1281" s="613" t="s">
        <v>1620</v>
      </c>
      <c r="H1281" s="613" t="s">
        <v>157</v>
      </c>
      <c r="I1281" s="613" t="s">
        <v>2875</v>
      </c>
    </row>
    <row r="1282" spans="2:9" x14ac:dyDescent="0.2">
      <c r="B1282" s="615" t="s">
        <v>2006</v>
      </c>
      <c r="C1282" s="615" t="s">
        <v>2152</v>
      </c>
      <c r="D1282" s="618">
        <v>31012</v>
      </c>
      <c r="G1282" s="613" t="s">
        <v>1620</v>
      </c>
      <c r="H1282" s="613" t="s">
        <v>157</v>
      </c>
      <c r="I1282" s="613" t="s">
        <v>2876</v>
      </c>
    </row>
    <row r="1283" spans="2:9" x14ac:dyDescent="0.2">
      <c r="B1283" s="615" t="s">
        <v>2006</v>
      </c>
      <c r="C1283" s="615" t="s">
        <v>2152</v>
      </c>
      <c r="D1283" s="618">
        <v>31013</v>
      </c>
      <c r="G1283" s="613" t="s">
        <v>1620</v>
      </c>
      <c r="H1283" s="613" t="s">
        <v>157</v>
      </c>
      <c r="I1283" s="613" t="s">
        <v>2877</v>
      </c>
    </row>
    <row r="1284" spans="2:9" x14ac:dyDescent="0.2">
      <c r="B1284" s="615" t="s">
        <v>2006</v>
      </c>
      <c r="C1284" s="615" t="s">
        <v>2152</v>
      </c>
      <c r="D1284" s="618">
        <v>31014</v>
      </c>
      <c r="G1284" s="613" t="s">
        <v>1620</v>
      </c>
      <c r="H1284" s="613" t="s">
        <v>157</v>
      </c>
      <c r="I1284" s="613" t="s">
        <v>2878</v>
      </c>
    </row>
    <row r="1285" spans="2:9" x14ac:dyDescent="0.2">
      <c r="B1285" s="615" t="s">
        <v>2006</v>
      </c>
      <c r="C1285" s="615" t="s">
        <v>2152</v>
      </c>
      <c r="D1285" s="618">
        <v>31014</v>
      </c>
      <c r="G1285" s="613" t="s">
        <v>1620</v>
      </c>
      <c r="H1285" s="613" t="s">
        <v>157</v>
      </c>
      <c r="I1285" s="613" t="s">
        <v>2879</v>
      </c>
    </row>
    <row r="1286" spans="2:9" x14ac:dyDescent="0.2">
      <c r="B1286" s="615" t="s">
        <v>2006</v>
      </c>
      <c r="C1286" s="615" t="s">
        <v>2152</v>
      </c>
      <c r="D1286" s="618">
        <v>31014</v>
      </c>
      <c r="G1286" s="613" t="s">
        <v>1620</v>
      </c>
      <c r="H1286" s="613" t="s">
        <v>157</v>
      </c>
      <c r="I1286" s="613" t="s">
        <v>2880</v>
      </c>
    </row>
    <row r="1287" spans="2:9" x14ac:dyDescent="0.2">
      <c r="B1287" s="615" t="s">
        <v>2006</v>
      </c>
      <c r="C1287" s="615" t="s">
        <v>2152</v>
      </c>
      <c r="D1287" s="618">
        <v>31016</v>
      </c>
      <c r="G1287" s="613" t="s">
        <v>1620</v>
      </c>
      <c r="H1287" s="613" t="s">
        <v>157</v>
      </c>
      <c r="I1287" s="613" t="s">
        <v>2881</v>
      </c>
    </row>
    <row r="1288" spans="2:9" x14ac:dyDescent="0.2">
      <c r="B1288" s="615" t="s">
        <v>2006</v>
      </c>
      <c r="C1288" s="615" t="s">
        <v>2152</v>
      </c>
      <c r="D1288" s="618">
        <v>31016</v>
      </c>
      <c r="G1288" s="613" t="s">
        <v>1620</v>
      </c>
      <c r="H1288" s="613" t="s">
        <v>157</v>
      </c>
      <c r="I1288" s="613" t="s">
        <v>2882</v>
      </c>
    </row>
    <row r="1289" spans="2:9" x14ac:dyDescent="0.2">
      <c r="B1289" s="615" t="s">
        <v>2006</v>
      </c>
      <c r="C1289" s="615" t="s">
        <v>2152</v>
      </c>
      <c r="D1289" s="618">
        <v>31017</v>
      </c>
      <c r="G1289" s="613" t="s">
        <v>1620</v>
      </c>
      <c r="H1289" s="613" t="s">
        <v>157</v>
      </c>
      <c r="I1289" s="613" t="s">
        <v>2883</v>
      </c>
    </row>
    <row r="1290" spans="2:9" x14ac:dyDescent="0.2">
      <c r="B1290" s="615" t="s">
        <v>2006</v>
      </c>
      <c r="C1290" s="615" t="s">
        <v>2152</v>
      </c>
      <c r="D1290" s="618">
        <v>31017</v>
      </c>
      <c r="G1290" s="613" t="s">
        <v>1620</v>
      </c>
      <c r="H1290" s="613" t="s">
        <v>157</v>
      </c>
      <c r="I1290" s="613" t="s">
        <v>2884</v>
      </c>
    </row>
    <row r="1291" spans="2:9" x14ac:dyDescent="0.2">
      <c r="B1291" s="615" t="s">
        <v>2006</v>
      </c>
      <c r="C1291" s="615" t="s">
        <v>2152</v>
      </c>
      <c r="D1291" s="618">
        <v>31017</v>
      </c>
      <c r="G1291" s="613" t="s">
        <v>1620</v>
      </c>
      <c r="H1291" s="613" t="s">
        <v>157</v>
      </c>
      <c r="I1291" s="613" t="s">
        <v>2885</v>
      </c>
    </row>
    <row r="1292" spans="2:9" x14ac:dyDescent="0.2">
      <c r="B1292" s="615" t="s">
        <v>2006</v>
      </c>
      <c r="C1292" s="615" t="s">
        <v>2152</v>
      </c>
      <c r="D1292" s="618">
        <v>31018</v>
      </c>
      <c r="G1292" s="613" t="s">
        <v>1620</v>
      </c>
      <c r="H1292" s="613" t="s">
        <v>157</v>
      </c>
      <c r="I1292" s="613" t="s">
        <v>2886</v>
      </c>
    </row>
    <row r="1293" spans="2:9" x14ac:dyDescent="0.2">
      <c r="B1293" s="615" t="s">
        <v>2006</v>
      </c>
      <c r="C1293" s="615" t="s">
        <v>2152</v>
      </c>
      <c r="D1293" s="618">
        <v>31019</v>
      </c>
      <c r="G1293" s="613" t="s">
        <v>1620</v>
      </c>
      <c r="H1293" s="613" t="s">
        <v>157</v>
      </c>
      <c r="I1293" s="613" t="s">
        <v>2887</v>
      </c>
    </row>
    <row r="1294" spans="2:9" x14ac:dyDescent="0.2">
      <c r="B1294" s="615" t="s">
        <v>2006</v>
      </c>
      <c r="C1294" s="615" t="s">
        <v>2152</v>
      </c>
      <c r="D1294" s="618">
        <v>31020</v>
      </c>
      <c r="G1294" s="613" t="s">
        <v>1620</v>
      </c>
      <c r="H1294" s="613" t="s">
        <v>157</v>
      </c>
      <c r="I1294" s="613" t="s">
        <v>2888</v>
      </c>
    </row>
    <row r="1295" spans="2:9" x14ac:dyDescent="0.2">
      <c r="B1295" s="615" t="s">
        <v>2006</v>
      </c>
      <c r="C1295" s="615" t="s">
        <v>2152</v>
      </c>
      <c r="D1295" s="618">
        <v>31020</v>
      </c>
      <c r="G1295" s="613" t="s">
        <v>1620</v>
      </c>
      <c r="H1295" s="613" t="s">
        <v>157</v>
      </c>
      <c r="I1295" s="613" t="s">
        <v>2889</v>
      </c>
    </row>
    <row r="1296" spans="2:9" x14ac:dyDescent="0.2">
      <c r="B1296" s="615" t="s">
        <v>2006</v>
      </c>
      <c r="C1296" s="615" t="s">
        <v>2152</v>
      </c>
      <c r="D1296" s="618">
        <v>31021</v>
      </c>
      <c r="G1296" s="613" t="s">
        <v>1620</v>
      </c>
      <c r="H1296" s="613" t="s">
        <v>157</v>
      </c>
      <c r="I1296" s="613" t="s">
        <v>2890</v>
      </c>
    </row>
    <row r="1297" spans="2:9" x14ac:dyDescent="0.2">
      <c r="B1297" s="615" t="s">
        <v>2006</v>
      </c>
      <c r="C1297" s="615" t="s">
        <v>2152</v>
      </c>
      <c r="D1297" s="618">
        <v>31022</v>
      </c>
      <c r="G1297" s="613" t="s">
        <v>1620</v>
      </c>
      <c r="H1297" s="613" t="s">
        <v>157</v>
      </c>
      <c r="I1297" s="613" t="s">
        <v>2891</v>
      </c>
    </row>
    <row r="1298" spans="2:9" x14ac:dyDescent="0.2">
      <c r="B1298" s="615" t="s">
        <v>2006</v>
      </c>
      <c r="C1298" s="615" t="s">
        <v>2152</v>
      </c>
      <c r="D1298" s="618">
        <v>31023</v>
      </c>
      <c r="G1298" s="613" t="s">
        <v>1620</v>
      </c>
      <c r="H1298" s="613" t="s">
        <v>157</v>
      </c>
      <c r="I1298" s="613" t="s">
        <v>2892</v>
      </c>
    </row>
    <row r="1299" spans="2:9" x14ac:dyDescent="0.2">
      <c r="B1299" s="615" t="s">
        <v>2006</v>
      </c>
      <c r="C1299" s="615" t="s">
        <v>2152</v>
      </c>
      <c r="D1299" s="618">
        <v>31025</v>
      </c>
      <c r="G1299" s="613" t="s">
        <v>1620</v>
      </c>
      <c r="H1299" s="613" t="s">
        <v>157</v>
      </c>
      <c r="I1299" s="613" t="s">
        <v>2893</v>
      </c>
    </row>
    <row r="1300" spans="2:9" x14ac:dyDescent="0.2">
      <c r="B1300" s="615" t="s">
        <v>2006</v>
      </c>
      <c r="C1300" s="615" t="s">
        <v>2152</v>
      </c>
      <c r="D1300" s="618">
        <v>31027</v>
      </c>
      <c r="G1300" s="613" t="s">
        <v>1620</v>
      </c>
      <c r="H1300" s="613" t="s">
        <v>157</v>
      </c>
      <c r="I1300" s="613" t="s">
        <v>2894</v>
      </c>
    </row>
    <row r="1301" spans="2:9" x14ac:dyDescent="0.2">
      <c r="B1301" s="615" t="s">
        <v>2006</v>
      </c>
      <c r="C1301" s="615" t="s">
        <v>2152</v>
      </c>
      <c r="D1301" s="618">
        <v>31028</v>
      </c>
      <c r="G1301" s="613" t="s">
        <v>1620</v>
      </c>
      <c r="H1301" s="613" t="s">
        <v>157</v>
      </c>
      <c r="I1301" s="613" t="s">
        <v>2895</v>
      </c>
    </row>
    <row r="1302" spans="2:9" x14ac:dyDescent="0.2">
      <c r="B1302" s="615" t="s">
        <v>2006</v>
      </c>
      <c r="C1302" s="615" t="s">
        <v>2152</v>
      </c>
      <c r="D1302" s="618">
        <v>31029</v>
      </c>
      <c r="G1302" s="613" t="s">
        <v>1620</v>
      </c>
      <c r="H1302" s="613" t="s">
        <v>157</v>
      </c>
      <c r="I1302" s="613" t="s">
        <v>2896</v>
      </c>
    </row>
    <row r="1303" spans="2:9" x14ac:dyDescent="0.2">
      <c r="B1303" s="615" t="s">
        <v>2006</v>
      </c>
      <c r="C1303" s="615" t="s">
        <v>2152</v>
      </c>
      <c r="D1303" s="618">
        <v>31030</v>
      </c>
      <c r="G1303" s="613" t="s">
        <v>1620</v>
      </c>
      <c r="H1303" s="613" t="s">
        <v>157</v>
      </c>
      <c r="I1303" s="613" t="s">
        <v>2897</v>
      </c>
    </row>
    <row r="1304" spans="2:9" x14ac:dyDescent="0.2">
      <c r="B1304" s="615" t="s">
        <v>2006</v>
      </c>
      <c r="C1304" s="615" t="s">
        <v>2152</v>
      </c>
      <c r="D1304" s="618">
        <v>31030</v>
      </c>
      <c r="G1304" s="613" t="s">
        <v>1620</v>
      </c>
      <c r="H1304" s="613" t="s">
        <v>157</v>
      </c>
      <c r="I1304" s="613" t="s">
        <v>2898</v>
      </c>
    </row>
    <row r="1305" spans="2:9" x14ac:dyDescent="0.2">
      <c r="B1305" s="615" t="s">
        <v>2006</v>
      </c>
      <c r="C1305" s="615" t="s">
        <v>2152</v>
      </c>
      <c r="D1305" s="618">
        <v>31030</v>
      </c>
      <c r="G1305" s="613" t="s">
        <v>1620</v>
      </c>
      <c r="H1305" s="613" t="s">
        <v>2472</v>
      </c>
      <c r="I1305" s="613">
        <v>73567</v>
      </c>
    </row>
    <row r="1306" spans="2:9" x14ac:dyDescent="0.2">
      <c r="B1306" s="615" t="s">
        <v>2006</v>
      </c>
      <c r="C1306" s="615" t="s">
        <v>2152</v>
      </c>
      <c r="D1306" s="618">
        <v>31031</v>
      </c>
      <c r="G1306" s="613" t="s">
        <v>1620</v>
      </c>
      <c r="H1306" s="613" t="s">
        <v>2899</v>
      </c>
      <c r="I1306" s="613" t="s">
        <v>2900</v>
      </c>
    </row>
    <row r="1307" spans="2:9" x14ac:dyDescent="0.2">
      <c r="B1307" s="615" t="s">
        <v>2006</v>
      </c>
      <c r="C1307" s="615" t="s">
        <v>2152</v>
      </c>
      <c r="D1307" s="618">
        <v>31031</v>
      </c>
      <c r="G1307" s="613" t="s">
        <v>1620</v>
      </c>
      <c r="H1307" s="613" t="s">
        <v>2899</v>
      </c>
      <c r="I1307" s="613" t="s">
        <v>2901</v>
      </c>
    </row>
    <row r="1308" spans="2:9" x14ac:dyDescent="0.2">
      <c r="B1308" s="615" t="s">
        <v>2006</v>
      </c>
      <c r="C1308" s="615" t="s">
        <v>2152</v>
      </c>
      <c r="D1308" s="618">
        <v>31031</v>
      </c>
      <c r="G1308" s="613" t="s">
        <v>1620</v>
      </c>
      <c r="H1308" s="613" t="s">
        <v>2899</v>
      </c>
      <c r="I1308" s="613" t="s">
        <v>2902</v>
      </c>
    </row>
    <row r="1309" spans="2:9" x14ac:dyDescent="0.2">
      <c r="B1309" s="615" t="s">
        <v>2006</v>
      </c>
      <c r="C1309" s="615" t="s">
        <v>2152</v>
      </c>
      <c r="D1309" s="618">
        <v>31031</v>
      </c>
      <c r="G1309" s="613" t="s">
        <v>1620</v>
      </c>
      <c r="H1309" s="613" t="s">
        <v>2899</v>
      </c>
      <c r="I1309" s="613" t="s">
        <v>2903</v>
      </c>
    </row>
    <row r="1310" spans="2:9" x14ac:dyDescent="0.2">
      <c r="B1310" s="615" t="s">
        <v>2006</v>
      </c>
      <c r="C1310" s="615" t="s">
        <v>2152</v>
      </c>
      <c r="D1310" s="618">
        <v>31032</v>
      </c>
      <c r="G1310" s="613" t="s">
        <v>1620</v>
      </c>
      <c r="H1310" s="613" t="s">
        <v>2899</v>
      </c>
      <c r="I1310" s="613" t="s">
        <v>2904</v>
      </c>
    </row>
    <row r="1311" spans="2:9" x14ac:dyDescent="0.2">
      <c r="B1311" s="615" t="s">
        <v>2006</v>
      </c>
      <c r="C1311" s="615" t="s">
        <v>2152</v>
      </c>
      <c r="D1311" s="618">
        <v>31033</v>
      </c>
      <c r="G1311" s="613" t="s">
        <v>1620</v>
      </c>
      <c r="H1311" s="613" t="s">
        <v>2899</v>
      </c>
      <c r="I1311" s="613" t="s">
        <v>2905</v>
      </c>
    </row>
    <row r="1312" spans="2:9" x14ac:dyDescent="0.2">
      <c r="B1312" s="615" t="s">
        <v>2006</v>
      </c>
      <c r="C1312" s="615" t="s">
        <v>2152</v>
      </c>
      <c r="D1312" s="618">
        <v>31033</v>
      </c>
      <c r="G1312" s="613" t="s">
        <v>1620</v>
      </c>
      <c r="H1312" s="613" t="s">
        <v>2899</v>
      </c>
      <c r="I1312" s="613" t="s">
        <v>2906</v>
      </c>
    </row>
    <row r="1313" spans="2:9" x14ac:dyDescent="0.2">
      <c r="B1313" s="615" t="s">
        <v>2006</v>
      </c>
      <c r="C1313" s="615" t="s">
        <v>2152</v>
      </c>
      <c r="D1313" s="618">
        <v>31034</v>
      </c>
      <c r="G1313" s="613" t="s">
        <v>1620</v>
      </c>
      <c r="H1313" s="613" t="s">
        <v>2899</v>
      </c>
      <c r="I1313" s="613" t="s">
        <v>2907</v>
      </c>
    </row>
    <row r="1314" spans="2:9" x14ac:dyDescent="0.2">
      <c r="B1314" s="615" t="s">
        <v>2006</v>
      </c>
      <c r="C1314" s="615" t="s">
        <v>2152</v>
      </c>
      <c r="D1314" s="618">
        <v>31035</v>
      </c>
      <c r="G1314" s="613" t="s">
        <v>1620</v>
      </c>
      <c r="H1314" s="613" t="s">
        <v>2899</v>
      </c>
      <c r="I1314" s="613" t="s">
        <v>2908</v>
      </c>
    </row>
    <row r="1315" spans="2:9" x14ac:dyDescent="0.2">
      <c r="B1315" s="615" t="s">
        <v>2006</v>
      </c>
      <c r="C1315" s="615" t="s">
        <v>2152</v>
      </c>
      <c r="D1315" s="618">
        <v>31036</v>
      </c>
      <c r="G1315" s="613" t="s">
        <v>1620</v>
      </c>
      <c r="H1315" s="613" t="s">
        <v>2899</v>
      </c>
      <c r="I1315" s="613" t="s">
        <v>2909</v>
      </c>
    </row>
    <row r="1316" spans="2:9" x14ac:dyDescent="0.2">
      <c r="B1316" s="615" t="s">
        <v>2006</v>
      </c>
      <c r="C1316" s="615" t="s">
        <v>2152</v>
      </c>
      <c r="D1316" s="618">
        <v>31036</v>
      </c>
      <c r="G1316" s="613" t="s">
        <v>1620</v>
      </c>
      <c r="H1316" s="613" t="s">
        <v>2899</v>
      </c>
      <c r="I1316" s="613" t="s">
        <v>2910</v>
      </c>
    </row>
    <row r="1317" spans="2:9" x14ac:dyDescent="0.2">
      <c r="B1317" s="615" t="s">
        <v>2006</v>
      </c>
      <c r="C1317" s="615" t="s">
        <v>2152</v>
      </c>
      <c r="D1317" s="618">
        <v>31037</v>
      </c>
      <c r="G1317" s="613" t="s">
        <v>1620</v>
      </c>
      <c r="H1317" s="613" t="s">
        <v>2899</v>
      </c>
      <c r="I1317" s="613" t="s">
        <v>2911</v>
      </c>
    </row>
    <row r="1318" spans="2:9" x14ac:dyDescent="0.2">
      <c r="B1318" s="615" t="s">
        <v>2006</v>
      </c>
      <c r="C1318" s="615" t="s">
        <v>2152</v>
      </c>
      <c r="D1318" s="618">
        <v>31037</v>
      </c>
      <c r="G1318" s="613" t="s">
        <v>1620</v>
      </c>
      <c r="H1318" s="613" t="s">
        <v>2899</v>
      </c>
      <c r="I1318" s="613" t="s">
        <v>2912</v>
      </c>
    </row>
    <row r="1319" spans="2:9" x14ac:dyDescent="0.2">
      <c r="B1319" s="615" t="s">
        <v>2006</v>
      </c>
      <c r="C1319" s="615" t="s">
        <v>2152</v>
      </c>
      <c r="D1319" s="618">
        <v>31038</v>
      </c>
      <c r="G1319" s="613" t="s">
        <v>1620</v>
      </c>
      <c r="H1319" s="613" t="s">
        <v>2899</v>
      </c>
      <c r="I1319" s="613" t="s">
        <v>2913</v>
      </c>
    </row>
    <row r="1320" spans="2:9" x14ac:dyDescent="0.2">
      <c r="B1320" s="615" t="s">
        <v>2006</v>
      </c>
      <c r="C1320" s="615" t="s">
        <v>2152</v>
      </c>
      <c r="D1320" s="618">
        <v>31039</v>
      </c>
      <c r="G1320" s="613" t="s">
        <v>1620</v>
      </c>
      <c r="H1320" s="613" t="s">
        <v>2899</v>
      </c>
      <c r="I1320" s="613" t="s">
        <v>2914</v>
      </c>
    </row>
    <row r="1321" spans="2:9" x14ac:dyDescent="0.2">
      <c r="B1321" s="615" t="s">
        <v>2006</v>
      </c>
      <c r="C1321" s="615" t="s">
        <v>2152</v>
      </c>
      <c r="D1321" s="618">
        <v>31040</v>
      </c>
      <c r="G1321" s="613" t="s">
        <v>1620</v>
      </c>
      <c r="H1321" s="613" t="s">
        <v>2899</v>
      </c>
      <c r="I1321" s="613" t="s">
        <v>2915</v>
      </c>
    </row>
    <row r="1322" spans="2:9" x14ac:dyDescent="0.2">
      <c r="B1322" s="615" t="s">
        <v>2006</v>
      </c>
      <c r="C1322" s="615" t="s">
        <v>2152</v>
      </c>
      <c r="D1322" s="618">
        <v>31041</v>
      </c>
      <c r="G1322" s="613" t="s">
        <v>1620</v>
      </c>
      <c r="H1322" s="613" t="s">
        <v>2899</v>
      </c>
      <c r="I1322" s="613" t="s">
        <v>2916</v>
      </c>
    </row>
    <row r="1323" spans="2:9" x14ac:dyDescent="0.2">
      <c r="B1323" s="615" t="s">
        <v>2006</v>
      </c>
      <c r="C1323" s="615" t="s">
        <v>2152</v>
      </c>
      <c r="D1323" s="618">
        <v>31042</v>
      </c>
      <c r="G1323" s="613" t="s">
        <v>1620</v>
      </c>
      <c r="H1323" s="613" t="s">
        <v>2899</v>
      </c>
      <c r="I1323" s="613" t="s">
        <v>2917</v>
      </c>
    </row>
    <row r="1324" spans="2:9" x14ac:dyDescent="0.2">
      <c r="B1324" s="615" t="s">
        <v>2006</v>
      </c>
      <c r="C1324" s="615" t="s">
        <v>2152</v>
      </c>
      <c r="D1324" s="618">
        <v>31042</v>
      </c>
      <c r="G1324" s="613" t="s">
        <v>1620</v>
      </c>
      <c r="H1324" s="613" t="s">
        <v>2899</v>
      </c>
      <c r="I1324" s="613" t="s">
        <v>2918</v>
      </c>
    </row>
    <row r="1325" spans="2:9" x14ac:dyDescent="0.2">
      <c r="B1325" s="615" t="s">
        <v>2006</v>
      </c>
      <c r="C1325" s="615" t="s">
        <v>2152</v>
      </c>
      <c r="D1325" s="618">
        <v>31044</v>
      </c>
      <c r="G1325" s="613" t="s">
        <v>1620</v>
      </c>
      <c r="H1325" s="613" t="s">
        <v>2899</v>
      </c>
      <c r="I1325" s="613" t="s">
        <v>2919</v>
      </c>
    </row>
    <row r="1326" spans="2:9" x14ac:dyDescent="0.2">
      <c r="B1326" s="615" t="s">
        <v>2006</v>
      </c>
      <c r="C1326" s="615" t="s">
        <v>2152</v>
      </c>
      <c r="D1326" s="618">
        <v>31046</v>
      </c>
      <c r="G1326" s="613" t="s">
        <v>1620</v>
      </c>
      <c r="H1326" s="613" t="s">
        <v>2899</v>
      </c>
      <c r="I1326" s="613" t="s">
        <v>2920</v>
      </c>
    </row>
    <row r="1327" spans="2:9" x14ac:dyDescent="0.2">
      <c r="B1327" s="615" t="s">
        <v>2006</v>
      </c>
      <c r="C1327" s="615" t="s">
        <v>2152</v>
      </c>
      <c r="D1327" s="618">
        <v>31046</v>
      </c>
      <c r="G1327" s="613" t="s">
        <v>1620</v>
      </c>
      <c r="H1327" s="613" t="s">
        <v>2899</v>
      </c>
      <c r="I1327" s="613" t="s">
        <v>2921</v>
      </c>
    </row>
    <row r="1328" spans="2:9" x14ac:dyDescent="0.2">
      <c r="B1328" s="615" t="s">
        <v>2006</v>
      </c>
      <c r="C1328" s="615" t="s">
        <v>2152</v>
      </c>
      <c r="D1328" s="618">
        <v>31047</v>
      </c>
      <c r="G1328" s="613" t="s">
        <v>1620</v>
      </c>
      <c r="H1328" s="613" t="s">
        <v>2899</v>
      </c>
      <c r="I1328" s="613" t="s">
        <v>2922</v>
      </c>
    </row>
    <row r="1329" spans="2:9" x14ac:dyDescent="0.2">
      <c r="B1329" s="615" t="s">
        <v>2006</v>
      </c>
      <c r="C1329" s="615" t="s">
        <v>2152</v>
      </c>
      <c r="D1329" s="618">
        <v>31049</v>
      </c>
      <c r="G1329" s="613" t="s">
        <v>1620</v>
      </c>
      <c r="H1329" s="613" t="s">
        <v>2899</v>
      </c>
      <c r="I1329" s="613" t="s">
        <v>2923</v>
      </c>
    </row>
    <row r="1330" spans="2:9" x14ac:dyDescent="0.2">
      <c r="B1330" s="615" t="s">
        <v>2006</v>
      </c>
      <c r="C1330" s="615" t="s">
        <v>2152</v>
      </c>
      <c r="D1330" s="618">
        <v>31050</v>
      </c>
      <c r="G1330" s="613" t="s">
        <v>1620</v>
      </c>
      <c r="H1330" s="613" t="s">
        <v>2899</v>
      </c>
      <c r="I1330" s="613" t="s">
        <v>2924</v>
      </c>
    </row>
    <row r="1331" spans="2:9" x14ac:dyDescent="0.2">
      <c r="B1331" s="615" t="s">
        <v>2006</v>
      </c>
      <c r="C1331" s="615" t="s">
        <v>2152</v>
      </c>
      <c r="D1331" s="618">
        <v>31051</v>
      </c>
      <c r="G1331" s="613" t="s">
        <v>1620</v>
      </c>
      <c r="H1331" s="613" t="s">
        <v>2899</v>
      </c>
      <c r="I1331" s="613" t="s">
        <v>2925</v>
      </c>
    </row>
    <row r="1332" spans="2:9" x14ac:dyDescent="0.2">
      <c r="B1332" s="615" t="s">
        <v>2006</v>
      </c>
      <c r="C1332" s="615" t="s">
        <v>2152</v>
      </c>
      <c r="D1332" s="618">
        <v>31052</v>
      </c>
      <c r="G1332" s="613" t="s">
        <v>1620</v>
      </c>
      <c r="H1332" s="613" t="s">
        <v>2899</v>
      </c>
      <c r="I1332" s="613" t="s">
        <v>2926</v>
      </c>
    </row>
    <row r="1333" spans="2:9" x14ac:dyDescent="0.2">
      <c r="B1333" s="615" t="s">
        <v>2006</v>
      </c>
      <c r="C1333" s="615" t="s">
        <v>2152</v>
      </c>
      <c r="D1333" s="618">
        <v>31052</v>
      </c>
      <c r="G1333" s="613" t="s">
        <v>1620</v>
      </c>
      <c r="H1333" s="613" t="s">
        <v>2899</v>
      </c>
      <c r="I1333" s="613" t="s">
        <v>2927</v>
      </c>
    </row>
    <row r="1334" spans="2:9" x14ac:dyDescent="0.2">
      <c r="B1334" s="615" t="s">
        <v>2006</v>
      </c>
      <c r="C1334" s="615" t="s">
        <v>2152</v>
      </c>
      <c r="D1334" s="618">
        <v>31054</v>
      </c>
      <c r="G1334" s="613" t="s">
        <v>1620</v>
      </c>
      <c r="H1334" s="613" t="s">
        <v>2899</v>
      </c>
      <c r="I1334" s="613" t="s">
        <v>2928</v>
      </c>
    </row>
    <row r="1335" spans="2:9" x14ac:dyDescent="0.2">
      <c r="B1335" s="615" t="s">
        <v>2006</v>
      </c>
      <c r="C1335" s="615" t="s">
        <v>2152</v>
      </c>
      <c r="D1335" s="618">
        <v>31055</v>
      </c>
      <c r="G1335" s="613" t="s">
        <v>1620</v>
      </c>
      <c r="H1335" s="613" t="s">
        <v>2899</v>
      </c>
      <c r="I1335" s="613" t="s">
        <v>2929</v>
      </c>
    </row>
    <row r="1336" spans="2:9" x14ac:dyDescent="0.2">
      <c r="B1336" s="615" t="s">
        <v>2006</v>
      </c>
      <c r="C1336" s="615" t="s">
        <v>2152</v>
      </c>
      <c r="D1336" s="618">
        <v>31057</v>
      </c>
      <c r="G1336" s="613" t="s">
        <v>1620</v>
      </c>
      <c r="H1336" s="613" t="s">
        <v>2899</v>
      </c>
      <c r="I1336" s="613" t="s">
        <v>2930</v>
      </c>
    </row>
    <row r="1337" spans="2:9" x14ac:dyDescent="0.2">
      <c r="B1337" s="615" t="s">
        <v>2006</v>
      </c>
      <c r="C1337" s="615" t="s">
        <v>2152</v>
      </c>
      <c r="D1337" s="618">
        <v>31058</v>
      </c>
      <c r="G1337" s="613" t="s">
        <v>1620</v>
      </c>
      <c r="H1337" s="613" t="s">
        <v>2899</v>
      </c>
      <c r="I1337" s="613" t="s">
        <v>2931</v>
      </c>
    </row>
    <row r="1338" spans="2:9" x14ac:dyDescent="0.2">
      <c r="B1338" s="615" t="s">
        <v>2006</v>
      </c>
      <c r="C1338" s="615" t="s">
        <v>2152</v>
      </c>
      <c r="D1338" s="618">
        <v>31059</v>
      </c>
      <c r="G1338" s="613" t="s">
        <v>1620</v>
      </c>
      <c r="H1338" s="613" t="s">
        <v>2899</v>
      </c>
      <c r="I1338" s="613" t="s">
        <v>2932</v>
      </c>
    </row>
    <row r="1339" spans="2:9" x14ac:dyDescent="0.2">
      <c r="B1339" s="615" t="s">
        <v>2006</v>
      </c>
      <c r="C1339" s="615" t="s">
        <v>2152</v>
      </c>
      <c r="D1339" s="618">
        <v>31060</v>
      </c>
      <c r="G1339" s="613" t="s">
        <v>1620</v>
      </c>
      <c r="H1339" s="613" t="s">
        <v>2899</v>
      </c>
      <c r="I1339" s="613" t="s">
        <v>2933</v>
      </c>
    </row>
    <row r="1340" spans="2:9" x14ac:dyDescent="0.2">
      <c r="B1340" s="615" t="s">
        <v>2006</v>
      </c>
      <c r="C1340" s="615" t="s">
        <v>2152</v>
      </c>
      <c r="D1340" s="618">
        <v>31060</v>
      </c>
      <c r="G1340" s="613" t="s">
        <v>1620</v>
      </c>
      <c r="H1340" s="613" t="s">
        <v>2899</v>
      </c>
      <c r="I1340" s="613" t="s">
        <v>2934</v>
      </c>
    </row>
    <row r="1341" spans="2:9" x14ac:dyDescent="0.2">
      <c r="B1341" s="615" t="s">
        <v>2006</v>
      </c>
      <c r="C1341" s="615" t="s">
        <v>2152</v>
      </c>
      <c r="D1341" s="618">
        <v>31061</v>
      </c>
      <c r="G1341" s="613" t="s">
        <v>1620</v>
      </c>
      <c r="H1341" s="613" t="s">
        <v>2899</v>
      </c>
      <c r="I1341" s="613" t="s">
        <v>2935</v>
      </c>
    </row>
    <row r="1342" spans="2:9" x14ac:dyDescent="0.2">
      <c r="B1342" s="615" t="s">
        <v>2006</v>
      </c>
      <c r="C1342" s="615" t="s">
        <v>2152</v>
      </c>
      <c r="D1342" s="618">
        <v>31062</v>
      </c>
      <c r="G1342" s="613" t="s">
        <v>1620</v>
      </c>
      <c r="H1342" s="613" t="s">
        <v>2899</v>
      </c>
      <c r="I1342" s="613" t="s">
        <v>2936</v>
      </c>
    </row>
    <row r="1343" spans="2:9" x14ac:dyDescent="0.2">
      <c r="B1343" s="615" t="s">
        <v>2006</v>
      </c>
      <c r="C1343" s="615" t="s">
        <v>2152</v>
      </c>
      <c r="D1343" s="618">
        <v>31063</v>
      </c>
      <c r="G1343" s="613" t="s">
        <v>1620</v>
      </c>
      <c r="H1343" s="613" t="s">
        <v>2899</v>
      </c>
      <c r="I1343" s="613" t="s">
        <v>2937</v>
      </c>
    </row>
    <row r="1344" spans="2:9" x14ac:dyDescent="0.2">
      <c r="B1344" s="615" t="s">
        <v>2006</v>
      </c>
      <c r="C1344" s="615" t="s">
        <v>2152</v>
      </c>
      <c r="D1344" s="618">
        <v>31063</v>
      </c>
      <c r="G1344" s="613" t="s">
        <v>1620</v>
      </c>
      <c r="H1344" s="613" t="s">
        <v>2899</v>
      </c>
      <c r="I1344" s="613" t="s">
        <v>2938</v>
      </c>
    </row>
    <row r="1345" spans="2:9" x14ac:dyDescent="0.2">
      <c r="B1345" s="615" t="s">
        <v>2006</v>
      </c>
      <c r="C1345" s="615" t="s">
        <v>2152</v>
      </c>
      <c r="D1345" s="618">
        <v>31065</v>
      </c>
      <c r="G1345" s="613" t="s">
        <v>1620</v>
      </c>
      <c r="H1345" s="613" t="s">
        <v>2899</v>
      </c>
      <c r="I1345" s="613" t="s">
        <v>2939</v>
      </c>
    </row>
    <row r="1346" spans="2:9" x14ac:dyDescent="0.2">
      <c r="B1346" s="615" t="s">
        <v>2006</v>
      </c>
      <c r="C1346" s="615" t="s">
        <v>2152</v>
      </c>
      <c r="D1346" s="618">
        <v>31065</v>
      </c>
      <c r="G1346" s="613" t="s">
        <v>1620</v>
      </c>
      <c r="H1346" s="613" t="s">
        <v>2899</v>
      </c>
      <c r="I1346" s="613" t="s">
        <v>2940</v>
      </c>
    </row>
    <row r="1347" spans="2:9" x14ac:dyDescent="0.2">
      <c r="B1347" s="615" t="s">
        <v>2006</v>
      </c>
      <c r="C1347" s="615" t="s">
        <v>2152</v>
      </c>
      <c r="D1347" s="618">
        <v>31066</v>
      </c>
      <c r="G1347" s="613" t="s">
        <v>1620</v>
      </c>
      <c r="H1347" s="613" t="s">
        <v>2899</v>
      </c>
      <c r="I1347" s="613" t="s">
        <v>2941</v>
      </c>
    </row>
    <row r="1348" spans="2:9" x14ac:dyDescent="0.2">
      <c r="B1348" s="615" t="s">
        <v>2006</v>
      </c>
      <c r="C1348" s="615" t="s">
        <v>2152</v>
      </c>
      <c r="D1348" s="618">
        <v>31066</v>
      </c>
      <c r="G1348" s="613" t="s">
        <v>1620</v>
      </c>
      <c r="H1348" s="613" t="s">
        <v>2899</v>
      </c>
      <c r="I1348" s="613" t="s">
        <v>2942</v>
      </c>
    </row>
    <row r="1349" spans="2:9" x14ac:dyDescent="0.2">
      <c r="B1349" s="615" t="s">
        <v>2006</v>
      </c>
      <c r="C1349" s="615" t="s">
        <v>2152</v>
      </c>
      <c r="D1349" s="618">
        <v>31067</v>
      </c>
      <c r="G1349" s="613" t="s">
        <v>1620</v>
      </c>
      <c r="H1349" s="613" t="s">
        <v>2899</v>
      </c>
      <c r="I1349" s="613" t="s">
        <v>2943</v>
      </c>
    </row>
    <row r="1350" spans="2:9" x14ac:dyDescent="0.2">
      <c r="B1350" s="615" t="s">
        <v>2006</v>
      </c>
      <c r="C1350" s="615" t="s">
        <v>2152</v>
      </c>
      <c r="D1350" s="618">
        <v>31068</v>
      </c>
      <c r="G1350" s="613" t="s">
        <v>1620</v>
      </c>
      <c r="H1350" s="613" t="s">
        <v>2899</v>
      </c>
      <c r="I1350" s="613" t="s">
        <v>2944</v>
      </c>
    </row>
    <row r="1351" spans="2:9" x14ac:dyDescent="0.2">
      <c r="B1351" s="615" t="s">
        <v>2006</v>
      </c>
      <c r="C1351" s="615" t="s">
        <v>2152</v>
      </c>
      <c r="D1351" s="618">
        <v>31069</v>
      </c>
      <c r="G1351" s="613" t="s">
        <v>1620</v>
      </c>
      <c r="H1351" s="613" t="s">
        <v>2899</v>
      </c>
      <c r="I1351" s="613" t="s">
        <v>2945</v>
      </c>
    </row>
    <row r="1352" spans="2:9" x14ac:dyDescent="0.2">
      <c r="B1352" s="615" t="s">
        <v>2006</v>
      </c>
      <c r="C1352" s="615" t="s">
        <v>2152</v>
      </c>
      <c r="D1352" s="618">
        <v>31069</v>
      </c>
      <c r="G1352" s="613" t="s">
        <v>1620</v>
      </c>
      <c r="H1352" s="613" t="s">
        <v>2899</v>
      </c>
      <c r="I1352" s="613" t="s">
        <v>2946</v>
      </c>
    </row>
    <row r="1353" spans="2:9" x14ac:dyDescent="0.2">
      <c r="B1353" s="615" t="s">
        <v>2006</v>
      </c>
      <c r="C1353" s="615" t="s">
        <v>2152</v>
      </c>
      <c r="D1353" s="618">
        <v>31070</v>
      </c>
      <c r="G1353" s="613" t="s">
        <v>1620</v>
      </c>
      <c r="H1353" s="613" t="s">
        <v>2899</v>
      </c>
      <c r="I1353" s="613" t="s">
        <v>2947</v>
      </c>
    </row>
    <row r="1354" spans="2:9" x14ac:dyDescent="0.2">
      <c r="B1354" s="615" t="s">
        <v>2006</v>
      </c>
      <c r="C1354" s="615" t="s">
        <v>2152</v>
      </c>
      <c r="D1354" s="618">
        <v>31071</v>
      </c>
      <c r="G1354" s="613" t="s">
        <v>1620</v>
      </c>
      <c r="H1354" s="613" t="s">
        <v>2899</v>
      </c>
      <c r="I1354" s="613" t="s">
        <v>2948</v>
      </c>
    </row>
    <row r="1355" spans="2:9" x14ac:dyDescent="0.2">
      <c r="B1355" s="615" t="s">
        <v>2006</v>
      </c>
      <c r="C1355" s="615" t="s">
        <v>2152</v>
      </c>
      <c r="D1355" s="618">
        <v>31071</v>
      </c>
      <c r="G1355" s="613" t="s">
        <v>1620</v>
      </c>
      <c r="H1355" s="613" t="s">
        <v>2899</v>
      </c>
      <c r="I1355" s="613" t="s">
        <v>2949</v>
      </c>
    </row>
    <row r="1356" spans="2:9" x14ac:dyDescent="0.2">
      <c r="B1356" s="615" t="s">
        <v>2006</v>
      </c>
      <c r="C1356" s="615" t="s">
        <v>2152</v>
      </c>
      <c r="D1356" s="618">
        <v>31072</v>
      </c>
      <c r="G1356" s="613" t="s">
        <v>1620</v>
      </c>
      <c r="H1356" s="613" t="s">
        <v>2899</v>
      </c>
      <c r="I1356" s="613" t="s">
        <v>2950</v>
      </c>
    </row>
    <row r="1357" spans="2:9" x14ac:dyDescent="0.2">
      <c r="B1357" s="615" t="s">
        <v>2006</v>
      </c>
      <c r="C1357" s="615" t="s">
        <v>2152</v>
      </c>
      <c r="D1357" s="618">
        <v>31075</v>
      </c>
      <c r="G1357" s="613" t="s">
        <v>1620</v>
      </c>
      <c r="H1357" s="613" t="s">
        <v>2899</v>
      </c>
      <c r="I1357" s="613" t="s">
        <v>2951</v>
      </c>
    </row>
    <row r="1358" spans="2:9" x14ac:dyDescent="0.2">
      <c r="B1358" s="615" t="s">
        <v>2006</v>
      </c>
      <c r="C1358" s="615" t="s">
        <v>2152</v>
      </c>
      <c r="D1358" s="618">
        <v>31076</v>
      </c>
      <c r="G1358" s="613" t="s">
        <v>1620</v>
      </c>
      <c r="H1358" s="613" t="s">
        <v>2899</v>
      </c>
      <c r="I1358" s="613" t="s">
        <v>2952</v>
      </c>
    </row>
    <row r="1359" spans="2:9" x14ac:dyDescent="0.2">
      <c r="B1359" s="615" t="s">
        <v>2006</v>
      </c>
      <c r="C1359" s="615" t="s">
        <v>2152</v>
      </c>
      <c r="D1359" s="618">
        <v>31076</v>
      </c>
      <c r="G1359" s="613" t="s">
        <v>1620</v>
      </c>
      <c r="H1359" s="613" t="s">
        <v>2899</v>
      </c>
      <c r="I1359" s="613" t="s">
        <v>2953</v>
      </c>
    </row>
    <row r="1360" spans="2:9" x14ac:dyDescent="0.2">
      <c r="B1360" s="615" t="s">
        <v>2006</v>
      </c>
      <c r="C1360" s="615" t="s">
        <v>2152</v>
      </c>
      <c r="D1360" s="618">
        <v>31076</v>
      </c>
      <c r="G1360" s="613" t="s">
        <v>1620</v>
      </c>
      <c r="H1360" s="613" t="s">
        <v>2899</v>
      </c>
      <c r="I1360" s="613" t="s">
        <v>2954</v>
      </c>
    </row>
    <row r="1361" spans="2:9" x14ac:dyDescent="0.2">
      <c r="B1361" s="615" t="s">
        <v>2006</v>
      </c>
      <c r="C1361" s="615" t="s">
        <v>2152</v>
      </c>
      <c r="D1361" s="618">
        <v>31077</v>
      </c>
      <c r="G1361" s="613" t="s">
        <v>1620</v>
      </c>
      <c r="H1361" s="613" t="s">
        <v>2899</v>
      </c>
      <c r="I1361" s="613" t="s">
        <v>2955</v>
      </c>
    </row>
    <row r="1362" spans="2:9" x14ac:dyDescent="0.2">
      <c r="B1362" s="615" t="s">
        <v>2006</v>
      </c>
      <c r="C1362" s="615" t="s">
        <v>2152</v>
      </c>
      <c r="D1362" s="618">
        <v>31078</v>
      </c>
      <c r="G1362" s="613" t="s">
        <v>1620</v>
      </c>
      <c r="H1362" s="613" t="s">
        <v>2899</v>
      </c>
      <c r="I1362" s="613" t="s">
        <v>2956</v>
      </c>
    </row>
    <row r="1363" spans="2:9" x14ac:dyDescent="0.2">
      <c r="B1363" s="615" t="s">
        <v>2006</v>
      </c>
      <c r="C1363" s="615" t="s">
        <v>2152</v>
      </c>
      <c r="D1363" s="618">
        <v>31079</v>
      </c>
      <c r="G1363" s="613" t="s">
        <v>1620</v>
      </c>
      <c r="H1363" s="613" t="s">
        <v>2899</v>
      </c>
      <c r="I1363" s="613" t="s">
        <v>2957</v>
      </c>
    </row>
    <row r="1364" spans="2:9" x14ac:dyDescent="0.2">
      <c r="B1364" s="615" t="s">
        <v>2006</v>
      </c>
      <c r="C1364" s="615" t="s">
        <v>2152</v>
      </c>
      <c r="D1364" s="618">
        <v>31081</v>
      </c>
      <c r="G1364" s="613" t="s">
        <v>1620</v>
      </c>
      <c r="H1364" s="613" t="s">
        <v>2899</v>
      </c>
      <c r="I1364" s="613" t="s">
        <v>2958</v>
      </c>
    </row>
    <row r="1365" spans="2:9" x14ac:dyDescent="0.2">
      <c r="B1365" s="615" t="s">
        <v>2006</v>
      </c>
      <c r="C1365" s="615" t="s">
        <v>2152</v>
      </c>
      <c r="D1365" s="618">
        <v>31081</v>
      </c>
      <c r="G1365" s="613" t="s">
        <v>1620</v>
      </c>
      <c r="H1365" s="613" t="s">
        <v>2899</v>
      </c>
      <c r="I1365" s="613" t="s">
        <v>2959</v>
      </c>
    </row>
    <row r="1366" spans="2:9" x14ac:dyDescent="0.2">
      <c r="B1366" s="615" t="s">
        <v>2006</v>
      </c>
      <c r="C1366" s="615" t="s">
        <v>2152</v>
      </c>
      <c r="D1366" s="618">
        <v>31082</v>
      </c>
      <c r="G1366" s="613" t="s">
        <v>1620</v>
      </c>
      <c r="H1366" s="613" t="s">
        <v>2899</v>
      </c>
      <c r="I1366" s="613" t="s">
        <v>2960</v>
      </c>
    </row>
    <row r="1367" spans="2:9" x14ac:dyDescent="0.2">
      <c r="B1367" s="615" t="s">
        <v>2006</v>
      </c>
      <c r="C1367" s="615" t="s">
        <v>2152</v>
      </c>
      <c r="D1367" s="618">
        <v>31083</v>
      </c>
      <c r="G1367" s="613" t="s">
        <v>1620</v>
      </c>
      <c r="H1367" s="613" t="s">
        <v>2899</v>
      </c>
      <c r="I1367" s="613" t="s">
        <v>2961</v>
      </c>
    </row>
    <row r="1368" spans="2:9" x14ac:dyDescent="0.2">
      <c r="B1368" s="615" t="s">
        <v>2006</v>
      </c>
      <c r="C1368" s="615" t="s">
        <v>2152</v>
      </c>
      <c r="D1368" s="618">
        <v>31084</v>
      </c>
      <c r="G1368" s="613" t="s">
        <v>1620</v>
      </c>
      <c r="H1368" s="613" t="s">
        <v>2899</v>
      </c>
      <c r="I1368" s="613" t="s">
        <v>2962</v>
      </c>
    </row>
    <row r="1369" spans="2:9" x14ac:dyDescent="0.2">
      <c r="B1369" s="615" t="s">
        <v>2006</v>
      </c>
      <c r="C1369" s="615" t="s">
        <v>2152</v>
      </c>
      <c r="D1369" s="618">
        <v>31086</v>
      </c>
      <c r="G1369" s="613" t="s">
        <v>1620</v>
      </c>
      <c r="H1369" s="613" t="s">
        <v>2899</v>
      </c>
      <c r="I1369" s="613" t="s">
        <v>2963</v>
      </c>
    </row>
    <row r="1370" spans="2:9" x14ac:dyDescent="0.2">
      <c r="B1370" s="615" t="s">
        <v>2006</v>
      </c>
      <c r="C1370" s="615" t="s">
        <v>2152</v>
      </c>
      <c r="D1370" s="618">
        <v>31087</v>
      </c>
      <c r="G1370" s="613" t="s">
        <v>1620</v>
      </c>
      <c r="H1370" s="613" t="s">
        <v>2899</v>
      </c>
      <c r="I1370" s="613" t="s">
        <v>2964</v>
      </c>
    </row>
    <row r="1371" spans="2:9" x14ac:dyDescent="0.2">
      <c r="B1371" s="615" t="s">
        <v>2006</v>
      </c>
      <c r="C1371" s="615" t="s">
        <v>2152</v>
      </c>
      <c r="D1371" s="618">
        <v>31088</v>
      </c>
      <c r="G1371" s="613" t="s">
        <v>1620</v>
      </c>
      <c r="H1371" s="613" t="s">
        <v>2899</v>
      </c>
      <c r="I1371" s="613" t="s">
        <v>2965</v>
      </c>
    </row>
    <row r="1372" spans="2:9" x14ac:dyDescent="0.2">
      <c r="B1372" s="615" t="s">
        <v>2006</v>
      </c>
      <c r="C1372" s="615" t="s">
        <v>2152</v>
      </c>
      <c r="D1372" s="618">
        <v>31089</v>
      </c>
      <c r="G1372" s="613" t="s">
        <v>1620</v>
      </c>
      <c r="H1372" s="613" t="s">
        <v>2899</v>
      </c>
      <c r="I1372" s="613" t="s">
        <v>2966</v>
      </c>
    </row>
    <row r="1373" spans="2:9" x14ac:dyDescent="0.2">
      <c r="B1373" s="615" t="s">
        <v>2006</v>
      </c>
      <c r="C1373" s="615" t="s">
        <v>2152</v>
      </c>
      <c r="D1373" s="618">
        <v>31089</v>
      </c>
      <c r="G1373" s="613" t="s">
        <v>1620</v>
      </c>
      <c r="H1373" s="613" t="s">
        <v>2899</v>
      </c>
      <c r="I1373" s="613" t="s">
        <v>2967</v>
      </c>
    </row>
    <row r="1374" spans="2:9" x14ac:dyDescent="0.2">
      <c r="B1374" s="615" t="s">
        <v>2006</v>
      </c>
      <c r="C1374" s="615" t="s">
        <v>2152</v>
      </c>
      <c r="D1374" s="618">
        <v>31090</v>
      </c>
      <c r="G1374" s="613" t="s">
        <v>1620</v>
      </c>
      <c r="H1374" s="613" t="s">
        <v>2899</v>
      </c>
      <c r="I1374" s="613" t="s">
        <v>2968</v>
      </c>
    </row>
    <row r="1375" spans="2:9" x14ac:dyDescent="0.2">
      <c r="B1375" s="615" t="s">
        <v>2006</v>
      </c>
      <c r="C1375" s="615" t="s">
        <v>2152</v>
      </c>
      <c r="D1375" s="618">
        <v>31091</v>
      </c>
      <c r="G1375" s="613" t="s">
        <v>1620</v>
      </c>
      <c r="H1375" s="613" t="s">
        <v>2899</v>
      </c>
      <c r="I1375" s="613" t="s">
        <v>2969</v>
      </c>
    </row>
    <row r="1376" spans="2:9" x14ac:dyDescent="0.2">
      <c r="B1376" s="615" t="s">
        <v>2006</v>
      </c>
      <c r="C1376" s="615" t="s">
        <v>2152</v>
      </c>
      <c r="D1376" s="618">
        <v>31092</v>
      </c>
      <c r="G1376" s="613" t="s">
        <v>1620</v>
      </c>
      <c r="H1376" s="613" t="s">
        <v>2899</v>
      </c>
      <c r="I1376" s="613" t="s">
        <v>2970</v>
      </c>
    </row>
    <row r="1377" spans="2:9" x14ac:dyDescent="0.2">
      <c r="B1377" s="615" t="s">
        <v>2006</v>
      </c>
      <c r="C1377" s="615" t="s">
        <v>2152</v>
      </c>
      <c r="D1377" s="618">
        <v>31093</v>
      </c>
      <c r="G1377" s="613" t="s">
        <v>1620</v>
      </c>
      <c r="H1377" s="613" t="s">
        <v>2899</v>
      </c>
      <c r="I1377" s="613" t="s">
        <v>2971</v>
      </c>
    </row>
    <row r="1378" spans="2:9" x14ac:dyDescent="0.2">
      <c r="B1378" s="615" t="s">
        <v>2006</v>
      </c>
      <c r="C1378" s="615" t="s">
        <v>2152</v>
      </c>
      <c r="D1378" s="618">
        <v>31094</v>
      </c>
      <c r="G1378" s="613" t="s">
        <v>1620</v>
      </c>
      <c r="H1378" s="613" t="s">
        <v>2899</v>
      </c>
      <c r="I1378" s="613" t="s">
        <v>2972</v>
      </c>
    </row>
    <row r="1379" spans="2:9" x14ac:dyDescent="0.2">
      <c r="B1379" s="615" t="s">
        <v>2006</v>
      </c>
      <c r="C1379" s="615" t="s">
        <v>2152</v>
      </c>
      <c r="D1379" s="618">
        <v>31095</v>
      </c>
      <c r="G1379" s="613" t="s">
        <v>1620</v>
      </c>
      <c r="H1379" s="613" t="s">
        <v>2899</v>
      </c>
      <c r="I1379" s="613" t="s">
        <v>2973</v>
      </c>
    </row>
    <row r="1380" spans="2:9" x14ac:dyDescent="0.2">
      <c r="B1380" s="615" t="s">
        <v>2006</v>
      </c>
      <c r="C1380" s="615" t="s">
        <v>2152</v>
      </c>
      <c r="D1380" s="618">
        <v>31096</v>
      </c>
      <c r="G1380" s="613" t="s">
        <v>1620</v>
      </c>
      <c r="H1380" s="613" t="s">
        <v>2899</v>
      </c>
      <c r="I1380" s="613" t="s">
        <v>2974</v>
      </c>
    </row>
    <row r="1381" spans="2:9" x14ac:dyDescent="0.2">
      <c r="B1381" s="615" t="s">
        <v>2006</v>
      </c>
      <c r="C1381" s="615" t="s">
        <v>2152</v>
      </c>
      <c r="D1381" s="618">
        <v>31096</v>
      </c>
      <c r="G1381" s="613" t="s">
        <v>1620</v>
      </c>
      <c r="H1381" s="613" t="s">
        <v>2899</v>
      </c>
      <c r="I1381" s="613" t="s">
        <v>2975</v>
      </c>
    </row>
    <row r="1382" spans="2:9" x14ac:dyDescent="0.2">
      <c r="B1382" s="615" t="s">
        <v>2006</v>
      </c>
      <c r="C1382" s="615" t="s">
        <v>2152</v>
      </c>
      <c r="D1382" s="618">
        <v>31096</v>
      </c>
      <c r="G1382" s="613" t="s">
        <v>1620</v>
      </c>
      <c r="H1382" s="613" t="s">
        <v>2899</v>
      </c>
      <c r="I1382" s="613" t="s">
        <v>2976</v>
      </c>
    </row>
    <row r="1383" spans="2:9" x14ac:dyDescent="0.2">
      <c r="B1383" s="615" t="s">
        <v>2006</v>
      </c>
      <c r="C1383" s="615" t="s">
        <v>2152</v>
      </c>
      <c r="D1383" s="618">
        <v>31098</v>
      </c>
      <c r="G1383" s="613" t="s">
        <v>1620</v>
      </c>
      <c r="H1383" s="613" t="s">
        <v>2899</v>
      </c>
      <c r="I1383" s="613" t="s">
        <v>2977</v>
      </c>
    </row>
    <row r="1384" spans="2:9" x14ac:dyDescent="0.2">
      <c r="B1384" s="615" t="s">
        <v>2006</v>
      </c>
      <c r="C1384" s="615" t="s">
        <v>2152</v>
      </c>
      <c r="D1384" s="618">
        <v>31099</v>
      </c>
      <c r="G1384" s="613" t="s">
        <v>1620</v>
      </c>
      <c r="H1384" s="613" t="s">
        <v>2899</v>
      </c>
      <c r="I1384" s="613" t="s">
        <v>2978</v>
      </c>
    </row>
    <row r="1385" spans="2:9" x14ac:dyDescent="0.2">
      <c r="B1385" s="615" t="s">
        <v>2006</v>
      </c>
      <c r="C1385" s="615" t="s">
        <v>2152</v>
      </c>
      <c r="D1385" s="618">
        <v>31201</v>
      </c>
      <c r="G1385" s="613" t="s">
        <v>1620</v>
      </c>
      <c r="H1385" s="613" t="s">
        <v>2899</v>
      </c>
      <c r="I1385" s="613" t="s">
        <v>2979</v>
      </c>
    </row>
    <row r="1386" spans="2:9" x14ac:dyDescent="0.2">
      <c r="B1386" s="615" t="s">
        <v>2006</v>
      </c>
      <c r="C1386" s="615" t="s">
        <v>2152</v>
      </c>
      <c r="D1386" s="618">
        <v>31202</v>
      </c>
      <c r="G1386" s="613" t="s">
        <v>1620</v>
      </c>
      <c r="H1386" s="613" t="s">
        <v>2899</v>
      </c>
      <c r="I1386" s="613" t="s">
        <v>2980</v>
      </c>
    </row>
    <row r="1387" spans="2:9" x14ac:dyDescent="0.2">
      <c r="B1387" s="615" t="s">
        <v>2006</v>
      </c>
      <c r="C1387" s="615" t="s">
        <v>2152</v>
      </c>
      <c r="D1387" s="618">
        <v>31203</v>
      </c>
      <c r="G1387" s="613" t="s">
        <v>1620</v>
      </c>
      <c r="H1387" s="613" t="s">
        <v>2899</v>
      </c>
      <c r="I1387" s="613" t="s">
        <v>2981</v>
      </c>
    </row>
    <row r="1388" spans="2:9" x14ac:dyDescent="0.2">
      <c r="B1388" s="615" t="s">
        <v>2006</v>
      </c>
      <c r="C1388" s="615" t="s">
        <v>2152</v>
      </c>
      <c r="D1388" s="618">
        <v>31204</v>
      </c>
      <c r="G1388" s="613" t="s">
        <v>1620</v>
      </c>
      <c r="H1388" s="613" t="s">
        <v>2899</v>
      </c>
      <c r="I1388" s="613" t="s">
        <v>2982</v>
      </c>
    </row>
    <row r="1389" spans="2:9" x14ac:dyDescent="0.2">
      <c r="B1389" s="615" t="s">
        <v>2006</v>
      </c>
      <c r="C1389" s="615" t="s">
        <v>2152</v>
      </c>
      <c r="D1389" s="618">
        <v>31205</v>
      </c>
      <c r="G1389" s="613" t="s">
        <v>1620</v>
      </c>
      <c r="H1389" s="613" t="s">
        <v>2899</v>
      </c>
      <c r="I1389" s="613" t="s">
        <v>2983</v>
      </c>
    </row>
    <row r="1390" spans="2:9" x14ac:dyDescent="0.2">
      <c r="B1390" s="615" t="s">
        <v>2006</v>
      </c>
      <c r="C1390" s="615" t="s">
        <v>2152</v>
      </c>
      <c r="D1390" s="618">
        <v>31206</v>
      </c>
      <c r="G1390" s="613" t="s">
        <v>1620</v>
      </c>
      <c r="H1390" s="613" t="s">
        <v>2899</v>
      </c>
      <c r="I1390" s="613" t="s">
        <v>2984</v>
      </c>
    </row>
    <row r="1391" spans="2:9" x14ac:dyDescent="0.2">
      <c r="B1391" s="615" t="s">
        <v>2006</v>
      </c>
      <c r="C1391" s="615" t="s">
        <v>2152</v>
      </c>
      <c r="D1391" s="618">
        <v>31207</v>
      </c>
      <c r="G1391" s="613" t="s">
        <v>1620</v>
      </c>
      <c r="H1391" s="613" t="s">
        <v>2899</v>
      </c>
      <c r="I1391" s="613" t="s">
        <v>2985</v>
      </c>
    </row>
    <row r="1392" spans="2:9" x14ac:dyDescent="0.2">
      <c r="B1392" s="615" t="s">
        <v>2006</v>
      </c>
      <c r="C1392" s="615" t="s">
        <v>2152</v>
      </c>
      <c r="D1392" s="618">
        <v>31208</v>
      </c>
      <c r="G1392" s="613" t="s">
        <v>1620</v>
      </c>
      <c r="H1392" s="613" t="s">
        <v>2899</v>
      </c>
      <c r="I1392" s="613" t="s">
        <v>2986</v>
      </c>
    </row>
    <row r="1393" spans="2:9" x14ac:dyDescent="0.2">
      <c r="B1393" s="615" t="s">
        <v>2006</v>
      </c>
      <c r="C1393" s="615" t="s">
        <v>2152</v>
      </c>
      <c r="D1393" s="618">
        <v>31209</v>
      </c>
      <c r="G1393" s="613" t="s">
        <v>1620</v>
      </c>
      <c r="H1393" s="613" t="s">
        <v>2899</v>
      </c>
      <c r="I1393" s="613" t="s">
        <v>2987</v>
      </c>
    </row>
    <row r="1394" spans="2:9" x14ac:dyDescent="0.2">
      <c r="B1394" s="615" t="s">
        <v>2006</v>
      </c>
      <c r="C1394" s="615" t="s">
        <v>2152</v>
      </c>
      <c r="D1394" s="618">
        <v>31210</v>
      </c>
      <c r="G1394" s="613" t="s">
        <v>1620</v>
      </c>
      <c r="H1394" s="613" t="s">
        <v>2899</v>
      </c>
      <c r="I1394" s="613" t="s">
        <v>2988</v>
      </c>
    </row>
    <row r="1395" spans="2:9" x14ac:dyDescent="0.2">
      <c r="B1395" s="615" t="s">
        <v>2006</v>
      </c>
      <c r="C1395" s="615" t="s">
        <v>2152</v>
      </c>
      <c r="D1395" s="618">
        <v>31210</v>
      </c>
      <c r="G1395" s="613" t="s">
        <v>1620</v>
      </c>
      <c r="H1395" s="613" t="s">
        <v>2899</v>
      </c>
      <c r="I1395" s="613" t="s">
        <v>2989</v>
      </c>
    </row>
    <row r="1396" spans="2:9" x14ac:dyDescent="0.2">
      <c r="B1396" s="615" t="s">
        <v>2006</v>
      </c>
      <c r="C1396" s="615" t="s">
        <v>2152</v>
      </c>
      <c r="D1396" s="618">
        <v>31211</v>
      </c>
      <c r="G1396" s="613" t="s">
        <v>1620</v>
      </c>
      <c r="H1396" s="613" t="s">
        <v>2899</v>
      </c>
      <c r="I1396" s="613" t="s">
        <v>2990</v>
      </c>
    </row>
    <row r="1397" spans="2:9" x14ac:dyDescent="0.2">
      <c r="B1397" s="615" t="s">
        <v>2006</v>
      </c>
      <c r="C1397" s="615" t="s">
        <v>2152</v>
      </c>
      <c r="D1397" s="618">
        <v>31211</v>
      </c>
      <c r="G1397" s="613" t="s">
        <v>1620</v>
      </c>
      <c r="H1397" s="613" t="s">
        <v>2899</v>
      </c>
      <c r="I1397" s="613" t="s">
        <v>2991</v>
      </c>
    </row>
    <row r="1398" spans="2:9" x14ac:dyDescent="0.2">
      <c r="B1398" s="615" t="s">
        <v>2006</v>
      </c>
      <c r="C1398" s="615" t="s">
        <v>2152</v>
      </c>
      <c r="D1398" s="618">
        <v>31213</v>
      </c>
      <c r="G1398" s="613" t="s">
        <v>1620</v>
      </c>
      <c r="H1398" s="613" t="s">
        <v>2899</v>
      </c>
      <c r="I1398" s="613" t="s">
        <v>2992</v>
      </c>
    </row>
    <row r="1399" spans="2:9" x14ac:dyDescent="0.2">
      <c r="B1399" s="615" t="s">
        <v>2006</v>
      </c>
      <c r="C1399" s="615" t="s">
        <v>2152</v>
      </c>
      <c r="D1399" s="618">
        <v>31216</v>
      </c>
      <c r="G1399" s="613" t="s">
        <v>1620</v>
      </c>
      <c r="H1399" s="613" t="s">
        <v>2899</v>
      </c>
      <c r="I1399" s="613" t="s">
        <v>2993</v>
      </c>
    </row>
    <row r="1400" spans="2:9" x14ac:dyDescent="0.2">
      <c r="B1400" s="615" t="s">
        <v>2006</v>
      </c>
      <c r="C1400" s="615" t="s">
        <v>2152</v>
      </c>
      <c r="D1400" s="618">
        <v>31217</v>
      </c>
      <c r="G1400" s="613" t="s">
        <v>1620</v>
      </c>
      <c r="H1400" s="613" t="s">
        <v>2899</v>
      </c>
      <c r="I1400" s="613" t="s">
        <v>2994</v>
      </c>
    </row>
    <row r="1401" spans="2:9" x14ac:dyDescent="0.2">
      <c r="B1401" s="615" t="s">
        <v>2006</v>
      </c>
      <c r="C1401" s="615" t="s">
        <v>2152</v>
      </c>
      <c r="D1401" s="618">
        <v>31217</v>
      </c>
      <c r="G1401" s="613" t="s">
        <v>1620</v>
      </c>
      <c r="H1401" s="613" t="s">
        <v>2899</v>
      </c>
      <c r="I1401" s="613" t="s">
        <v>2995</v>
      </c>
    </row>
    <row r="1402" spans="2:9" x14ac:dyDescent="0.2">
      <c r="B1402" s="615" t="s">
        <v>2006</v>
      </c>
      <c r="C1402" s="615" t="s">
        <v>2152</v>
      </c>
      <c r="D1402" s="618">
        <v>31217</v>
      </c>
      <c r="G1402" s="613" t="s">
        <v>1620</v>
      </c>
      <c r="H1402" s="613" t="s">
        <v>2899</v>
      </c>
      <c r="I1402" s="613" t="s">
        <v>2996</v>
      </c>
    </row>
    <row r="1403" spans="2:9" x14ac:dyDescent="0.2">
      <c r="B1403" s="615" t="s">
        <v>2006</v>
      </c>
      <c r="C1403" s="615" t="s">
        <v>2152</v>
      </c>
      <c r="D1403" s="618">
        <v>31220</v>
      </c>
      <c r="G1403" s="613" t="s">
        <v>1620</v>
      </c>
      <c r="H1403" s="613" t="s">
        <v>2899</v>
      </c>
      <c r="I1403" s="613" t="s">
        <v>2997</v>
      </c>
    </row>
    <row r="1404" spans="2:9" x14ac:dyDescent="0.2">
      <c r="B1404" s="615" t="s">
        <v>2006</v>
      </c>
      <c r="C1404" s="615" t="s">
        <v>2152</v>
      </c>
      <c r="D1404" s="618">
        <v>31220</v>
      </c>
      <c r="G1404" s="613" t="s">
        <v>1620</v>
      </c>
      <c r="H1404" s="613" t="s">
        <v>2899</v>
      </c>
      <c r="I1404" s="613" t="s">
        <v>2998</v>
      </c>
    </row>
    <row r="1405" spans="2:9" x14ac:dyDescent="0.2">
      <c r="B1405" s="615" t="s">
        <v>2006</v>
      </c>
      <c r="C1405" s="615" t="s">
        <v>2152</v>
      </c>
      <c r="D1405" s="618">
        <v>31221</v>
      </c>
      <c r="G1405" s="613" t="s">
        <v>1620</v>
      </c>
      <c r="H1405" s="613" t="s">
        <v>2899</v>
      </c>
      <c r="I1405" s="613" t="s">
        <v>2999</v>
      </c>
    </row>
    <row r="1406" spans="2:9" x14ac:dyDescent="0.2">
      <c r="B1406" s="615" t="s">
        <v>2006</v>
      </c>
      <c r="C1406" s="615" t="s">
        <v>2152</v>
      </c>
      <c r="D1406" s="618">
        <v>31294</v>
      </c>
      <c r="G1406" s="613" t="s">
        <v>1620</v>
      </c>
      <c r="H1406" s="613" t="s">
        <v>2899</v>
      </c>
      <c r="I1406" s="613" t="s">
        <v>3000</v>
      </c>
    </row>
    <row r="1407" spans="2:9" x14ac:dyDescent="0.2">
      <c r="B1407" s="615" t="s">
        <v>2006</v>
      </c>
      <c r="C1407" s="615" t="s">
        <v>2152</v>
      </c>
      <c r="D1407" s="618">
        <v>31295</v>
      </c>
      <c r="G1407" s="613" t="s">
        <v>1620</v>
      </c>
      <c r="H1407" s="613" t="s">
        <v>2899</v>
      </c>
      <c r="I1407" s="613" t="s">
        <v>3001</v>
      </c>
    </row>
    <row r="1408" spans="2:9" x14ac:dyDescent="0.2">
      <c r="B1408" s="615" t="s">
        <v>2006</v>
      </c>
      <c r="C1408" s="615" t="s">
        <v>2152</v>
      </c>
      <c r="D1408" s="618">
        <v>31296</v>
      </c>
      <c r="G1408" s="613" t="s">
        <v>1620</v>
      </c>
      <c r="H1408" s="613" t="s">
        <v>2899</v>
      </c>
      <c r="I1408" s="613" t="s">
        <v>3002</v>
      </c>
    </row>
    <row r="1409" spans="2:9" x14ac:dyDescent="0.2">
      <c r="B1409" s="615" t="s">
        <v>2006</v>
      </c>
      <c r="C1409" s="615" t="s">
        <v>2152</v>
      </c>
      <c r="D1409" s="618">
        <v>31297</v>
      </c>
      <c r="G1409" s="613" t="s">
        <v>1620</v>
      </c>
      <c r="H1409" s="613" t="s">
        <v>2899</v>
      </c>
      <c r="I1409" s="613" t="s">
        <v>3003</v>
      </c>
    </row>
    <row r="1410" spans="2:9" x14ac:dyDescent="0.2">
      <c r="B1410" s="615" t="s">
        <v>2006</v>
      </c>
      <c r="C1410" s="615" t="s">
        <v>2152</v>
      </c>
      <c r="D1410" s="618">
        <v>31544</v>
      </c>
      <c r="G1410" s="613" t="s">
        <v>1620</v>
      </c>
      <c r="H1410" s="613" t="s">
        <v>2899</v>
      </c>
      <c r="I1410" s="613" t="s">
        <v>3004</v>
      </c>
    </row>
    <row r="1411" spans="2:9" x14ac:dyDescent="0.2">
      <c r="B1411" s="615" t="s">
        <v>2006</v>
      </c>
      <c r="C1411" s="615" t="s">
        <v>2152</v>
      </c>
      <c r="D1411" s="618">
        <v>31549</v>
      </c>
      <c r="G1411" s="613" t="s">
        <v>1620</v>
      </c>
      <c r="H1411" s="613" t="s">
        <v>2899</v>
      </c>
      <c r="I1411" s="613" t="s">
        <v>3005</v>
      </c>
    </row>
    <row r="1412" spans="2:9" x14ac:dyDescent="0.2">
      <c r="B1412" s="615" t="s">
        <v>2006</v>
      </c>
      <c r="C1412" s="615" t="s">
        <v>2152</v>
      </c>
      <c r="D1412" s="618">
        <v>31711</v>
      </c>
      <c r="G1412" s="613" t="s">
        <v>1620</v>
      </c>
      <c r="H1412" s="613" t="s">
        <v>2899</v>
      </c>
      <c r="I1412" s="613" t="s">
        <v>3006</v>
      </c>
    </row>
    <row r="1413" spans="2:9" x14ac:dyDescent="0.2">
      <c r="B1413" s="615" t="s">
        <v>2006</v>
      </c>
      <c r="C1413" s="615" t="s">
        <v>2152</v>
      </c>
      <c r="D1413" s="618">
        <v>31812</v>
      </c>
      <c r="G1413" s="613" t="s">
        <v>1620</v>
      </c>
      <c r="H1413" s="613" t="s">
        <v>2899</v>
      </c>
      <c r="I1413" s="613" t="s">
        <v>3007</v>
      </c>
    </row>
    <row r="1414" spans="2:9" x14ac:dyDescent="0.2">
      <c r="B1414" s="615" t="s">
        <v>149</v>
      </c>
      <c r="C1414" s="615" t="s">
        <v>2461</v>
      </c>
      <c r="D1414" s="615">
        <v>89008</v>
      </c>
      <c r="G1414" s="613" t="s">
        <v>1620</v>
      </c>
      <c r="H1414" s="613" t="s">
        <v>2899</v>
      </c>
      <c r="I1414" s="613" t="s">
        <v>3008</v>
      </c>
    </row>
    <row r="1415" spans="2:9" x14ac:dyDescent="0.2">
      <c r="B1415" s="615" t="s">
        <v>149</v>
      </c>
      <c r="C1415" s="615" t="s">
        <v>2449</v>
      </c>
      <c r="D1415" s="615">
        <v>89001</v>
      </c>
      <c r="G1415" s="613" t="s">
        <v>1620</v>
      </c>
      <c r="H1415" s="613" t="s">
        <v>2899</v>
      </c>
      <c r="I1415" s="613" t="s">
        <v>3009</v>
      </c>
    </row>
    <row r="1416" spans="2:9" x14ac:dyDescent="0.2">
      <c r="B1416" s="615" t="s">
        <v>149</v>
      </c>
      <c r="C1416" s="615" t="s">
        <v>2529</v>
      </c>
      <c r="D1416" s="615">
        <v>89043</v>
      </c>
      <c r="G1416" s="613" t="s">
        <v>1620</v>
      </c>
      <c r="H1416" s="613" t="s">
        <v>2899</v>
      </c>
      <c r="I1416" s="613" t="s">
        <v>3010</v>
      </c>
    </row>
    <row r="1417" spans="2:9" x14ac:dyDescent="0.2">
      <c r="B1417" s="615" t="s">
        <v>149</v>
      </c>
      <c r="C1417" s="615" t="s">
        <v>2533</v>
      </c>
      <c r="D1417" s="615">
        <v>89049</v>
      </c>
      <c r="G1417" s="613" t="s">
        <v>1620</v>
      </c>
      <c r="H1417" s="613" t="s">
        <v>2899</v>
      </c>
      <c r="I1417" s="613" t="s">
        <v>3011</v>
      </c>
    </row>
    <row r="1418" spans="2:9" x14ac:dyDescent="0.2">
      <c r="B1418" s="615" t="s">
        <v>149</v>
      </c>
      <c r="C1418" s="615" t="s">
        <v>2530</v>
      </c>
      <c r="D1418" s="615">
        <v>89045</v>
      </c>
      <c r="G1418" s="613" t="s">
        <v>1620</v>
      </c>
      <c r="H1418" s="613" t="s">
        <v>2899</v>
      </c>
      <c r="I1418" s="613" t="s">
        <v>3012</v>
      </c>
    </row>
    <row r="1419" spans="2:9" x14ac:dyDescent="0.2">
      <c r="B1419" s="615" t="s">
        <v>149</v>
      </c>
      <c r="C1419" s="615" t="s">
        <v>2480</v>
      </c>
      <c r="D1419" s="615">
        <v>89124</v>
      </c>
      <c r="G1419" s="613" t="s">
        <v>1620</v>
      </c>
      <c r="H1419" s="613" t="s">
        <v>2899</v>
      </c>
      <c r="I1419" s="613" t="s">
        <v>3013</v>
      </c>
    </row>
    <row r="1420" spans="2:9" x14ac:dyDescent="0.2">
      <c r="B1420" s="615" t="s">
        <v>149</v>
      </c>
      <c r="C1420" s="615" t="s">
        <v>2531</v>
      </c>
      <c r="D1420" s="615">
        <v>89046</v>
      </c>
      <c r="G1420" s="613" t="s">
        <v>1620</v>
      </c>
      <c r="H1420" s="613" t="s">
        <v>2899</v>
      </c>
      <c r="I1420" s="613" t="s">
        <v>3014</v>
      </c>
    </row>
    <row r="1421" spans="2:9" x14ac:dyDescent="0.2">
      <c r="B1421" s="615" t="s">
        <v>149</v>
      </c>
      <c r="C1421" s="615" t="s">
        <v>2520</v>
      </c>
      <c r="D1421" s="615">
        <v>89025</v>
      </c>
      <c r="G1421" s="613" t="s">
        <v>1620</v>
      </c>
      <c r="H1421" s="613" t="s">
        <v>2899</v>
      </c>
      <c r="I1421" s="613" t="s">
        <v>3015</v>
      </c>
    </row>
    <row r="1422" spans="2:9" x14ac:dyDescent="0.2">
      <c r="B1422" s="615" t="s">
        <v>149</v>
      </c>
      <c r="C1422" s="615" t="s">
        <v>2526</v>
      </c>
      <c r="D1422" s="615">
        <v>89040</v>
      </c>
      <c r="G1422" s="613" t="s">
        <v>1620</v>
      </c>
      <c r="H1422" s="613" t="s">
        <v>2899</v>
      </c>
      <c r="I1422" s="613" t="s">
        <v>3016</v>
      </c>
    </row>
    <row r="1423" spans="2:9" x14ac:dyDescent="0.2">
      <c r="B1423" s="615" t="s">
        <v>149</v>
      </c>
      <c r="C1423" s="615" t="s">
        <v>2527</v>
      </c>
      <c r="D1423" s="615">
        <v>89060</v>
      </c>
      <c r="G1423" s="613" t="s">
        <v>1620</v>
      </c>
      <c r="H1423" s="613" t="s">
        <v>2899</v>
      </c>
      <c r="I1423" s="613" t="s">
        <v>3017</v>
      </c>
    </row>
    <row r="1424" spans="2:9" x14ac:dyDescent="0.2">
      <c r="B1424" s="615" t="s">
        <v>149</v>
      </c>
      <c r="C1424" s="615" t="s">
        <v>2474</v>
      </c>
      <c r="D1424" s="615">
        <v>89017</v>
      </c>
      <c r="G1424" s="613" t="s">
        <v>1620</v>
      </c>
      <c r="H1424" s="613" t="s">
        <v>2899</v>
      </c>
      <c r="I1424" s="613" t="s">
        <v>3018</v>
      </c>
    </row>
    <row r="1425" spans="2:9" x14ac:dyDescent="0.2">
      <c r="B1425" s="615" t="s">
        <v>149</v>
      </c>
      <c r="C1425" s="615" t="s">
        <v>2451</v>
      </c>
      <c r="D1425" s="615">
        <v>89020</v>
      </c>
      <c r="G1425" s="613" t="s">
        <v>1620</v>
      </c>
      <c r="H1425" s="613" t="s">
        <v>2899</v>
      </c>
      <c r="I1425" s="613" t="s">
        <v>3019</v>
      </c>
    </row>
    <row r="1426" spans="2:9" x14ac:dyDescent="0.2">
      <c r="B1426" s="615" t="s">
        <v>149</v>
      </c>
      <c r="C1426" s="615" t="s">
        <v>2480</v>
      </c>
      <c r="D1426" s="615">
        <v>89161</v>
      </c>
      <c r="G1426" s="613" t="s">
        <v>1620</v>
      </c>
      <c r="H1426" s="613" t="s">
        <v>2899</v>
      </c>
      <c r="I1426" s="613" t="s">
        <v>3020</v>
      </c>
    </row>
    <row r="1427" spans="2:9" x14ac:dyDescent="0.2">
      <c r="B1427" s="615" t="s">
        <v>149</v>
      </c>
      <c r="C1427" s="615" t="s">
        <v>2516</v>
      </c>
      <c r="D1427" s="615">
        <v>89022</v>
      </c>
      <c r="G1427" s="613" t="s">
        <v>1620</v>
      </c>
      <c r="H1427" s="613" t="s">
        <v>2899</v>
      </c>
      <c r="I1427" s="613" t="s">
        <v>3021</v>
      </c>
    </row>
    <row r="1428" spans="2:9" x14ac:dyDescent="0.2">
      <c r="B1428" s="615" t="s">
        <v>149</v>
      </c>
      <c r="C1428" s="615" t="s">
        <v>2453</v>
      </c>
      <c r="D1428" s="615">
        <v>89003</v>
      </c>
      <c r="G1428" s="613" t="s">
        <v>1620</v>
      </c>
      <c r="H1428" s="613" t="s">
        <v>2899</v>
      </c>
      <c r="I1428" s="613" t="s">
        <v>3022</v>
      </c>
    </row>
    <row r="1429" spans="2:9" x14ac:dyDescent="0.2">
      <c r="B1429" s="615" t="s">
        <v>149</v>
      </c>
      <c r="C1429" s="615" t="s">
        <v>2459</v>
      </c>
      <c r="D1429" s="615">
        <v>89007</v>
      </c>
      <c r="G1429" s="613" t="s">
        <v>1620</v>
      </c>
      <c r="H1429" s="613" t="s">
        <v>2899</v>
      </c>
      <c r="I1429" s="613" t="s">
        <v>3023</v>
      </c>
    </row>
    <row r="1430" spans="2:9" x14ac:dyDescent="0.2">
      <c r="B1430" s="615" t="s">
        <v>149</v>
      </c>
      <c r="C1430" s="615" t="s">
        <v>2456</v>
      </c>
      <c r="D1430" s="615">
        <v>89005</v>
      </c>
      <c r="G1430" s="613" t="s">
        <v>1620</v>
      </c>
      <c r="H1430" s="613" t="s">
        <v>2899</v>
      </c>
      <c r="I1430" s="613" t="s">
        <v>3024</v>
      </c>
    </row>
    <row r="1431" spans="2:9" x14ac:dyDescent="0.2">
      <c r="B1431" s="615" t="s">
        <v>149</v>
      </c>
      <c r="C1431" s="615" t="s">
        <v>2480</v>
      </c>
      <c r="D1431" s="615">
        <v>89166</v>
      </c>
      <c r="G1431" s="613" t="s">
        <v>1620</v>
      </c>
      <c r="H1431" s="613" t="s">
        <v>2899</v>
      </c>
      <c r="I1431" s="613" t="s">
        <v>3025</v>
      </c>
    </row>
    <row r="1432" spans="2:9" x14ac:dyDescent="0.2">
      <c r="B1432" s="615" t="s">
        <v>149</v>
      </c>
      <c r="C1432" s="615" t="s">
        <v>2532</v>
      </c>
      <c r="D1432" s="615">
        <v>89054</v>
      </c>
      <c r="G1432" s="613" t="s">
        <v>1620</v>
      </c>
      <c r="H1432" s="613" t="s">
        <v>2899</v>
      </c>
      <c r="I1432" s="613" t="s">
        <v>3026</v>
      </c>
    </row>
    <row r="1433" spans="2:9" x14ac:dyDescent="0.2">
      <c r="B1433" s="615" t="s">
        <v>149</v>
      </c>
      <c r="C1433" s="615" t="s">
        <v>2463</v>
      </c>
      <c r="D1433" s="615">
        <v>89314</v>
      </c>
      <c r="G1433" s="613" t="s">
        <v>1620</v>
      </c>
      <c r="H1433" s="613" t="s">
        <v>2899</v>
      </c>
      <c r="I1433" s="613" t="s">
        <v>3027</v>
      </c>
    </row>
    <row r="1434" spans="2:9" x14ac:dyDescent="0.2">
      <c r="B1434" s="615" t="s">
        <v>149</v>
      </c>
      <c r="C1434" s="615" t="s">
        <v>2528</v>
      </c>
      <c r="D1434" s="615">
        <v>89042</v>
      </c>
      <c r="G1434" s="613" t="s">
        <v>1620</v>
      </c>
      <c r="H1434" s="613" t="s">
        <v>2899</v>
      </c>
      <c r="I1434" s="613" t="s">
        <v>3028</v>
      </c>
    </row>
    <row r="1435" spans="2:9" x14ac:dyDescent="0.2">
      <c r="B1435" s="615" t="s">
        <v>149</v>
      </c>
      <c r="C1435" s="615" t="s">
        <v>2512</v>
      </c>
      <c r="D1435" s="615">
        <v>89029</v>
      </c>
      <c r="G1435" s="613" t="s">
        <v>1620</v>
      </c>
      <c r="H1435" s="613" t="s">
        <v>2899</v>
      </c>
      <c r="I1435" s="613" t="s">
        <v>3029</v>
      </c>
    </row>
    <row r="1436" spans="2:9" x14ac:dyDescent="0.2">
      <c r="B1436" s="615" t="s">
        <v>149</v>
      </c>
      <c r="C1436" s="615" t="s">
        <v>2515</v>
      </c>
      <c r="D1436" s="615">
        <v>89317</v>
      </c>
      <c r="G1436" s="613" t="s">
        <v>1620</v>
      </c>
      <c r="H1436" s="613" t="s">
        <v>2899</v>
      </c>
      <c r="I1436" s="613" t="s">
        <v>3030</v>
      </c>
    </row>
    <row r="1437" spans="2:9" x14ac:dyDescent="0.2">
      <c r="B1437" s="615" t="s">
        <v>149</v>
      </c>
      <c r="C1437" s="615" t="s">
        <v>2518</v>
      </c>
      <c r="D1437" s="615">
        <v>89027</v>
      </c>
      <c r="G1437" s="613" t="s">
        <v>1620</v>
      </c>
      <c r="H1437" s="613" t="s">
        <v>2899</v>
      </c>
      <c r="I1437" s="613" t="s">
        <v>3031</v>
      </c>
    </row>
    <row r="1438" spans="2:9" x14ac:dyDescent="0.2">
      <c r="B1438" s="615" t="s">
        <v>149</v>
      </c>
      <c r="C1438" s="615" t="s">
        <v>2514</v>
      </c>
      <c r="D1438" s="615">
        <v>89021</v>
      </c>
      <c r="G1438" s="613" t="s">
        <v>1620</v>
      </c>
      <c r="H1438" s="613" t="s">
        <v>2899</v>
      </c>
      <c r="I1438" s="613" t="s">
        <v>3032</v>
      </c>
    </row>
    <row r="1439" spans="2:9" x14ac:dyDescent="0.2">
      <c r="B1439" s="615" t="s">
        <v>149</v>
      </c>
      <c r="C1439" s="615" t="s">
        <v>2527</v>
      </c>
      <c r="D1439" s="615">
        <v>89048</v>
      </c>
      <c r="G1439" s="613" t="s">
        <v>1620</v>
      </c>
      <c r="H1439" s="613" t="s">
        <v>2899</v>
      </c>
      <c r="I1439" s="613" t="s">
        <v>3033</v>
      </c>
    </row>
    <row r="1440" spans="2:9" x14ac:dyDescent="0.2">
      <c r="B1440" s="615" t="s">
        <v>149</v>
      </c>
      <c r="C1440" s="615" t="s">
        <v>2527</v>
      </c>
      <c r="D1440" s="615">
        <v>89061</v>
      </c>
      <c r="G1440" s="613" t="s">
        <v>1620</v>
      </c>
      <c r="H1440" s="613" t="s">
        <v>2899</v>
      </c>
      <c r="I1440" s="613" t="s">
        <v>3034</v>
      </c>
    </row>
    <row r="1441" spans="2:9" x14ac:dyDescent="0.2">
      <c r="B1441" s="615" t="s">
        <v>149</v>
      </c>
      <c r="C1441" s="615" t="s">
        <v>2465</v>
      </c>
      <c r="D1441" s="615">
        <v>89044</v>
      </c>
      <c r="G1441" s="613" t="s">
        <v>1620</v>
      </c>
      <c r="H1441" s="613" t="s">
        <v>2899</v>
      </c>
      <c r="I1441" s="613" t="s">
        <v>3035</v>
      </c>
    </row>
    <row r="1442" spans="2:9" x14ac:dyDescent="0.2">
      <c r="B1442" s="615" t="s">
        <v>149</v>
      </c>
      <c r="C1442" s="615" t="s">
        <v>2480</v>
      </c>
      <c r="D1442" s="615">
        <v>89131</v>
      </c>
      <c r="G1442" s="613" t="s">
        <v>1620</v>
      </c>
      <c r="H1442" s="613" t="s">
        <v>2899</v>
      </c>
      <c r="I1442" s="613" t="s">
        <v>3036</v>
      </c>
    </row>
    <row r="1443" spans="2:9" x14ac:dyDescent="0.2">
      <c r="B1443" s="615" t="s">
        <v>149</v>
      </c>
      <c r="C1443" s="615" t="s">
        <v>2518</v>
      </c>
      <c r="D1443" s="615">
        <v>89034</v>
      </c>
      <c r="G1443" s="613" t="s">
        <v>1620</v>
      </c>
      <c r="H1443" s="613" t="s">
        <v>2899</v>
      </c>
      <c r="I1443" s="613" t="s">
        <v>3037</v>
      </c>
    </row>
    <row r="1444" spans="2:9" x14ac:dyDescent="0.2">
      <c r="B1444" s="615" t="s">
        <v>149</v>
      </c>
      <c r="C1444" s="615" t="s">
        <v>2465</v>
      </c>
      <c r="D1444" s="615">
        <v>89052</v>
      </c>
      <c r="G1444" s="613" t="s">
        <v>1620</v>
      </c>
      <c r="H1444" s="613" t="s">
        <v>2899</v>
      </c>
      <c r="I1444" s="613" t="s">
        <v>3038</v>
      </c>
    </row>
    <row r="1445" spans="2:9" x14ac:dyDescent="0.2">
      <c r="B1445" s="615" t="s">
        <v>149</v>
      </c>
      <c r="C1445" s="615" t="s">
        <v>2460</v>
      </c>
      <c r="D1445" s="615">
        <v>89039</v>
      </c>
      <c r="G1445" s="613" t="s">
        <v>1620</v>
      </c>
      <c r="H1445" s="613" t="s">
        <v>2899</v>
      </c>
      <c r="I1445" s="613" t="s">
        <v>3039</v>
      </c>
    </row>
    <row r="1446" spans="2:9" x14ac:dyDescent="0.2">
      <c r="B1446" s="615" t="s">
        <v>149</v>
      </c>
      <c r="C1446" s="615" t="s">
        <v>2465</v>
      </c>
      <c r="D1446" s="615">
        <v>89015</v>
      </c>
      <c r="G1446" s="613" t="s">
        <v>1620</v>
      </c>
      <c r="H1446" s="613" t="s">
        <v>2899</v>
      </c>
      <c r="I1446" s="613" t="s">
        <v>3040</v>
      </c>
    </row>
    <row r="1447" spans="2:9" x14ac:dyDescent="0.2">
      <c r="B1447" s="615" t="s">
        <v>149</v>
      </c>
      <c r="C1447" s="615" t="s">
        <v>2480</v>
      </c>
      <c r="D1447" s="615">
        <v>89156</v>
      </c>
      <c r="G1447" s="613" t="s">
        <v>1620</v>
      </c>
      <c r="H1447" s="613" t="s">
        <v>2295</v>
      </c>
      <c r="I1447" s="613">
        <v>73463</v>
      </c>
    </row>
    <row r="1448" spans="2:9" x14ac:dyDescent="0.2">
      <c r="B1448" s="615" t="s">
        <v>149</v>
      </c>
      <c r="C1448" s="615" t="s">
        <v>2480</v>
      </c>
      <c r="D1448" s="615">
        <v>89165</v>
      </c>
      <c r="G1448" s="613" t="s">
        <v>1620</v>
      </c>
      <c r="H1448" s="613" t="s">
        <v>3041</v>
      </c>
      <c r="I1448" s="613">
        <v>73437</v>
      </c>
    </row>
    <row r="1449" spans="2:9" x14ac:dyDescent="0.2">
      <c r="B1449" s="615" t="s">
        <v>149</v>
      </c>
      <c r="C1449" s="615" t="s">
        <v>2522</v>
      </c>
      <c r="D1449" s="615">
        <v>89191</v>
      </c>
      <c r="G1449" s="613" t="s">
        <v>1620</v>
      </c>
      <c r="H1449" s="613" t="s">
        <v>3042</v>
      </c>
      <c r="I1449" s="613">
        <v>73801</v>
      </c>
    </row>
    <row r="1450" spans="2:9" x14ac:dyDescent="0.2">
      <c r="B1450" s="615" t="s">
        <v>149</v>
      </c>
      <c r="C1450" s="615" t="s">
        <v>2480</v>
      </c>
      <c r="D1450" s="615">
        <v>89179</v>
      </c>
      <c r="G1450" s="613" t="s">
        <v>1620</v>
      </c>
      <c r="H1450" s="613" t="s">
        <v>3042</v>
      </c>
      <c r="I1450" s="613">
        <v>73802</v>
      </c>
    </row>
    <row r="1451" spans="2:9" x14ac:dyDescent="0.2">
      <c r="B1451" s="615" t="s">
        <v>149</v>
      </c>
      <c r="C1451" s="615" t="s">
        <v>2465</v>
      </c>
      <c r="D1451" s="615">
        <v>89011</v>
      </c>
      <c r="G1451" s="613" t="s">
        <v>1620</v>
      </c>
      <c r="H1451" s="613" t="s">
        <v>3043</v>
      </c>
      <c r="I1451" s="613">
        <v>73521</v>
      </c>
    </row>
    <row r="1452" spans="2:9" x14ac:dyDescent="0.2">
      <c r="B1452" s="615" t="s">
        <v>149</v>
      </c>
      <c r="C1452" s="615" t="s">
        <v>2476</v>
      </c>
      <c r="D1452" s="615">
        <v>89018</v>
      </c>
      <c r="G1452" s="613" t="s">
        <v>1620</v>
      </c>
      <c r="H1452" s="613" t="s">
        <v>3043</v>
      </c>
      <c r="I1452" s="613">
        <v>73522</v>
      </c>
    </row>
    <row r="1453" spans="2:9" x14ac:dyDescent="0.2">
      <c r="B1453" s="615" t="s">
        <v>149</v>
      </c>
      <c r="C1453" s="615" t="s">
        <v>2480</v>
      </c>
      <c r="D1453" s="615">
        <v>89115</v>
      </c>
      <c r="G1453" s="613" t="s">
        <v>1620</v>
      </c>
      <c r="H1453" s="613" t="s">
        <v>3044</v>
      </c>
      <c r="I1453" s="613">
        <v>73523</v>
      </c>
    </row>
    <row r="1454" spans="2:9" x14ac:dyDescent="0.2">
      <c r="B1454" s="615" t="s">
        <v>149</v>
      </c>
      <c r="C1454" s="615" t="s">
        <v>2465</v>
      </c>
      <c r="D1454" s="615">
        <v>89002</v>
      </c>
      <c r="G1454" s="613" t="s">
        <v>1620</v>
      </c>
      <c r="H1454" s="613" t="s">
        <v>3045</v>
      </c>
      <c r="I1454" s="613">
        <v>73526</v>
      </c>
    </row>
    <row r="1455" spans="2:9" x14ac:dyDescent="0.2">
      <c r="B1455" s="615" t="s">
        <v>149</v>
      </c>
      <c r="C1455" s="615" t="s">
        <v>2512</v>
      </c>
      <c r="D1455" s="615">
        <v>89028</v>
      </c>
      <c r="G1455" s="613" t="s">
        <v>1620</v>
      </c>
      <c r="H1455" s="613" t="s">
        <v>3046</v>
      </c>
      <c r="I1455" s="613">
        <v>73532</v>
      </c>
    </row>
    <row r="1456" spans="2:9" x14ac:dyDescent="0.2">
      <c r="B1456" s="615" t="s">
        <v>149</v>
      </c>
      <c r="C1456" s="615" t="s">
        <v>2478</v>
      </c>
      <c r="D1456" s="615">
        <v>89026</v>
      </c>
      <c r="G1456" s="613" t="s">
        <v>1620</v>
      </c>
      <c r="H1456" s="613" t="s">
        <v>3047</v>
      </c>
      <c r="I1456" s="613">
        <v>73537</v>
      </c>
    </row>
    <row r="1457" spans="2:9" x14ac:dyDescent="0.2">
      <c r="B1457" s="615" t="s">
        <v>149</v>
      </c>
      <c r="C1457" s="615" t="s">
        <v>2480</v>
      </c>
      <c r="D1457" s="615">
        <v>89142</v>
      </c>
      <c r="G1457" s="613" t="s">
        <v>1620</v>
      </c>
      <c r="H1457" s="613" t="s">
        <v>3048</v>
      </c>
      <c r="I1457" s="613">
        <v>73539</v>
      </c>
    </row>
    <row r="1458" spans="2:9" x14ac:dyDescent="0.2">
      <c r="B1458" s="615" t="s">
        <v>149</v>
      </c>
      <c r="C1458" s="615" t="s">
        <v>2523</v>
      </c>
      <c r="D1458" s="615">
        <v>89086</v>
      </c>
      <c r="G1458" s="613" t="s">
        <v>1620</v>
      </c>
      <c r="H1458" s="613" t="s">
        <v>3049</v>
      </c>
      <c r="I1458" s="613">
        <v>73549</v>
      </c>
    </row>
    <row r="1459" spans="2:9" x14ac:dyDescent="0.2">
      <c r="B1459" s="615" t="s">
        <v>149</v>
      </c>
      <c r="C1459" s="615" t="s">
        <v>2480</v>
      </c>
      <c r="D1459" s="615">
        <v>89178</v>
      </c>
      <c r="G1459" s="613" t="s">
        <v>1620</v>
      </c>
      <c r="H1459" s="613" t="s">
        <v>3050</v>
      </c>
      <c r="I1459" s="613">
        <v>73556</v>
      </c>
    </row>
    <row r="1460" spans="2:9" x14ac:dyDescent="0.2">
      <c r="B1460" s="615" t="s">
        <v>149</v>
      </c>
      <c r="C1460" s="615" t="s">
        <v>2480</v>
      </c>
      <c r="D1460" s="615">
        <v>89149</v>
      </c>
      <c r="G1460" s="613" t="s">
        <v>1620</v>
      </c>
      <c r="H1460" s="613" t="s">
        <v>3051</v>
      </c>
      <c r="I1460" s="613">
        <v>73560</v>
      </c>
    </row>
    <row r="1461" spans="2:9" x14ac:dyDescent="0.2">
      <c r="B1461" s="615" t="s">
        <v>149</v>
      </c>
      <c r="C1461" s="615" t="s">
        <v>2480</v>
      </c>
      <c r="D1461" s="615">
        <v>89138</v>
      </c>
      <c r="G1461" s="613" t="s">
        <v>1620</v>
      </c>
      <c r="H1461" s="613" t="s">
        <v>3052</v>
      </c>
      <c r="I1461" s="613">
        <v>73501</v>
      </c>
    </row>
    <row r="1462" spans="2:9" x14ac:dyDescent="0.2">
      <c r="B1462" s="615" t="s">
        <v>149</v>
      </c>
      <c r="C1462" s="615" t="s">
        <v>2480</v>
      </c>
      <c r="D1462" s="615">
        <v>89110</v>
      </c>
      <c r="G1462" s="613" t="s">
        <v>1620</v>
      </c>
      <c r="H1462" s="613" t="s">
        <v>3052</v>
      </c>
      <c r="I1462" s="613">
        <v>73502</v>
      </c>
    </row>
    <row r="1463" spans="2:9" x14ac:dyDescent="0.2">
      <c r="B1463" s="615" t="s">
        <v>149</v>
      </c>
      <c r="C1463" s="615" t="s">
        <v>2480</v>
      </c>
      <c r="D1463" s="615">
        <v>89148</v>
      </c>
      <c r="G1463" s="613" t="s">
        <v>1620</v>
      </c>
      <c r="H1463" s="613" t="s">
        <v>3052</v>
      </c>
      <c r="I1463" s="613">
        <v>73505</v>
      </c>
    </row>
    <row r="1464" spans="2:9" x14ac:dyDescent="0.2">
      <c r="B1464" s="615" t="s">
        <v>149</v>
      </c>
      <c r="C1464" s="615" t="s">
        <v>2480</v>
      </c>
      <c r="D1464" s="615">
        <v>89139</v>
      </c>
      <c r="G1464" s="613" t="s">
        <v>1620</v>
      </c>
      <c r="H1464" s="613" t="s">
        <v>3052</v>
      </c>
      <c r="I1464" s="613">
        <v>73506</v>
      </c>
    </row>
    <row r="1465" spans="2:9" x14ac:dyDescent="0.2">
      <c r="B1465" s="615" t="s">
        <v>149</v>
      </c>
      <c r="C1465" s="615" t="s">
        <v>2480</v>
      </c>
      <c r="D1465" s="615">
        <v>89118</v>
      </c>
      <c r="G1465" s="613" t="s">
        <v>1620</v>
      </c>
      <c r="H1465" s="613" t="s">
        <v>3052</v>
      </c>
      <c r="I1465" s="613">
        <v>73507</v>
      </c>
    </row>
    <row r="1466" spans="2:9" x14ac:dyDescent="0.2">
      <c r="B1466" s="615" t="s">
        <v>149</v>
      </c>
      <c r="C1466" s="615" t="s">
        <v>2480</v>
      </c>
      <c r="D1466" s="615">
        <v>89141</v>
      </c>
      <c r="G1466" s="613" t="s">
        <v>1620</v>
      </c>
      <c r="H1466" s="613" t="s">
        <v>3053</v>
      </c>
      <c r="I1466" s="613">
        <v>73503</v>
      </c>
    </row>
    <row r="1467" spans="2:9" x14ac:dyDescent="0.2">
      <c r="B1467" s="615" t="s">
        <v>149</v>
      </c>
      <c r="C1467" s="615" t="s">
        <v>2465</v>
      </c>
      <c r="D1467" s="615">
        <v>89012</v>
      </c>
      <c r="G1467" s="613" t="s">
        <v>1620</v>
      </c>
      <c r="H1467" s="613" t="s">
        <v>3054</v>
      </c>
      <c r="I1467" s="613">
        <v>73527</v>
      </c>
    </row>
    <row r="1468" spans="2:9" x14ac:dyDescent="0.2">
      <c r="B1468" s="615" t="s">
        <v>149</v>
      </c>
      <c r="C1468" s="615" t="s">
        <v>2480</v>
      </c>
      <c r="D1468" s="615">
        <v>89119</v>
      </c>
      <c r="G1468" s="613" t="s">
        <v>1620</v>
      </c>
      <c r="H1468" s="613" t="s">
        <v>3055</v>
      </c>
      <c r="I1468" s="613">
        <v>73528</v>
      </c>
    </row>
    <row r="1469" spans="2:9" x14ac:dyDescent="0.2">
      <c r="B1469" s="615" t="s">
        <v>149</v>
      </c>
      <c r="C1469" s="615" t="s">
        <v>2480</v>
      </c>
      <c r="D1469" s="615">
        <v>89129</v>
      </c>
      <c r="G1469" s="613" t="s">
        <v>1620</v>
      </c>
      <c r="H1469" s="613" t="s">
        <v>3056</v>
      </c>
      <c r="I1469" s="613">
        <v>73538</v>
      </c>
    </row>
    <row r="1470" spans="2:9" x14ac:dyDescent="0.2">
      <c r="B1470" s="615" t="s">
        <v>149</v>
      </c>
      <c r="C1470" s="615" t="s">
        <v>2480</v>
      </c>
      <c r="D1470" s="615">
        <v>89113</v>
      </c>
      <c r="G1470" s="613" t="s">
        <v>1620</v>
      </c>
      <c r="H1470" s="613" t="s">
        <v>3057</v>
      </c>
      <c r="I1470" s="613">
        <v>73540</v>
      </c>
    </row>
    <row r="1471" spans="2:9" x14ac:dyDescent="0.2">
      <c r="B1471" s="615" t="s">
        <v>149</v>
      </c>
      <c r="C1471" s="615" t="s">
        <v>2480</v>
      </c>
      <c r="D1471" s="615">
        <v>89123</v>
      </c>
      <c r="G1471" s="613" t="s">
        <v>1620</v>
      </c>
      <c r="H1471" s="613" t="s">
        <v>3058</v>
      </c>
      <c r="I1471" s="613">
        <v>73541</v>
      </c>
    </row>
    <row r="1472" spans="2:9" x14ac:dyDescent="0.2">
      <c r="B1472" s="615" t="s">
        <v>149</v>
      </c>
      <c r="C1472" s="615" t="s">
        <v>2523</v>
      </c>
      <c r="D1472" s="615">
        <v>89032</v>
      </c>
      <c r="G1472" s="613" t="s">
        <v>1620</v>
      </c>
      <c r="H1472" s="613" t="s">
        <v>3059</v>
      </c>
      <c r="I1472" s="613">
        <v>73543</v>
      </c>
    </row>
    <row r="1473" spans="2:9" x14ac:dyDescent="0.2">
      <c r="B1473" s="615" t="s">
        <v>149</v>
      </c>
      <c r="C1473" s="615" t="s">
        <v>2523</v>
      </c>
      <c r="D1473" s="615">
        <v>89030</v>
      </c>
      <c r="G1473" s="613" t="s">
        <v>1620</v>
      </c>
      <c r="H1473" s="613" t="s">
        <v>3060</v>
      </c>
      <c r="I1473" s="613">
        <v>73552</v>
      </c>
    </row>
    <row r="1474" spans="2:9" x14ac:dyDescent="0.2">
      <c r="B1474" s="615" t="s">
        <v>149</v>
      </c>
      <c r="C1474" s="615" t="s">
        <v>2523</v>
      </c>
      <c r="D1474" s="615">
        <v>89031</v>
      </c>
      <c r="G1474" s="613" t="s">
        <v>1620</v>
      </c>
      <c r="H1474" s="613" t="s">
        <v>3061</v>
      </c>
      <c r="I1474" s="613">
        <v>73557</v>
      </c>
    </row>
    <row r="1475" spans="2:9" x14ac:dyDescent="0.2">
      <c r="B1475" s="615" t="s">
        <v>149</v>
      </c>
      <c r="C1475" s="615" t="s">
        <v>2523</v>
      </c>
      <c r="D1475" s="615">
        <v>89084</v>
      </c>
      <c r="G1475" s="613" t="s">
        <v>1620</v>
      </c>
      <c r="H1475" s="613" t="s">
        <v>3062</v>
      </c>
      <c r="I1475" s="613">
        <v>73558</v>
      </c>
    </row>
    <row r="1476" spans="2:9" x14ac:dyDescent="0.2">
      <c r="B1476" s="615" t="s">
        <v>149</v>
      </c>
      <c r="C1476" s="615" t="s">
        <v>2480</v>
      </c>
      <c r="D1476" s="615">
        <v>89135</v>
      </c>
      <c r="G1476" s="613" t="s">
        <v>1620</v>
      </c>
      <c r="H1476" s="613" t="s">
        <v>3063</v>
      </c>
      <c r="I1476" s="613">
        <v>73401</v>
      </c>
    </row>
    <row r="1477" spans="2:9" x14ac:dyDescent="0.2">
      <c r="B1477" s="615" t="s">
        <v>149</v>
      </c>
      <c r="C1477" s="615" t="s">
        <v>2480</v>
      </c>
      <c r="D1477" s="615">
        <v>89117</v>
      </c>
      <c r="G1477" s="613" t="s">
        <v>1620</v>
      </c>
      <c r="H1477" s="613" t="s">
        <v>3063</v>
      </c>
      <c r="I1477" s="613">
        <v>73402</v>
      </c>
    </row>
    <row r="1478" spans="2:9" x14ac:dyDescent="0.2">
      <c r="B1478" s="615" t="s">
        <v>149</v>
      </c>
      <c r="C1478" s="615" t="s">
        <v>2480</v>
      </c>
      <c r="D1478" s="615">
        <v>89121</v>
      </c>
      <c r="G1478" s="613" t="s">
        <v>1620</v>
      </c>
      <c r="H1478" s="613" t="s">
        <v>3063</v>
      </c>
      <c r="I1478" s="613">
        <v>73403</v>
      </c>
    </row>
    <row r="1479" spans="2:9" x14ac:dyDescent="0.2">
      <c r="B1479" s="615" t="s">
        <v>149</v>
      </c>
      <c r="C1479" s="615" t="s">
        <v>2480</v>
      </c>
      <c r="D1479" s="615">
        <v>89108</v>
      </c>
      <c r="G1479" s="613" t="s">
        <v>1620</v>
      </c>
      <c r="H1479" s="613" t="s">
        <v>3064</v>
      </c>
      <c r="I1479" s="613">
        <v>73435</v>
      </c>
    </row>
    <row r="1480" spans="2:9" x14ac:dyDescent="0.2">
      <c r="B1480" s="615" t="s">
        <v>149</v>
      </c>
      <c r="C1480" s="615" t="s">
        <v>2465</v>
      </c>
      <c r="D1480" s="615">
        <v>89074</v>
      </c>
      <c r="G1480" s="613" t="s">
        <v>1620</v>
      </c>
      <c r="H1480" s="613" t="s">
        <v>3065</v>
      </c>
      <c r="I1480" s="613">
        <v>73436</v>
      </c>
    </row>
    <row r="1481" spans="2:9" x14ac:dyDescent="0.2">
      <c r="B1481" s="615" t="s">
        <v>149</v>
      </c>
      <c r="C1481" s="615" t="s">
        <v>2480</v>
      </c>
      <c r="D1481" s="615">
        <v>89122</v>
      </c>
      <c r="G1481" s="613" t="s">
        <v>1620</v>
      </c>
      <c r="H1481" s="613" t="s">
        <v>3066</v>
      </c>
      <c r="I1481" s="613">
        <v>73438</v>
      </c>
    </row>
    <row r="1482" spans="2:9" x14ac:dyDescent="0.2">
      <c r="B1482" s="615" t="s">
        <v>149</v>
      </c>
      <c r="C1482" s="615" t="s">
        <v>2523</v>
      </c>
      <c r="D1482" s="615">
        <v>89081</v>
      </c>
      <c r="G1482" s="613" t="s">
        <v>1620</v>
      </c>
      <c r="H1482" s="613" t="s">
        <v>3067</v>
      </c>
      <c r="I1482" s="613">
        <v>73443</v>
      </c>
    </row>
    <row r="1483" spans="2:9" x14ac:dyDescent="0.2">
      <c r="B1483" s="615" t="s">
        <v>149</v>
      </c>
      <c r="C1483" s="615" t="s">
        <v>2465</v>
      </c>
      <c r="D1483" s="615">
        <v>89014</v>
      </c>
      <c r="G1483" s="613" t="s">
        <v>1620</v>
      </c>
      <c r="H1483" s="613" t="s">
        <v>3068</v>
      </c>
      <c r="I1483" s="613">
        <v>73444</v>
      </c>
    </row>
    <row r="1484" spans="2:9" x14ac:dyDescent="0.2">
      <c r="B1484" s="615" t="s">
        <v>149</v>
      </c>
      <c r="C1484" s="615" t="s">
        <v>2480</v>
      </c>
      <c r="D1484" s="615">
        <v>89147</v>
      </c>
      <c r="G1484" s="613" t="s">
        <v>1620</v>
      </c>
      <c r="H1484" s="613" t="s">
        <v>3069</v>
      </c>
      <c r="I1484" s="613">
        <v>73458</v>
      </c>
    </row>
    <row r="1485" spans="2:9" x14ac:dyDescent="0.2">
      <c r="B1485" s="615" t="s">
        <v>149</v>
      </c>
      <c r="C1485" s="615" t="s">
        <v>2480</v>
      </c>
      <c r="D1485" s="615">
        <v>89130</v>
      </c>
      <c r="G1485" s="613" t="s">
        <v>1620</v>
      </c>
      <c r="H1485" s="613" t="s">
        <v>3070</v>
      </c>
      <c r="I1485" s="613">
        <v>73481</v>
      </c>
    </row>
    <row r="1486" spans="2:9" x14ac:dyDescent="0.2">
      <c r="B1486" s="615" t="s">
        <v>149</v>
      </c>
      <c r="C1486" s="615" t="s">
        <v>2480</v>
      </c>
      <c r="D1486" s="615">
        <v>89134</v>
      </c>
      <c r="G1486" s="613" t="s">
        <v>1620</v>
      </c>
      <c r="H1486" s="613" t="s">
        <v>3071</v>
      </c>
      <c r="I1486" s="613">
        <v>73487</v>
      </c>
    </row>
    <row r="1487" spans="2:9" x14ac:dyDescent="0.2">
      <c r="B1487" s="615" t="s">
        <v>149</v>
      </c>
      <c r="C1487" s="615" t="s">
        <v>2480</v>
      </c>
      <c r="D1487" s="615">
        <v>89183</v>
      </c>
      <c r="G1487" s="613" t="s">
        <v>1620</v>
      </c>
      <c r="H1487" s="613" t="s">
        <v>3072</v>
      </c>
      <c r="I1487" s="613">
        <v>73488</v>
      </c>
    </row>
    <row r="1488" spans="2:9" x14ac:dyDescent="0.2">
      <c r="B1488" s="615" t="s">
        <v>149</v>
      </c>
      <c r="C1488" s="615" t="s">
        <v>2480</v>
      </c>
      <c r="D1488" s="615">
        <v>89120</v>
      </c>
      <c r="G1488" s="613" t="s">
        <v>1620</v>
      </c>
      <c r="H1488" s="613" t="s">
        <v>3073</v>
      </c>
      <c r="I1488" s="613">
        <v>73015</v>
      </c>
    </row>
    <row r="1489" spans="2:9" x14ac:dyDescent="0.2">
      <c r="B1489" s="615" t="s">
        <v>149</v>
      </c>
      <c r="C1489" s="615" t="s">
        <v>2480</v>
      </c>
      <c r="D1489" s="615">
        <v>89103</v>
      </c>
      <c r="G1489" s="613" t="s">
        <v>1620</v>
      </c>
      <c r="H1489" s="613" t="s">
        <v>3074</v>
      </c>
      <c r="I1489" s="613">
        <v>73021</v>
      </c>
    </row>
    <row r="1490" spans="2:9" x14ac:dyDescent="0.2">
      <c r="B1490" s="615" t="s">
        <v>149</v>
      </c>
      <c r="C1490" s="615" t="s">
        <v>2480</v>
      </c>
      <c r="D1490" s="615">
        <v>89128</v>
      </c>
      <c r="G1490" s="613" t="s">
        <v>1620</v>
      </c>
      <c r="H1490" s="613" t="s">
        <v>3075</v>
      </c>
      <c r="I1490" s="613">
        <v>73024</v>
      </c>
    </row>
    <row r="1491" spans="2:9" x14ac:dyDescent="0.2">
      <c r="B1491" s="615" t="s">
        <v>149</v>
      </c>
      <c r="C1491" s="615" t="s">
        <v>2480</v>
      </c>
      <c r="D1491" s="615">
        <v>89104</v>
      </c>
      <c r="G1491" s="613" t="s">
        <v>1620</v>
      </c>
      <c r="H1491" s="613" t="s">
        <v>3076</v>
      </c>
      <c r="I1491" s="613">
        <v>73041</v>
      </c>
    </row>
    <row r="1492" spans="2:9" x14ac:dyDescent="0.2">
      <c r="B1492" s="615" t="s">
        <v>149</v>
      </c>
      <c r="C1492" s="615" t="s">
        <v>2480</v>
      </c>
      <c r="D1492" s="615">
        <v>89101</v>
      </c>
      <c r="G1492" s="613" t="s">
        <v>1620</v>
      </c>
      <c r="H1492" s="613" t="s">
        <v>3077</v>
      </c>
      <c r="I1492" s="613">
        <v>73062</v>
      </c>
    </row>
    <row r="1493" spans="2:9" x14ac:dyDescent="0.2">
      <c r="B1493" s="615" t="s">
        <v>149</v>
      </c>
      <c r="C1493" s="615" t="s">
        <v>2480</v>
      </c>
      <c r="D1493" s="615">
        <v>89107</v>
      </c>
      <c r="G1493" s="613" t="s">
        <v>1620</v>
      </c>
      <c r="H1493" s="613" t="s">
        <v>3078</v>
      </c>
      <c r="I1493" s="613">
        <v>73096</v>
      </c>
    </row>
    <row r="1494" spans="2:9" x14ac:dyDescent="0.2">
      <c r="B1494" s="615" t="s">
        <v>149</v>
      </c>
      <c r="C1494" s="615" t="s">
        <v>2480</v>
      </c>
      <c r="D1494" s="615">
        <v>89102</v>
      </c>
      <c r="G1494" s="613" t="s">
        <v>1620</v>
      </c>
      <c r="H1494" s="613" t="s">
        <v>3079</v>
      </c>
      <c r="I1494" s="613">
        <v>73601</v>
      </c>
    </row>
    <row r="1495" spans="2:9" x14ac:dyDescent="0.2">
      <c r="B1495" s="615" t="s">
        <v>149</v>
      </c>
      <c r="C1495" s="615" t="s">
        <v>2480</v>
      </c>
      <c r="D1495" s="615">
        <v>89106</v>
      </c>
      <c r="G1495" s="613" t="s">
        <v>1620</v>
      </c>
      <c r="H1495" s="613" t="s">
        <v>3080</v>
      </c>
      <c r="I1495" s="613">
        <v>73622</v>
      </c>
    </row>
    <row r="1496" spans="2:9" x14ac:dyDescent="0.2">
      <c r="B1496" s="615" t="s">
        <v>149</v>
      </c>
      <c r="C1496" s="615" t="s">
        <v>2480</v>
      </c>
      <c r="D1496" s="615">
        <v>89146</v>
      </c>
      <c r="G1496" s="613" t="s">
        <v>1620</v>
      </c>
      <c r="H1496" s="613" t="s">
        <v>3081</v>
      </c>
      <c r="I1496" s="613">
        <v>73624</v>
      </c>
    </row>
    <row r="1497" spans="2:9" x14ac:dyDescent="0.2">
      <c r="B1497" s="615" t="s">
        <v>149</v>
      </c>
      <c r="C1497" s="615" t="s">
        <v>2480</v>
      </c>
      <c r="D1497" s="615">
        <v>89145</v>
      </c>
      <c r="G1497" s="613" t="s">
        <v>1620</v>
      </c>
      <c r="H1497" s="613" t="s">
        <v>3082</v>
      </c>
      <c r="I1497" s="613">
        <v>73626</v>
      </c>
    </row>
    <row r="1498" spans="2:9" x14ac:dyDescent="0.2">
      <c r="B1498" s="615" t="s">
        <v>149</v>
      </c>
      <c r="C1498" s="615" t="s">
        <v>2480</v>
      </c>
      <c r="D1498" s="615">
        <v>89144</v>
      </c>
      <c r="G1498" s="613" t="s">
        <v>1620</v>
      </c>
      <c r="H1498" s="613" t="s">
        <v>3083</v>
      </c>
      <c r="I1498" s="613">
        <v>73627</v>
      </c>
    </row>
    <row r="1499" spans="2:9" x14ac:dyDescent="0.2">
      <c r="B1499" s="615" t="s">
        <v>149</v>
      </c>
      <c r="C1499" s="615" t="s">
        <v>2480</v>
      </c>
      <c r="D1499" s="615">
        <v>89109</v>
      </c>
      <c r="G1499" s="613" t="s">
        <v>1620</v>
      </c>
      <c r="H1499" s="613" t="s">
        <v>3084</v>
      </c>
      <c r="I1499" s="613">
        <v>73632</v>
      </c>
    </row>
    <row r="1500" spans="2:9" x14ac:dyDescent="0.2">
      <c r="B1500" s="615" t="s">
        <v>149</v>
      </c>
      <c r="C1500" s="615" t="s">
        <v>2480</v>
      </c>
      <c r="D1500" s="615">
        <v>89143</v>
      </c>
      <c r="G1500" s="613" t="s">
        <v>1620</v>
      </c>
      <c r="H1500" s="613" t="s">
        <v>3085</v>
      </c>
      <c r="I1500" s="613">
        <v>73641</v>
      </c>
    </row>
    <row r="1501" spans="2:9" x14ac:dyDescent="0.2">
      <c r="B1501" s="615" t="s">
        <v>149</v>
      </c>
      <c r="C1501" s="615" t="s">
        <v>2480</v>
      </c>
      <c r="D1501" s="615">
        <v>89169</v>
      </c>
      <c r="G1501" s="613" t="s">
        <v>1620</v>
      </c>
      <c r="H1501" s="613" t="s">
        <v>3086</v>
      </c>
      <c r="I1501" s="613">
        <v>73647</v>
      </c>
    </row>
    <row r="1502" spans="2:9" x14ac:dyDescent="0.2">
      <c r="B1502" s="615" t="s">
        <v>149</v>
      </c>
      <c r="C1502" s="615" t="s">
        <v>2480</v>
      </c>
      <c r="D1502" s="615">
        <v>89111</v>
      </c>
      <c r="G1502" s="613" t="s">
        <v>1620</v>
      </c>
      <c r="H1502" s="613" t="s">
        <v>3087</v>
      </c>
      <c r="I1502" s="613">
        <v>73651</v>
      </c>
    </row>
    <row r="1503" spans="2:9" x14ac:dyDescent="0.2">
      <c r="B1503" s="615" t="s">
        <v>149</v>
      </c>
      <c r="C1503" s="615" t="s">
        <v>2523</v>
      </c>
      <c r="D1503" s="615">
        <v>89085</v>
      </c>
      <c r="G1503" s="613" t="s">
        <v>1620</v>
      </c>
      <c r="H1503" s="613" t="s">
        <v>3088</v>
      </c>
      <c r="I1503" s="613">
        <v>73655</v>
      </c>
    </row>
    <row r="1504" spans="2:9" x14ac:dyDescent="0.2">
      <c r="B1504" s="615" t="s">
        <v>149</v>
      </c>
      <c r="C1504" s="615" t="s">
        <v>2523</v>
      </c>
      <c r="D1504" s="615">
        <v>89033</v>
      </c>
      <c r="G1504" s="613" t="s">
        <v>1620</v>
      </c>
      <c r="H1504" s="613" t="s">
        <v>3089</v>
      </c>
      <c r="I1504" s="613">
        <v>73661</v>
      </c>
    </row>
    <row r="1505" spans="2:9" x14ac:dyDescent="0.2">
      <c r="B1505" s="615" t="s">
        <v>149</v>
      </c>
      <c r="C1505" s="615" t="s">
        <v>2480</v>
      </c>
      <c r="D1505" s="615">
        <v>89126</v>
      </c>
      <c r="G1505" s="613" t="s">
        <v>1620</v>
      </c>
      <c r="H1505" s="613" t="s">
        <v>3090</v>
      </c>
      <c r="I1505" s="613">
        <v>73664</v>
      </c>
    </row>
    <row r="1506" spans="2:9" x14ac:dyDescent="0.2">
      <c r="B1506" s="615" t="s">
        <v>149</v>
      </c>
      <c r="C1506" s="615" t="s">
        <v>2480</v>
      </c>
      <c r="D1506" s="615">
        <v>89153</v>
      </c>
      <c r="G1506" s="613" t="s">
        <v>3091</v>
      </c>
      <c r="H1506" s="613"/>
      <c r="I1506" s="613"/>
    </row>
    <row r="1507" spans="2:9" x14ac:dyDescent="0.2">
      <c r="B1507" s="615" t="s">
        <v>149</v>
      </c>
      <c r="C1507" s="615" t="s">
        <v>2465</v>
      </c>
      <c r="D1507" s="615">
        <v>89009</v>
      </c>
      <c r="G1507" s="613" t="s">
        <v>159</v>
      </c>
      <c r="H1507" s="613" t="s">
        <v>3092</v>
      </c>
      <c r="I1507" s="613" t="s">
        <v>3093</v>
      </c>
    </row>
    <row r="1508" spans="2:9" x14ac:dyDescent="0.2">
      <c r="B1508" s="615" t="s">
        <v>149</v>
      </c>
      <c r="C1508" s="615" t="s">
        <v>2465</v>
      </c>
      <c r="D1508" s="615">
        <v>89016</v>
      </c>
      <c r="G1508" s="613" t="s">
        <v>159</v>
      </c>
      <c r="H1508" s="613" t="s">
        <v>3092</v>
      </c>
      <c r="I1508" s="613" t="s">
        <v>3094</v>
      </c>
    </row>
    <row r="1509" spans="2:9" x14ac:dyDescent="0.2">
      <c r="B1509" s="615" t="s">
        <v>149</v>
      </c>
      <c r="C1509" s="615" t="s">
        <v>2480</v>
      </c>
      <c r="D1509" s="615">
        <v>89158</v>
      </c>
      <c r="G1509" s="613" t="s">
        <v>159</v>
      </c>
      <c r="H1509" s="613" t="s">
        <v>3092</v>
      </c>
      <c r="I1509" s="613" t="s">
        <v>3095</v>
      </c>
    </row>
    <row r="1510" spans="2:9" x14ac:dyDescent="0.2">
      <c r="B1510" s="615" t="s">
        <v>149</v>
      </c>
      <c r="C1510" s="615" t="s">
        <v>2480</v>
      </c>
      <c r="D1510" s="615">
        <v>89133</v>
      </c>
      <c r="G1510" s="613" t="s">
        <v>159</v>
      </c>
      <c r="H1510" s="613" t="s">
        <v>3092</v>
      </c>
      <c r="I1510" s="613" t="s">
        <v>3096</v>
      </c>
    </row>
    <row r="1511" spans="2:9" x14ac:dyDescent="0.2">
      <c r="B1511" s="615" t="s">
        <v>149</v>
      </c>
      <c r="C1511" s="615" t="s">
        <v>2480</v>
      </c>
      <c r="D1511" s="615">
        <v>89136</v>
      </c>
      <c r="G1511" s="613" t="s">
        <v>159</v>
      </c>
      <c r="H1511" s="613" t="s">
        <v>3092</v>
      </c>
      <c r="I1511" s="613" t="s">
        <v>3097</v>
      </c>
    </row>
    <row r="1512" spans="2:9" x14ac:dyDescent="0.2">
      <c r="B1512" s="615" t="s">
        <v>149</v>
      </c>
      <c r="C1512" s="615" t="s">
        <v>2480</v>
      </c>
      <c r="D1512" s="615">
        <v>89151</v>
      </c>
      <c r="G1512" s="613" t="s">
        <v>159</v>
      </c>
      <c r="H1512" s="613" t="s">
        <v>3098</v>
      </c>
      <c r="I1512" s="613" t="s">
        <v>3099</v>
      </c>
    </row>
    <row r="1513" spans="2:9" x14ac:dyDescent="0.2">
      <c r="B1513" s="615" t="s">
        <v>149</v>
      </c>
      <c r="C1513" s="615" t="s">
        <v>2480</v>
      </c>
      <c r="D1513" s="615">
        <v>89116</v>
      </c>
      <c r="G1513" s="613" t="s">
        <v>159</v>
      </c>
      <c r="H1513" s="613" t="s">
        <v>3098</v>
      </c>
      <c r="I1513" s="613" t="s">
        <v>3100</v>
      </c>
    </row>
    <row r="1514" spans="2:9" x14ac:dyDescent="0.2">
      <c r="B1514" s="615" t="s">
        <v>149</v>
      </c>
      <c r="C1514" s="615" t="s">
        <v>2527</v>
      </c>
      <c r="D1514" s="615">
        <v>89041</v>
      </c>
      <c r="G1514" s="613" t="s">
        <v>159</v>
      </c>
      <c r="H1514" s="613" t="s">
        <v>3098</v>
      </c>
      <c r="I1514" s="613" t="s">
        <v>3101</v>
      </c>
    </row>
    <row r="1515" spans="2:9" x14ac:dyDescent="0.2">
      <c r="B1515" s="615" t="s">
        <v>149</v>
      </c>
      <c r="C1515" s="615" t="s">
        <v>2480</v>
      </c>
      <c r="D1515" s="615">
        <v>89193</v>
      </c>
      <c r="G1515" s="613" t="s">
        <v>159</v>
      </c>
      <c r="H1515" s="613" t="s">
        <v>3098</v>
      </c>
      <c r="I1515" s="613" t="s">
        <v>3102</v>
      </c>
    </row>
    <row r="1516" spans="2:9" x14ac:dyDescent="0.2">
      <c r="B1516" s="615" t="s">
        <v>149</v>
      </c>
      <c r="C1516" s="615" t="s">
        <v>2480</v>
      </c>
      <c r="D1516" s="615">
        <v>89152</v>
      </c>
      <c r="G1516" s="613" t="s">
        <v>159</v>
      </c>
      <c r="H1516" s="613" t="s">
        <v>3098</v>
      </c>
      <c r="I1516" s="613" t="s">
        <v>3103</v>
      </c>
    </row>
    <row r="1517" spans="2:9" x14ac:dyDescent="0.2">
      <c r="B1517" s="615" t="s">
        <v>149</v>
      </c>
      <c r="C1517" s="615" t="s">
        <v>2480</v>
      </c>
      <c r="D1517" s="615">
        <v>89137</v>
      </c>
      <c r="G1517" s="613" t="s">
        <v>159</v>
      </c>
      <c r="H1517" s="613" t="s">
        <v>3098</v>
      </c>
      <c r="I1517" s="613" t="s">
        <v>3104</v>
      </c>
    </row>
    <row r="1518" spans="2:9" x14ac:dyDescent="0.2">
      <c r="B1518" s="615" t="s">
        <v>149</v>
      </c>
      <c r="C1518" s="615" t="s">
        <v>2480</v>
      </c>
      <c r="D1518" s="615">
        <v>89173</v>
      </c>
      <c r="G1518" s="613" t="s">
        <v>159</v>
      </c>
      <c r="H1518" s="613" t="s">
        <v>3098</v>
      </c>
      <c r="I1518" s="613" t="s">
        <v>3105</v>
      </c>
    </row>
    <row r="1519" spans="2:9" x14ac:dyDescent="0.2">
      <c r="B1519" s="615" t="s">
        <v>149</v>
      </c>
      <c r="C1519" s="615" t="s">
        <v>2480</v>
      </c>
      <c r="D1519" s="615">
        <v>89162</v>
      </c>
      <c r="G1519" s="613" t="s">
        <v>159</v>
      </c>
      <c r="H1519" s="613" t="s">
        <v>3106</v>
      </c>
      <c r="I1519" s="613" t="s">
        <v>3107</v>
      </c>
    </row>
    <row r="1520" spans="2:9" x14ac:dyDescent="0.2">
      <c r="B1520" s="615" t="s">
        <v>149</v>
      </c>
      <c r="C1520" s="615" t="s">
        <v>2480</v>
      </c>
      <c r="D1520" s="615">
        <v>89150</v>
      </c>
      <c r="G1520" s="613" t="s">
        <v>159</v>
      </c>
      <c r="H1520" s="613" t="s">
        <v>3106</v>
      </c>
      <c r="I1520" s="613" t="s">
        <v>3108</v>
      </c>
    </row>
    <row r="1521" spans="2:9" x14ac:dyDescent="0.2">
      <c r="B1521" s="615" t="s">
        <v>149</v>
      </c>
      <c r="C1521" s="615" t="s">
        <v>2465</v>
      </c>
      <c r="D1521" s="615">
        <v>89053</v>
      </c>
      <c r="G1521" s="613" t="s">
        <v>159</v>
      </c>
      <c r="H1521" s="613" t="s">
        <v>3106</v>
      </c>
      <c r="I1521" s="613" t="s">
        <v>3109</v>
      </c>
    </row>
    <row r="1522" spans="2:9" x14ac:dyDescent="0.2">
      <c r="B1522" s="615" t="s">
        <v>149</v>
      </c>
      <c r="C1522" s="615" t="s">
        <v>2480</v>
      </c>
      <c r="D1522" s="615">
        <v>89127</v>
      </c>
      <c r="G1522" s="613" t="s">
        <v>159</v>
      </c>
      <c r="H1522" s="613" t="s">
        <v>3106</v>
      </c>
      <c r="I1522" s="613" t="s">
        <v>3110</v>
      </c>
    </row>
    <row r="1523" spans="2:9" x14ac:dyDescent="0.2">
      <c r="B1523" s="615" t="s">
        <v>149</v>
      </c>
      <c r="C1523" s="615" t="s">
        <v>2518</v>
      </c>
      <c r="D1523" s="615">
        <v>89024</v>
      </c>
      <c r="G1523" s="613" t="s">
        <v>159</v>
      </c>
      <c r="H1523" s="613" t="s">
        <v>3106</v>
      </c>
      <c r="I1523" s="613" t="s">
        <v>3111</v>
      </c>
    </row>
    <row r="1524" spans="2:9" x14ac:dyDescent="0.2">
      <c r="B1524" s="615" t="s">
        <v>149</v>
      </c>
      <c r="C1524" s="615" t="s">
        <v>2455</v>
      </c>
      <c r="D1524" s="615">
        <v>89004</v>
      </c>
      <c r="G1524" s="613" t="s">
        <v>159</v>
      </c>
      <c r="H1524" s="613" t="s">
        <v>3106</v>
      </c>
      <c r="I1524" s="613" t="s">
        <v>3112</v>
      </c>
    </row>
    <row r="1525" spans="2:9" x14ac:dyDescent="0.2">
      <c r="B1525" s="615" t="s">
        <v>149</v>
      </c>
      <c r="C1525" s="615" t="s">
        <v>2465</v>
      </c>
      <c r="D1525" s="615">
        <v>89077</v>
      </c>
      <c r="G1525" s="613" t="s">
        <v>159</v>
      </c>
      <c r="H1525" s="613" t="s">
        <v>3106</v>
      </c>
      <c r="I1525" s="613" t="s">
        <v>3113</v>
      </c>
    </row>
    <row r="1526" spans="2:9" x14ac:dyDescent="0.2">
      <c r="B1526" s="615" t="s">
        <v>149</v>
      </c>
      <c r="C1526" s="615" t="s">
        <v>2480</v>
      </c>
      <c r="D1526" s="615">
        <v>89157</v>
      </c>
      <c r="G1526" s="613" t="s">
        <v>159</v>
      </c>
      <c r="H1526" s="613" t="s">
        <v>3106</v>
      </c>
      <c r="I1526" s="613" t="s">
        <v>3114</v>
      </c>
    </row>
    <row r="1527" spans="2:9" x14ac:dyDescent="0.2">
      <c r="B1527" s="615" t="s">
        <v>149</v>
      </c>
      <c r="C1527" s="615" t="s">
        <v>2480</v>
      </c>
      <c r="D1527" s="615">
        <v>89170</v>
      </c>
      <c r="G1527" s="613" t="s">
        <v>159</v>
      </c>
      <c r="H1527" s="613" t="s">
        <v>3106</v>
      </c>
      <c r="I1527" s="613" t="s">
        <v>3115</v>
      </c>
    </row>
    <row r="1528" spans="2:9" x14ac:dyDescent="0.2">
      <c r="B1528" s="615" t="s">
        <v>149</v>
      </c>
      <c r="C1528" s="615" t="s">
        <v>2480</v>
      </c>
      <c r="D1528" s="615">
        <v>89140</v>
      </c>
      <c r="G1528" s="613" t="s">
        <v>159</v>
      </c>
      <c r="H1528" s="613" t="s">
        <v>3106</v>
      </c>
      <c r="I1528" s="613" t="s">
        <v>3116</v>
      </c>
    </row>
    <row r="1529" spans="2:9" x14ac:dyDescent="0.2">
      <c r="B1529" s="615" t="s">
        <v>149</v>
      </c>
      <c r="C1529" s="615" t="s">
        <v>2523</v>
      </c>
      <c r="D1529" s="615">
        <v>89036</v>
      </c>
      <c r="G1529" s="613" t="s">
        <v>159</v>
      </c>
      <c r="H1529" s="613" t="s">
        <v>3106</v>
      </c>
      <c r="I1529" s="613" t="s">
        <v>3117</v>
      </c>
    </row>
    <row r="1530" spans="2:9" x14ac:dyDescent="0.2">
      <c r="B1530" s="615" t="s">
        <v>149</v>
      </c>
      <c r="C1530" s="615" t="s">
        <v>2480</v>
      </c>
      <c r="D1530" s="615">
        <v>89180</v>
      </c>
      <c r="G1530" s="613" t="s">
        <v>159</v>
      </c>
      <c r="H1530" s="613" t="s">
        <v>3106</v>
      </c>
      <c r="I1530" s="613" t="s">
        <v>3118</v>
      </c>
    </row>
    <row r="1531" spans="2:9" x14ac:dyDescent="0.2">
      <c r="B1531" s="615" t="s">
        <v>149</v>
      </c>
      <c r="C1531" s="615" t="s">
        <v>2480</v>
      </c>
      <c r="D1531" s="615">
        <v>89105</v>
      </c>
      <c r="G1531" s="613" t="s">
        <v>159</v>
      </c>
      <c r="H1531" s="613" t="s">
        <v>3119</v>
      </c>
      <c r="I1531" s="613" t="s">
        <v>3120</v>
      </c>
    </row>
    <row r="1532" spans="2:9" x14ac:dyDescent="0.2">
      <c r="B1532" s="615" t="s">
        <v>149</v>
      </c>
      <c r="C1532" s="615" t="s">
        <v>2456</v>
      </c>
      <c r="D1532" s="615">
        <v>89006</v>
      </c>
      <c r="G1532" s="613" t="s">
        <v>159</v>
      </c>
      <c r="H1532" s="613" t="s">
        <v>3119</v>
      </c>
      <c r="I1532" s="613" t="s">
        <v>3121</v>
      </c>
    </row>
    <row r="1533" spans="2:9" x14ac:dyDescent="0.2">
      <c r="B1533" s="615" t="s">
        <v>149</v>
      </c>
      <c r="C1533" s="615" t="s">
        <v>2480</v>
      </c>
      <c r="D1533" s="615">
        <v>89132</v>
      </c>
      <c r="G1533" s="613" t="s">
        <v>159</v>
      </c>
      <c r="H1533" s="613" t="s">
        <v>3119</v>
      </c>
      <c r="I1533" s="613" t="s">
        <v>3122</v>
      </c>
    </row>
    <row r="1534" spans="2:9" x14ac:dyDescent="0.2">
      <c r="B1534" s="615" t="s">
        <v>149</v>
      </c>
      <c r="C1534" s="615" t="s">
        <v>2480</v>
      </c>
      <c r="D1534" s="615">
        <v>89125</v>
      </c>
      <c r="G1534" s="613" t="s">
        <v>159</v>
      </c>
      <c r="H1534" s="613" t="s">
        <v>3119</v>
      </c>
      <c r="I1534" s="613" t="s">
        <v>3123</v>
      </c>
    </row>
    <row r="1535" spans="2:9" x14ac:dyDescent="0.2">
      <c r="B1535" s="615" t="s">
        <v>1620</v>
      </c>
      <c r="C1535" s="615" t="s">
        <v>2899</v>
      </c>
      <c r="D1535" s="616" t="s">
        <v>2900</v>
      </c>
      <c r="G1535" s="613" t="s">
        <v>159</v>
      </c>
      <c r="H1535" s="613" t="s">
        <v>3119</v>
      </c>
      <c r="I1535" s="613" t="s">
        <v>3124</v>
      </c>
    </row>
    <row r="1536" spans="2:9" x14ac:dyDescent="0.2">
      <c r="B1536" s="615" t="s">
        <v>1620</v>
      </c>
      <c r="C1536" s="615" t="s">
        <v>2899</v>
      </c>
      <c r="D1536" s="616" t="s">
        <v>2901</v>
      </c>
      <c r="G1536" s="613" t="s">
        <v>159</v>
      </c>
      <c r="H1536" s="613" t="s">
        <v>3119</v>
      </c>
      <c r="I1536" s="613" t="s">
        <v>3125</v>
      </c>
    </row>
    <row r="1537" spans="2:9" x14ac:dyDescent="0.2">
      <c r="B1537" s="615" t="s">
        <v>1620</v>
      </c>
      <c r="C1537" s="615" t="s">
        <v>2899</v>
      </c>
      <c r="D1537" s="616" t="s">
        <v>2902</v>
      </c>
      <c r="G1537" s="613" t="s">
        <v>159</v>
      </c>
      <c r="H1537" s="613" t="s">
        <v>3119</v>
      </c>
      <c r="I1537" s="613" t="s">
        <v>3126</v>
      </c>
    </row>
    <row r="1538" spans="2:9" x14ac:dyDescent="0.2">
      <c r="B1538" s="615" t="s">
        <v>1620</v>
      </c>
      <c r="C1538" s="615" t="s">
        <v>2899</v>
      </c>
      <c r="D1538" s="616" t="s">
        <v>2903</v>
      </c>
      <c r="G1538" s="613" t="s">
        <v>159</v>
      </c>
      <c r="H1538" s="613" t="s">
        <v>3119</v>
      </c>
      <c r="I1538" s="613" t="s">
        <v>3127</v>
      </c>
    </row>
    <row r="1539" spans="2:9" x14ac:dyDescent="0.2">
      <c r="B1539" s="615" t="s">
        <v>1620</v>
      </c>
      <c r="C1539" s="615" t="s">
        <v>2899</v>
      </c>
      <c r="D1539" s="616" t="s">
        <v>2904</v>
      </c>
      <c r="G1539" s="613" t="s">
        <v>159</v>
      </c>
      <c r="H1539" s="613" t="s">
        <v>3119</v>
      </c>
      <c r="I1539" s="613" t="s">
        <v>3128</v>
      </c>
    </row>
    <row r="1540" spans="2:9" x14ac:dyDescent="0.2">
      <c r="B1540" s="615" t="s">
        <v>1620</v>
      </c>
      <c r="C1540" s="615" t="s">
        <v>2899</v>
      </c>
      <c r="D1540" s="616" t="s">
        <v>2905</v>
      </c>
      <c r="G1540" s="613" t="s">
        <v>159</v>
      </c>
      <c r="H1540" s="613" t="s">
        <v>3119</v>
      </c>
      <c r="I1540" s="613" t="s">
        <v>3129</v>
      </c>
    </row>
    <row r="1541" spans="2:9" x14ac:dyDescent="0.2">
      <c r="B1541" s="615" t="s">
        <v>1620</v>
      </c>
      <c r="C1541" s="615" t="s">
        <v>2899</v>
      </c>
      <c r="D1541" s="616" t="s">
        <v>2906</v>
      </c>
      <c r="G1541" s="613" t="s">
        <v>159</v>
      </c>
      <c r="H1541" s="613" t="s">
        <v>3119</v>
      </c>
      <c r="I1541" s="613" t="s">
        <v>3130</v>
      </c>
    </row>
    <row r="1542" spans="2:9" x14ac:dyDescent="0.2">
      <c r="B1542" s="615" t="s">
        <v>1620</v>
      </c>
      <c r="C1542" s="615" t="s">
        <v>2899</v>
      </c>
      <c r="D1542" s="616" t="s">
        <v>2907</v>
      </c>
      <c r="G1542" s="613" t="s">
        <v>159</v>
      </c>
      <c r="H1542" s="613" t="s">
        <v>3119</v>
      </c>
      <c r="I1542" s="613" t="s">
        <v>3131</v>
      </c>
    </row>
    <row r="1543" spans="2:9" x14ac:dyDescent="0.2">
      <c r="B1543" s="615" t="s">
        <v>1620</v>
      </c>
      <c r="C1543" s="615" t="s">
        <v>2899</v>
      </c>
      <c r="D1543" s="616" t="s">
        <v>2908</v>
      </c>
      <c r="G1543" s="613" t="s">
        <v>159</v>
      </c>
      <c r="H1543" s="613" t="s">
        <v>3119</v>
      </c>
      <c r="I1543" s="613" t="s">
        <v>3132</v>
      </c>
    </row>
    <row r="1544" spans="2:9" x14ac:dyDescent="0.2">
      <c r="B1544" s="615" t="s">
        <v>1620</v>
      </c>
      <c r="C1544" s="615" t="s">
        <v>2899</v>
      </c>
      <c r="D1544" s="616" t="s">
        <v>2909</v>
      </c>
      <c r="G1544" s="613" t="s">
        <v>159</v>
      </c>
      <c r="H1544" s="613" t="s">
        <v>3119</v>
      </c>
      <c r="I1544" s="613" t="s">
        <v>3133</v>
      </c>
    </row>
    <row r="1545" spans="2:9" x14ac:dyDescent="0.2">
      <c r="B1545" s="615" t="s">
        <v>1620</v>
      </c>
      <c r="C1545" s="615" t="s">
        <v>2899</v>
      </c>
      <c r="D1545" s="616" t="s">
        <v>2910</v>
      </c>
      <c r="G1545" s="613" t="s">
        <v>159</v>
      </c>
      <c r="H1545" s="613" t="s">
        <v>3119</v>
      </c>
      <c r="I1545" s="613" t="s">
        <v>3134</v>
      </c>
    </row>
    <row r="1546" spans="2:9" x14ac:dyDescent="0.2">
      <c r="B1546" s="615" t="s">
        <v>1620</v>
      </c>
      <c r="C1546" s="615" t="s">
        <v>2899</v>
      </c>
      <c r="D1546" s="616" t="s">
        <v>2911</v>
      </c>
      <c r="G1546" s="613" t="s">
        <v>159</v>
      </c>
      <c r="H1546" s="613" t="s">
        <v>3135</v>
      </c>
      <c r="I1546" s="613" t="s">
        <v>3136</v>
      </c>
    </row>
    <row r="1547" spans="2:9" x14ac:dyDescent="0.2">
      <c r="B1547" s="615" t="s">
        <v>1620</v>
      </c>
      <c r="C1547" s="615" t="s">
        <v>2899</v>
      </c>
      <c r="D1547" s="616" t="s">
        <v>2912</v>
      </c>
      <c r="G1547" s="613" t="s">
        <v>159</v>
      </c>
      <c r="H1547" s="613" t="s">
        <v>3135</v>
      </c>
      <c r="I1547" s="613" t="s">
        <v>3137</v>
      </c>
    </row>
    <row r="1548" spans="2:9" x14ac:dyDescent="0.2">
      <c r="B1548" s="615" t="s">
        <v>1620</v>
      </c>
      <c r="C1548" s="615" t="s">
        <v>2899</v>
      </c>
      <c r="D1548" s="616" t="s">
        <v>2913</v>
      </c>
      <c r="G1548" s="613" t="s">
        <v>159</v>
      </c>
      <c r="H1548" s="613" t="s">
        <v>3135</v>
      </c>
      <c r="I1548" s="613" t="s">
        <v>3138</v>
      </c>
    </row>
    <row r="1549" spans="2:9" x14ac:dyDescent="0.2">
      <c r="B1549" s="615" t="s">
        <v>1620</v>
      </c>
      <c r="C1549" s="615" t="s">
        <v>2899</v>
      </c>
      <c r="D1549" s="616" t="s">
        <v>2914</v>
      </c>
      <c r="G1549" s="613" t="s">
        <v>159</v>
      </c>
      <c r="H1549" s="613" t="s">
        <v>3135</v>
      </c>
      <c r="I1549" s="613" t="s">
        <v>3139</v>
      </c>
    </row>
    <row r="1550" spans="2:9" x14ac:dyDescent="0.2">
      <c r="B1550" s="615" t="s">
        <v>1620</v>
      </c>
      <c r="C1550" s="615" t="s">
        <v>2899</v>
      </c>
      <c r="D1550" s="616" t="s">
        <v>2915</v>
      </c>
      <c r="G1550" s="613" t="s">
        <v>159</v>
      </c>
      <c r="H1550" s="613" t="s">
        <v>3135</v>
      </c>
      <c r="I1550" s="613" t="s">
        <v>3140</v>
      </c>
    </row>
    <row r="1551" spans="2:9" x14ac:dyDescent="0.2">
      <c r="B1551" s="615" t="s">
        <v>1620</v>
      </c>
      <c r="C1551" s="615" t="s">
        <v>2899</v>
      </c>
      <c r="D1551" s="616" t="s">
        <v>2916</v>
      </c>
      <c r="G1551" s="613" t="s">
        <v>159</v>
      </c>
      <c r="H1551" s="613" t="s">
        <v>3135</v>
      </c>
      <c r="I1551" s="613" t="s">
        <v>3141</v>
      </c>
    </row>
    <row r="1552" spans="2:9" x14ac:dyDescent="0.2">
      <c r="B1552" s="615" t="s">
        <v>1620</v>
      </c>
      <c r="C1552" s="615" t="s">
        <v>2899</v>
      </c>
      <c r="D1552" s="616" t="s">
        <v>2917</v>
      </c>
      <c r="G1552" s="613" t="s">
        <v>159</v>
      </c>
      <c r="H1552" s="613" t="s">
        <v>3135</v>
      </c>
      <c r="I1552" s="613" t="s">
        <v>3142</v>
      </c>
    </row>
    <row r="1553" spans="2:9" x14ac:dyDescent="0.2">
      <c r="B1553" s="615" t="s">
        <v>1620</v>
      </c>
      <c r="C1553" s="615" t="s">
        <v>2899</v>
      </c>
      <c r="D1553" s="616" t="s">
        <v>2918</v>
      </c>
      <c r="G1553" s="613" t="s">
        <v>159</v>
      </c>
      <c r="H1553" s="613" t="s">
        <v>3143</v>
      </c>
      <c r="I1553" s="613" t="s">
        <v>3144</v>
      </c>
    </row>
    <row r="1554" spans="2:9" x14ac:dyDescent="0.2">
      <c r="B1554" s="615" t="s">
        <v>1620</v>
      </c>
      <c r="C1554" s="615" t="s">
        <v>2899</v>
      </c>
      <c r="D1554" s="616" t="s">
        <v>2919</v>
      </c>
      <c r="G1554" s="613" t="s">
        <v>159</v>
      </c>
      <c r="H1554" s="613" t="s">
        <v>3143</v>
      </c>
      <c r="I1554" s="613" t="s">
        <v>3145</v>
      </c>
    </row>
    <row r="1555" spans="2:9" x14ac:dyDescent="0.2">
      <c r="B1555" s="615" t="s">
        <v>1620</v>
      </c>
      <c r="C1555" s="615" t="s">
        <v>2899</v>
      </c>
      <c r="D1555" s="616" t="s">
        <v>2920</v>
      </c>
      <c r="G1555" s="613" t="s">
        <v>159</v>
      </c>
      <c r="H1555" s="613" t="s">
        <v>3143</v>
      </c>
      <c r="I1555" s="613" t="s">
        <v>3146</v>
      </c>
    </row>
    <row r="1556" spans="2:9" x14ac:dyDescent="0.2">
      <c r="B1556" s="615" t="s">
        <v>1620</v>
      </c>
      <c r="C1556" s="615" t="s">
        <v>2899</v>
      </c>
      <c r="D1556" s="616" t="s">
        <v>2921</v>
      </c>
      <c r="G1556" s="613" t="s">
        <v>159</v>
      </c>
      <c r="H1556" s="613" t="s">
        <v>3143</v>
      </c>
      <c r="I1556" s="613" t="s">
        <v>3147</v>
      </c>
    </row>
    <row r="1557" spans="2:9" x14ac:dyDescent="0.2">
      <c r="B1557" s="615" t="s">
        <v>1620</v>
      </c>
      <c r="C1557" s="615" t="s">
        <v>2899</v>
      </c>
      <c r="D1557" s="616" t="s">
        <v>2922</v>
      </c>
      <c r="G1557" s="613" t="s">
        <v>159</v>
      </c>
      <c r="H1557" s="613" t="s">
        <v>3143</v>
      </c>
      <c r="I1557" s="613" t="s">
        <v>3148</v>
      </c>
    </row>
    <row r="1558" spans="2:9" x14ac:dyDescent="0.2">
      <c r="B1558" s="615" t="s">
        <v>1620</v>
      </c>
      <c r="C1558" s="615" t="s">
        <v>2899</v>
      </c>
      <c r="D1558" s="616" t="s">
        <v>2923</v>
      </c>
      <c r="G1558" s="613" t="s">
        <v>159</v>
      </c>
      <c r="H1558" s="613" t="s">
        <v>3143</v>
      </c>
      <c r="I1558" s="613" t="s">
        <v>3149</v>
      </c>
    </row>
    <row r="1559" spans="2:9" x14ac:dyDescent="0.2">
      <c r="B1559" s="615" t="s">
        <v>1620</v>
      </c>
      <c r="C1559" s="615" t="s">
        <v>2899</v>
      </c>
      <c r="D1559" s="616" t="s">
        <v>2924</v>
      </c>
      <c r="G1559" s="613" t="s">
        <v>159</v>
      </c>
      <c r="H1559" s="613" t="s">
        <v>3143</v>
      </c>
      <c r="I1559" s="613" t="s">
        <v>3150</v>
      </c>
    </row>
    <row r="1560" spans="2:9" x14ac:dyDescent="0.2">
      <c r="B1560" s="615" t="s">
        <v>1620</v>
      </c>
      <c r="C1560" s="615" t="s">
        <v>2899</v>
      </c>
      <c r="D1560" s="616" t="s">
        <v>2925</v>
      </c>
      <c r="G1560" s="613" t="s">
        <v>159</v>
      </c>
      <c r="H1560" s="613" t="s">
        <v>3143</v>
      </c>
      <c r="I1560" s="613" t="s">
        <v>3151</v>
      </c>
    </row>
    <row r="1561" spans="2:9" x14ac:dyDescent="0.2">
      <c r="B1561" s="615" t="s">
        <v>1620</v>
      </c>
      <c r="C1561" s="615" t="s">
        <v>2899</v>
      </c>
      <c r="D1561" s="616" t="s">
        <v>2926</v>
      </c>
      <c r="G1561" s="613" t="s">
        <v>159</v>
      </c>
      <c r="H1561" s="613" t="s">
        <v>3143</v>
      </c>
      <c r="I1561" s="613" t="s">
        <v>3152</v>
      </c>
    </row>
    <row r="1562" spans="2:9" x14ac:dyDescent="0.2">
      <c r="B1562" s="615" t="s">
        <v>1620</v>
      </c>
      <c r="C1562" s="615" t="s">
        <v>2899</v>
      </c>
      <c r="D1562" s="616" t="s">
        <v>2927</v>
      </c>
      <c r="G1562" s="613" t="s">
        <v>159</v>
      </c>
      <c r="H1562" s="613" t="s">
        <v>3143</v>
      </c>
      <c r="I1562" s="613" t="s">
        <v>3153</v>
      </c>
    </row>
    <row r="1563" spans="2:9" x14ac:dyDescent="0.2">
      <c r="B1563" s="615" t="s">
        <v>1620</v>
      </c>
      <c r="C1563" s="615" t="s">
        <v>2899</v>
      </c>
      <c r="D1563" s="616" t="s">
        <v>2928</v>
      </c>
      <c r="G1563" s="613" t="s">
        <v>159</v>
      </c>
      <c r="H1563" s="613" t="s">
        <v>3143</v>
      </c>
      <c r="I1563" s="613" t="s">
        <v>3154</v>
      </c>
    </row>
    <row r="1564" spans="2:9" x14ac:dyDescent="0.2">
      <c r="B1564" s="615" t="s">
        <v>1620</v>
      </c>
      <c r="C1564" s="615" t="s">
        <v>2899</v>
      </c>
      <c r="D1564" s="616" t="s">
        <v>2929</v>
      </c>
      <c r="G1564" s="613" t="s">
        <v>159</v>
      </c>
      <c r="H1564" s="613" t="s">
        <v>3143</v>
      </c>
      <c r="I1564" s="613" t="s">
        <v>3155</v>
      </c>
    </row>
    <row r="1565" spans="2:9" x14ac:dyDescent="0.2">
      <c r="B1565" s="615" t="s">
        <v>1620</v>
      </c>
      <c r="C1565" s="615" t="s">
        <v>2899</v>
      </c>
      <c r="D1565" s="616" t="s">
        <v>2930</v>
      </c>
      <c r="G1565" s="613" t="s">
        <v>159</v>
      </c>
      <c r="H1565" s="613" t="s">
        <v>3143</v>
      </c>
      <c r="I1565" s="613" t="s">
        <v>3156</v>
      </c>
    </row>
    <row r="1566" spans="2:9" x14ac:dyDescent="0.2">
      <c r="B1566" s="615" t="s">
        <v>1620</v>
      </c>
      <c r="C1566" s="615" t="s">
        <v>2899</v>
      </c>
      <c r="D1566" s="616" t="s">
        <v>2931</v>
      </c>
      <c r="G1566" s="613" t="s">
        <v>159</v>
      </c>
      <c r="H1566" s="613" t="s">
        <v>3143</v>
      </c>
      <c r="I1566" s="613" t="s">
        <v>3157</v>
      </c>
    </row>
    <row r="1567" spans="2:9" x14ac:dyDescent="0.2">
      <c r="B1567" s="615" t="s">
        <v>1620</v>
      </c>
      <c r="C1567" s="615" t="s">
        <v>2899</v>
      </c>
      <c r="D1567" s="616" t="s">
        <v>2932</v>
      </c>
      <c r="G1567" s="613" t="s">
        <v>159</v>
      </c>
      <c r="H1567" s="613" t="s">
        <v>3143</v>
      </c>
      <c r="I1567" s="613" t="s">
        <v>3158</v>
      </c>
    </row>
    <row r="1568" spans="2:9" x14ac:dyDescent="0.2">
      <c r="B1568" s="615" t="s">
        <v>1620</v>
      </c>
      <c r="C1568" s="615" t="s">
        <v>2899</v>
      </c>
      <c r="D1568" s="616" t="s">
        <v>2933</v>
      </c>
      <c r="G1568" s="613" t="s">
        <v>159</v>
      </c>
      <c r="H1568" s="613" t="s">
        <v>3143</v>
      </c>
      <c r="I1568" s="613" t="s">
        <v>3159</v>
      </c>
    </row>
    <row r="1569" spans="2:9" x14ac:dyDescent="0.2">
      <c r="B1569" s="615" t="s">
        <v>1620</v>
      </c>
      <c r="C1569" s="615" t="s">
        <v>2899</v>
      </c>
      <c r="D1569" s="616" t="s">
        <v>2934</v>
      </c>
      <c r="G1569" s="613" t="s">
        <v>159</v>
      </c>
      <c r="H1569" s="613" t="s">
        <v>3143</v>
      </c>
      <c r="I1569" s="613" t="s">
        <v>3160</v>
      </c>
    </row>
    <row r="1570" spans="2:9" x14ac:dyDescent="0.2">
      <c r="B1570" s="615" t="s">
        <v>1620</v>
      </c>
      <c r="C1570" s="615" t="s">
        <v>2899</v>
      </c>
      <c r="D1570" s="616" t="s">
        <v>2935</v>
      </c>
      <c r="G1570" s="613" t="s">
        <v>159</v>
      </c>
      <c r="H1570" s="613" t="s">
        <v>3143</v>
      </c>
      <c r="I1570" s="613" t="s">
        <v>3161</v>
      </c>
    </row>
    <row r="1571" spans="2:9" x14ac:dyDescent="0.2">
      <c r="B1571" s="615" t="s">
        <v>1620</v>
      </c>
      <c r="C1571" s="615" t="s">
        <v>2899</v>
      </c>
      <c r="D1571" s="616" t="s">
        <v>2936</v>
      </c>
      <c r="G1571" s="613" t="s">
        <v>159</v>
      </c>
      <c r="H1571" s="613" t="s">
        <v>3162</v>
      </c>
      <c r="I1571" s="613" t="s">
        <v>3163</v>
      </c>
    </row>
    <row r="1572" spans="2:9" x14ac:dyDescent="0.2">
      <c r="B1572" s="615" t="s">
        <v>1620</v>
      </c>
      <c r="C1572" s="615" t="s">
        <v>2899</v>
      </c>
      <c r="D1572" s="616" t="s">
        <v>2937</v>
      </c>
      <c r="G1572" s="613" t="s">
        <v>159</v>
      </c>
      <c r="H1572" s="613" t="s">
        <v>3162</v>
      </c>
      <c r="I1572" s="613" t="s">
        <v>3103</v>
      </c>
    </row>
    <row r="1573" spans="2:9" x14ac:dyDescent="0.2">
      <c r="B1573" s="615" t="s">
        <v>1620</v>
      </c>
      <c r="C1573" s="615" t="s">
        <v>2899</v>
      </c>
      <c r="D1573" s="616" t="s">
        <v>2938</v>
      </c>
      <c r="G1573" s="613" t="s">
        <v>159</v>
      </c>
      <c r="H1573" s="613" t="s">
        <v>3162</v>
      </c>
      <c r="I1573" s="613" t="s">
        <v>3104</v>
      </c>
    </row>
    <row r="1574" spans="2:9" x14ac:dyDescent="0.2">
      <c r="B1574" s="615" t="s">
        <v>1620</v>
      </c>
      <c r="C1574" s="615" t="s">
        <v>2899</v>
      </c>
      <c r="D1574" s="616" t="s">
        <v>2939</v>
      </c>
      <c r="G1574" s="613" t="s">
        <v>159</v>
      </c>
      <c r="H1574" s="613" t="s">
        <v>3162</v>
      </c>
      <c r="I1574" s="613" t="s">
        <v>3164</v>
      </c>
    </row>
    <row r="1575" spans="2:9" x14ac:dyDescent="0.2">
      <c r="B1575" s="615" t="s">
        <v>1620</v>
      </c>
      <c r="C1575" s="615" t="s">
        <v>2899</v>
      </c>
      <c r="D1575" s="616" t="s">
        <v>2940</v>
      </c>
      <c r="G1575" s="613" t="s">
        <v>159</v>
      </c>
      <c r="H1575" s="613" t="s">
        <v>3162</v>
      </c>
      <c r="I1575" s="613" t="s">
        <v>3138</v>
      </c>
    </row>
    <row r="1576" spans="2:9" x14ac:dyDescent="0.2">
      <c r="B1576" s="615" t="s">
        <v>1620</v>
      </c>
      <c r="C1576" s="615" t="s">
        <v>2899</v>
      </c>
      <c r="D1576" s="616" t="s">
        <v>2941</v>
      </c>
      <c r="G1576" s="613" t="s">
        <v>159</v>
      </c>
      <c r="H1576" s="613" t="s">
        <v>3162</v>
      </c>
      <c r="I1576" s="613" t="s">
        <v>3139</v>
      </c>
    </row>
    <row r="1577" spans="2:9" x14ac:dyDescent="0.2">
      <c r="B1577" s="615" t="s">
        <v>1620</v>
      </c>
      <c r="C1577" s="615" t="s">
        <v>2899</v>
      </c>
      <c r="D1577" s="616" t="s">
        <v>2942</v>
      </c>
      <c r="G1577" s="613" t="s">
        <v>159</v>
      </c>
      <c r="H1577" s="613" t="s">
        <v>3162</v>
      </c>
      <c r="I1577" s="613" t="s">
        <v>3165</v>
      </c>
    </row>
    <row r="1578" spans="2:9" x14ac:dyDescent="0.2">
      <c r="B1578" s="615" t="s">
        <v>1620</v>
      </c>
      <c r="C1578" s="615" t="s">
        <v>2899</v>
      </c>
      <c r="D1578" s="616" t="s">
        <v>2943</v>
      </c>
      <c r="G1578" s="613" t="s">
        <v>159</v>
      </c>
      <c r="H1578" s="613" t="s">
        <v>3162</v>
      </c>
      <c r="I1578" s="613" t="s">
        <v>3166</v>
      </c>
    </row>
    <row r="1579" spans="2:9" x14ac:dyDescent="0.2">
      <c r="B1579" s="615" t="s">
        <v>1620</v>
      </c>
      <c r="C1579" s="615" t="s">
        <v>2899</v>
      </c>
      <c r="D1579" s="616" t="s">
        <v>2944</v>
      </c>
      <c r="G1579" s="613" t="s">
        <v>159</v>
      </c>
      <c r="H1579" s="613" t="s">
        <v>3162</v>
      </c>
      <c r="I1579" s="613" t="s">
        <v>3167</v>
      </c>
    </row>
    <row r="1580" spans="2:9" x14ac:dyDescent="0.2">
      <c r="B1580" s="615" t="s">
        <v>1620</v>
      </c>
      <c r="C1580" s="615" t="s">
        <v>2899</v>
      </c>
      <c r="D1580" s="616" t="s">
        <v>2945</v>
      </c>
      <c r="G1580" s="613" t="s">
        <v>159</v>
      </c>
      <c r="H1580" s="613" t="s">
        <v>3162</v>
      </c>
      <c r="I1580" s="613" t="s">
        <v>3168</v>
      </c>
    </row>
    <row r="1581" spans="2:9" x14ac:dyDescent="0.2">
      <c r="B1581" s="615" t="s">
        <v>1620</v>
      </c>
      <c r="C1581" s="615" t="s">
        <v>2899</v>
      </c>
      <c r="D1581" s="616" t="s">
        <v>2946</v>
      </c>
      <c r="G1581" s="613" t="s">
        <v>159</v>
      </c>
      <c r="H1581" s="613" t="s">
        <v>3169</v>
      </c>
      <c r="I1581" s="613" t="s">
        <v>3170</v>
      </c>
    </row>
    <row r="1582" spans="2:9" x14ac:dyDescent="0.2">
      <c r="B1582" s="615" t="s">
        <v>1620</v>
      </c>
      <c r="C1582" s="615" t="s">
        <v>2899</v>
      </c>
      <c r="D1582" s="616" t="s">
        <v>2947</v>
      </c>
      <c r="G1582" s="613" t="s">
        <v>159</v>
      </c>
      <c r="H1582" s="613" t="s">
        <v>3169</v>
      </c>
      <c r="I1582" s="613" t="s">
        <v>3171</v>
      </c>
    </row>
    <row r="1583" spans="2:9" x14ac:dyDescent="0.2">
      <c r="B1583" s="615" t="s">
        <v>1620</v>
      </c>
      <c r="C1583" s="615" t="s">
        <v>2899</v>
      </c>
      <c r="D1583" s="616" t="s">
        <v>2948</v>
      </c>
      <c r="G1583" s="613" t="s">
        <v>159</v>
      </c>
      <c r="H1583" s="613" t="s">
        <v>3169</v>
      </c>
      <c r="I1583" s="613" t="s">
        <v>3102</v>
      </c>
    </row>
    <row r="1584" spans="2:9" x14ac:dyDescent="0.2">
      <c r="B1584" s="615" t="s">
        <v>1620</v>
      </c>
      <c r="C1584" s="615" t="s">
        <v>2899</v>
      </c>
      <c r="D1584" s="616" t="s">
        <v>2949</v>
      </c>
      <c r="G1584" s="613" t="s">
        <v>159</v>
      </c>
      <c r="H1584" s="613" t="s">
        <v>3169</v>
      </c>
      <c r="I1584" s="613" t="s">
        <v>3172</v>
      </c>
    </row>
    <row r="1585" spans="2:9" x14ac:dyDescent="0.2">
      <c r="B1585" s="615" t="s">
        <v>1620</v>
      </c>
      <c r="C1585" s="615" t="s">
        <v>2899</v>
      </c>
      <c r="D1585" s="616" t="s">
        <v>2950</v>
      </c>
      <c r="G1585" s="613" t="s">
        <v>159</v>
      </c>
      <c r="H1585" s="613" t="s">
        <v>3169</v>
      </c>
      <c r="I1585" s="613" t="s">
        <v>3173</v>
      </c>
    </row>
    <row r="1586" spans="2:9" x14ac:dyDescent="0.2">
      <c r="B1586" s="615" t="s">
        <v>1620</v>
      </c>
      <c r="C1586" s="615" t="s">
        <v>2899</v>
      </c>
      <c r="D1586" s="616" t="s">
        <v>2951</v>
      </c>
      <c r="G1586" s="613" t="s">
        <v>159</v>
      </c>
      <c r="H1586" s="613" t="s">
        <v>3169</v>
      </c>
      <c r="I1586" s="613" t="s">
        <v>3174</v>
      </c>
    </row>
    <row r="1587" spans="2:9" x14ac:dyDescent="0.2">
      <c r="B1587" s="615" t="s">
        <v>1620</v>
      </c>
      <c r="C1587" s="615" t="s">
        <v>2899</v>
      </c>
      <c r="D1587" s="616" t="s">
        <v>2952</v>
      </c>
      <c r="G1587" s="613" t="s">
        <v>159</v>
      </c>
      <c r="H1587" s="613" t="s">
        <v>3169</v>
      </c>
      <c r="I1587" s="613" t="s">
        <v>3138</v>
      </c>
    </row>
    <row r="1588" spans="2:9" x14ac:dyDescent="0.2">
      <c r="B1588" s="615" t="s">
        <v>1620</v>
      </c>
      <c r="C1588" s="615" t="s">
        <v>2899</v>
      </c>
      <c r="D1588" s="616" t="s">
        <v>2953</v>
      </c>
      <c r="G1588" s="613" t="s">
        <v>159</v>
      </c>
      <c r="H1588" s="613" t="s">
        <v>3169</v>
      </c>
      <c r="I1588" s="613" t="s">
        <v>3175</v>
      </c>
    </row>
    <row r="1589" spans="2:9" x14ac:dyDescent="0.2">
      <c r="B1589" s="615" t="s">
        <v>1620</v>
      </c>
      <c r="C1589" s="615" t="s">
        <v>2899</v>
      </c>
      <c r="D1589" s="616" t="s">
        <v>2954</v>
      </c>
      <c r="G1589" s="613" t="s">
        <v>159</v>
      </c>
      <c r="H1589" s="613" t="s">
        <v>3176</v>
      </c>
      <c r="I1589" s="613" t="s">
        <v>3177</v>
      </c>
    </row>
    <row r="1590" spans="2:9" x14ac:dyDescent="0.2">
      <c r="B1590" s="615" t="s">
        <v>1620</v>
      </c>
      <c r="C1590" s="615" t="s">
        <v>2899</v>
      </c>
      <c r="D1590" s="616" t="s">
        <v>2955</v>
      </c>
      <c r="G1590" s="613" t="s">
        <v>159</v>
      </c>
      <c r="H1590" s="613" t="s">
        <v>3176</v>
      </c>
      <c r="I1590" s="613" t="s">
        <v>3178</v>
      </c>
    </row>
    <row r="1591" spans="2:9" x14ac:dyDescent="0.2">
      <c r="B1591" s="615" t="s">
        <v>1620</v>
      </c>
      <c r="C1591" s="615" t="s">
        <v>2899</v>
      </c>
      <c r="D1591" s="616" t="s">
        <v>2956</v>
      </c>
      <c r="G1591" s="613" t="s">
        <v>159</v>
      </c>
      <c r="H1591" s="613" t="s">
        <v>3176</v>
      </c>
      <c r="I1591" s="613" t="s">
        <v>3179</v>
      </c>
    </row>
    <row r="1592" spans="2:9" x14ac:dyDescent="0.2">
      <c r="B1592" s="615" t="s">
        <v>1620</v>
      </c>
      <c r="C1592" s="615" t="s">
        <v>2899</v>
      </c>
      <c r="D1592" s="616" t="s">
        <v>2957</v>
      </c>
      <c r="G1592" s="613" t="s">
        <v>159</v>
      </c>
      <c r="H1592" s="613" t="s">
        <v>3176</v>
      </c>
      <c r="I1592" s="613" t="s">
        <v>3180</v>
      </c>
    </row>
    <row r="1593" spans="2:9" x14ac:dyDescent="0.2">
      <c r="B1593" s="615" t="s">
        <v>1620</v>
      </c>
      <c r="C1593" s="615" t="s">
        <v>2899</v>
      </c>
      <c r="D1593" s="616" t="s">
        <v>2958</v>
      </c>
      <c r="G1593" s="613" t="s">
        <v>159</v>
      </c>
      <c r="H1593" s="613" t="s">
        <v>3176</v>
      </c>
      <c r="I1593" s="613" t="s">
        <v>3181</v>
      </c>
    </row>
    <row r="1594" spans="2:9" x14ac:dyDescent="0.2">
      <c r="B1594" s="615" t="s">
        <v>1620</v>
      </c>
      <c r="C1594" s="615" t="s">
        <v>2899</v>
      </c>
      <c r="D1594" s="616" t="s">
        <v>2959</v>
      </c>
      <c r="G1594" s="613" t="s">
        <v>159</v>
      </c>
      <c r="H1594" s="613" t="s">
        <v>3176</v>
      </c>
      <c r="I1594" s="613" t="s">
        <v>3182</v>
      </c>
    </row>
    <row r="1595" spans="2:9" x14ac:dyDescent="0.2">
      <c r="B1595" s="615" t="s">
        <v>1620</v>
      </c>
      <c r="C1595" s="615" t="s">
        <v>2899</v>
      </c>
      <c r="D1595" s="616" t="s">
        <v>2960</v>
      </c>
      <c r="G1595" s="613" t="s">
        <v>159</v>
      </c>
      <c r="H1595" s="613" t="s">
        <v>3176</v>
      </c>
      <c r="I1595" s="613" t="s">
        <v>3183</v>
      </c>
    </row>
    <row r="1596" spans="2:9" x14ac:dyDescent="0.2">
      <c r="B1596" s="615" t="s">
        <v>1620</v>
      </c>
      <c r="C1596" s="615" t="s">
        <v>2899</v>
      </c>
      <c r="D1596" s="616" t="s">
        <v>2961</v>
      </c>
      <c r="G1596" s="613" t="s">
        <v>159</v>
      </c>
      <c r="H1596" s="613" t="s">
        <v>3176</v>
      </c>
      <c r="I1596" s="613" t="s">
        <v>3184</v>
      </c>
    </row>
    <row r="1597" spans="2:9" x14ac:dyDescent="0.2">
      <c r="B1597" s="615" t="s">
        <v>1620</v>
      </c>
      <c r="C1597" s="615" t="s">
        <v>2899</v>
      </c>
      <c r="D1597" s="616" t="s">
        <v>2962</v>
      </c>
      <c r="G1597" s="613" t="s">
        <v>159</v>
      </c>
      <c r="H1597" s="613" t="s">
        <v>3176</v>
      </c>
      <c r="I1597" s="613" t="s">
        <v>3185</v>
      </c>
    </row>
    <row r="1598" spans="2:9" x14ac:dyDescent="0.2">
      <c r="B1598" s="615" t="s">
        <v>1620</v>
      </c>
      <c r="C1598" s="615" t="s">
        <v>2899</v>
      </c>
      <c r="D1598" s="616" t="s">
        <v>2963</v>
      </c>
      <c r="G1598" s="613" t="s">
        <v>159</v>
      </c>
      <c r="H1598" s="613" t="s">
        <v>3176</v>
      </c>
      <c r="I1598" s="613" t="s">
        <v>3186</v>
      </c>
    </row>
    <row r="1599" spans="2:9" x14ac:dyDescent="0.2">
      <c r="B1599" s="615" t="s">
        <v>1620</v>
      </c>
      <c r="C1599" s="615" t="s">
        <v>2899</v>
      </c>
      <c r="D1599" s="616" t="s">
        <v>2964</v>
      </c>
      <c r="G1599" s="613" t="s">
        <v>159</v>
      </c>
      <c r="H1599" s="613" t="s">
        <v>3176</v>
      </c>
      <c r="I1599" s="613" t="s">
        <v>3187</v>
      </c>
    </row>
    <row r="1600" spans="2:9" x14ac:dyDescent="0.2">
      <c r="B1600" s="615" t="s">
        <v>1620</v>
      </c>
      <c r="C1600" s="615" t="s">
        <v>2899</v>
      </c>
      <c r="D1600" s="616" t="s">
        <v>2965</v>
      </c>
      <c r="G1600" s="613" t="s">
        <v>159</v>
      </c>
      <c r="H1600" s="613" t="s">
        <v>3176</v>
      </c>
      <c r="I1600" s="613" t="s">
        <v>3188</v>
      </c>
    </row>
    <row r="1601" spans="2:9" x14ac:dyDescent="0.2">
      <c r="B1601" s="615" t="s">
        <v>1620</v>
      </c>
      <c r="C1601" s="615" t="s">
        <v>2899</v>
      </c>
      <c r="D1601" s="616" t="s">
        <v>2966</v>
      </c>
      <c r="G1601" s="613" t="s">
        <v>159</v>
      </c>
      <c r="H1601" s="613" t="s">
        <v>3176</v>
      </c>
      <c r="I1601" s="613" t="s">
        <v>3189</v>
      </c>
    </row>
    <row r="1602" spans="2:9" x14ac:dyDescent="0.2">
      <c r="B1602" s="615" t="s">
        <v>1620</v>
      </c>
      <c r="C1602" s="615" t="s">
        <v>2899</v>
      </c>
      <c r="D1602" s="616" t="s">
        <v>2967</v>
      </c>
      <c r="G1602" s="613" t="s">
        <v>159</v>
      </c>
      <c r="H1602" s="613" t="s">
        <v>3176</v>
      </c>
      <c r="I1602" s="613" t="s">
        <v>3190</v>
      </c>
    </row>
    <row r="1603" spans="2:9" x14ac:dyDescent="0.2">
      <c r="B1603" s="615" t="s">
        <v>1620</v>
      </c>
      <c r="C1603" s="615" t="s">
        <v>2899</v>
      </c>
      <c r="D1603" s="616" t="s">
        <v>2968</v>
      </c>
      <c r="G1603" s="613" t="s">
        <v>159</v>
      </c>
      <c r="H1603" s="613" t="s">
        <v>3176</v>
      </c>
      <c r="I1603" s="613" t="s">
        <v>3191</v>
      </c>
    </row>
    <row r="1604" spans="2:9" x14ac:dyDescent="0.2">
      <c r="B1604" s="615" t="s">
        <v>1620</v>
      </c>
      <c r="C1604" s="615" t="s">
        <v>2899</v>
      </c>
      <c r="D1604" s="616" t="s">
        <v>2969</v>
      </c>
      <c r="G1604" s="613" t="s">
        <v>159</v>
      </c>
      <c r="H1604" s="613" t="s">
        <v>3176</v>
      </c>
      <c r="I1604" s="613" t="s">
        <v>3192</v>
      </c>
    </row>
    <row r="1605" spans="2:9" x14ac:dyDescent="0.2">
      <c r="B1605" s="615" t="s">
        <v>1620</v>
      </c>
      <c r="C1605" s="615" t="s">
        <v>2899</v>
      </c>
      <c r="D1605" s="616" t="s">
        <v>2970</v>
      </c>
      <c r="G1605" s="613" t="s">
        <v>159</v>
      </c>
      <c r="H1605" s="613" t="s">
        <v>3176</v>
      </c>
      <c r="I1605" s="613" t="s">
        <v>3193</v>
      </c>
    </row>
    <row r="1606" spans="2:9" x14ac:dyDescent="0.2">
      <c r="B1606" s="615" t="s">
        <v>1620</v>
      </c>
      <c r="C1606" s="615" t="s">
        <v>2899</v>
      </c>
      <c r="D1606" s="616" t="s">
        <v>2971</v>
      </c>
      <c r="G1606" s="613" t="s">
        <v>159</v>
      </c>
      <c r="H1606" s="613" t="s">
        <v>3176</v>
      </c>
      <c r="I1606" s="613" t="s">
        <v>3194</v>
      </c>
    </row>
    <row r="1607" spans="2:9" x14ac:dyDescent="0.2">
      <c r="B1607" s="615" t="s">
        <v>1620</v>
      </c>
      <c r="C1607" s="615" t="s">
        <v>2899</v>
      </c>
      <c r="D1607" s="616" t="s">
        <v>2972</v>
      </c>
      <c r="G1607" s="613" t="s">
        <v>159</v>
      </c>
      <c r="H1607" s="613" t="s">
        <v>3176</v>
      </c>
      <c r="I1607" s="613" t="s">
        <v>3195</v>
      </c>
    </row>
    <row r="1608" spans="2:9" x14ac:dyDescent="0.2">
      <c r="B1608" s="615" t="s">
        <v>1620</v>
      </c>
      <c r="C1608" s="615" t="s">
        <v>2899</v>
      </c>
      <c r="D1608" s="616" t="s">
        <v>2973</v>
      </c>
      <c r="G1608" s="613" t="s">
        <v>159</v>
      </c>
      <c r="H1608" s="613" t="s">
        <v>3176</v>
      </c>
      <c r="I1608" s="613" t="s">
        <v>3196</v>
      </c>
    </row>
    <row r="1609" spans="2:9" x14ac:dyDescent="0.2">
      <c r="B1609" s="615" t="s">
        <v>1620</v>
      </c>
      <c r="C1609" s="615" t="s">
        <v>2899</v>
      </c>
      <c r="D1609" s="616" t="s">
        <v>2974</v>
      </c>
      <c r="G1609" s="613" t="s">
        <v>159</v>
      </c>
      <c r="H1609" s="613" t="s">
        <v>3176</v>
      </c>
      <c r="I1609" s="613" t="s">
        <v>3197</v>
      </c>
    </row>
    <row r="1610" spans="2:9" x14ac:dyDescent="0.2">
      <c r="B1610" s="615" t="s">
        <v>1620</v>
      </c>
      <c r="C1610" s="615" t="s">
        <v>2899</v>
      </c>
      <c r="D1610" s="616" t="s">
        <v>2975</v>
      </c>
      <c r="G1610" s="613" t="s">
        <v>159</v>
      </c>
      <c r="H1610" s="613" t="s">
        <v>3176</v>
      </c>
      <c r="I1610" s="613" t="s">
        <v>3198</v>
      </c>
    </row>
    <row r="1611" spans="2:9" x14ac:dyDescent="0.2">
      <c r="B1611" s="615" t="s">
        <v>1620</v>
      </c>
      <c r="C1611" s="615" t="s">
        <v>2899</v>
      </c>
      <c r="D1611" s="616" t="s">
        <v>2976</v>
      </c>
      <c r="G1611" s="613" t="s">
        <v>159</v>
      </c>
      <c r="H1611" s="613" t="s">
        <v>3176</v>
      </c>
      <c r="I1611" s="613" t="s">
        <v>3199</v>
      </c>
    </row>
    <row r="1612" spans="2:9" x14ac:dyDescent="0.2">
      <c r="B1612" s="615" t="s">
        <v>1620</v>
      </c>
      <c r="C1612" s="615" t="s">
        <v>2899</v>
      </c>
      <c r="D1612" s="616" t="s">
        <v>2977</v>
      </c>
      <c r="G1612" s="613" t="s">
        <v>159</v>
      </c>
      <c r="H1612" s="613" t="s">
        <v>3176</v>
      </c>
      <c r="I1612" s="613" t="s">
        <v>3200</v>
      </c>
    </row>
    <row r="1613" spans="2:9" x14ac:dyDescent="0.2">
      <c r="B1613" s="615" t="s">
        <v>1620</v>
      </c>
      <c r="C1613" s="615" t="s">
        <v>2899</v>
      </c>
      <c r="D1613" s="616" t="s">
        <v>2978</v>
      </c>
      <c r="G1613" s="613" t="s">
        <v>159</v>
      </c>
      <c r="H1613" s="613" t="s">
        <v>3176</v>
      </c>
      <c r="I1613" s="613" t="s">
        <v>3201</v>
      </c>
    </row>
    <row r="1614" spans="2:9" x14ac:dyDescent="0.2">
      <c r="B1614" s="615" t="s">
        <v>1620</v>
      </c>
      <c r="C1614" s="615" t="s">
        <v>2899</v>
      </c>
      <c r="D1614" s="616" t="s">
        <v>2979</v>
      </c>
      <c r="G1614" s="613" t="s">
        <v>159</v>
      </c>
      <c r="H1614" s="613" t="s">
        <v>3176</v>
      </c>
      <c r="I1614" s="613" t="s">
        <v>3202</v>
      </c>
    </row>
    <row r="1615" spans="2:9" x14ac:dyDescent="0.2">
      <c r="B1615" s="615" t="s">
        <v>1620</v>
      </c>
      <c r="C1615" s="615" t="s">
        <v>2899</v>
      </c>
      <c r="D1615" s="616" t="s">
        <v>2980</v>
      </c>
      <c r="G1615" s="613" t="s">
        <v>159</v>
      </c>
      <c r="H1615" s="613" t="s">
        <v>3176</v>
      </c>
      <c r="I1615" s="613" t="s">
        <v>3203</v>
      </c>
    </row>
    <row r="1616" spans="2:9" x14ac:dyDescent="0.2">
      <c r="B1616" s="615" t="s">
        <v>1620</v>
      </c>
      <c r="C1616" s="615" t="s">
        <v>2899</v>
      </c>
      <c r="D1616" s="616" t="s">
        <v>2981</v>
      </c>
      <c r="G1616" s="613" t="s">
        <v>159</v>
      </c>
      <c r="H1616" s="613" t="s">
        <v>3176</v>
      </c>
      <c r="I1616" s="613" t="s">
        <v>3204</v>
      </c>
    </row>
    <row r="1617" spans="2:9" x14ac:dyDescent="0.2">
      <c r="B1617" s="615" t="s">
        <v>1620</v>
      </c>
      <c r="C1617" s="615" t="s">
        <v>2899</v>
      </c>
      <c r="D1617" s="616" t="s">
        <v>2982</v>
      </c>
      <c r="G1617" s="613" t="s">
        <v>159</v>
      </c>
      <c r="H1617" s="613" t="s">
        <v>3176</v>
      </c>
      <c r="I1617" s="613" t="s">
        <v>3205</v>
      </c>
    </row>
    <row r="1618" spans="2:9" x14ac:dyDescent="0.2">
      <c r="B1618" s="615" t="s">
        <v>1620</v>
      </c>
      <c r="C1618" s="615" t="s">
        <v>2899</v>
      </c>
      <c r="D1618" s="616" t="s">
        <v>2983</v>
      </c>
      <c r="G1618" s="613" t="s">
        <v>159</v>
      </c>
      <c r="H1618" s="613" t="s">
        <v>3176</v>
      </c>
      <c r="I1618" s="613" t="s">
        <v>3206</v>
      </c>
    </row>
    <row r="1619" spans="2:9" x14ac:dyDescent="0.2">
      <c r="B1619" s="615" t="s">
        <v>1620</v>
      </c>
      <c r="C1619" s="615" t="s">
        <v>2899</v>
      </c>
      <c r="D1619" s="616" t="s">
        <v>2984</v>
      </c>
      <c r="G1619" s="613" t="s">
        <v>159</v>
      </c>
      <c r="H1619" s="613" t="s">
        <v>3176</v>
      </c>
      <c r="I1619" s="613" t="s">
        <v>3207</v>
      </c>
    </row>
    <row r="1620" spans="2:9" x14ac:dyDescent="0.2">
      <c r="B1620" s="615" t="s">
        <v>1620</v>
      </c>
      <c r="C1620" s="615" t="s">
        <v>2899</v>
      </c>
      <c r="D1620" s="616" t="s">
        <v>2985</v>
      </c>
      <c r="G1620" s="613" t="s">
        <v>159</v>
      </c>
      <c r="H1620" s="613" t="s">
        <v>3176</v>
      </c>
      <c r="I1620" s="613" t="s">
        <v>3208</v>
      </c>
    </row>
    <row r="1621" spans="2:9" x14ac:dyDescent="0.2">
      <c r="B1621" s="615" t="s">
        <v>1620</v>
      </c>
      <c r="C1621" s="615" t="s">
        <v>2899</v>
      </c>
      <c r="D1621" s="616" t="s">
        <v>2986</v>
      </c>
      <c r="G1621" s="613" t="s">
        <v>159</v>
      </c>
      <c r="H1621" s="613" t="s">
        <v>3176</v>
      </c>
      <c r="I1621" s="613" t="s">
        <v>3209</v>
      </c>
    </row>
    <row r="1622" spans="2:9" x14ac:dyDescent="0.2">
      <c r="B1622" s="615" t="s">
        <v>1620</v>
      </c>
      <c r="C1622" s="615" t="s">
        <v>2899</v>
      </c>
      <c r="D1622" s="616" t="s">
        <v>2987</v>
      </c>
      <c r="G1622" s="613" t="s">
        <v>159</v>
      </c>
      <c r="H1622" s="613" t="s">
        <v>3176</v>
      </c>
      <c r="I1622" s="613" t="s">
        <v>3210</v>
      </c>
    </row>
    <row r="1623" spans="2:9" x14ac:dyDescent="0.2">
      <c r="B1623" s="615" t="s">
        <v>1620</v>
      </c>
      <c r="C1623" s="615" t="s">
        <v>2899</v>
      </c>
      <c r="D1623" s="616" t="s">
        <v>2988</v>
      </c>
      <c r="G1623" s="613" t="s">
        <v>159</v>
      </c>
      <c r="H1623" s="613" t="s">
        <v>3211</v>
      </c>
      <c r="I1623" s="613" t="s">
        <v>3212</v>
      </c>
    </row>
    <row r="1624" spans="2:9" x14ac:dyDescent="0.2">
      <c r="B1624" s="615" t="s">
        <v>1620</v>
      </c>
      <c r="C1624" s="615" t="s">
        <v>2899</v>
      </c>
      <c r="D1624" s="616" t="s">
        <v>2989</v>
      </c>
      <c r="G1624" s="613" t="s">
        <v>159</v>
      </c>
      <c r="H1624" s="613" t="s">
        <v>3211</v>
      </c>
      <c r="I1624" s="613" t="s">
        <v>3213</v>
      </c>
    </row>
    <row r="1625" spans="2:9" x14ac:dyDescent="0.2">
      <c r="B1625" s="615" t="s">
        <v>1620</v>
      </c>
      <c r="C1625" s="615" t="s">
        <v>2899</v>
      </c>
      <c r="D1625" s="616" t="s">
        <v>2990</v>
      </c>
      <c r="G1625" s="613" t="s">
        <v>159</v>
      </c>
      <c r="H1625" s="613" t="s">
        <v>3211</v>
      </c>
      <c r="I1625" s="613" t="s">
        <v>3214</v>
      </c>
    </row>
    <row r="1626" spans="2:9" x14ac:dyDescent="0.2">
      <c r="B1626" s="615" t="s">
        <v>1620</v>
      </c>
      <c r="C1626" s="615" t="s">
        <v>2899</v>
      </c>
      <c r="D1626" s="616" t="s">
        <v>2991</v>
      </c>
      <c r="G1626" s="613" t="s">
        <v>159</v>
      </c>
      <c r="H1626" s="613" t="s">
        <v>3211</v>
      </c>
      <c r="I1626" s="613" t="s">
        <v>3215</v>
      </c>
    </row>
    <row r="1627" spans="2:9" x14ac:dyDescent="0.2">
      <c r="B1627" s="615" t="s">
        <v>1620</v>
      </c>
      <c r="C1627" s="615" t="s">
        <v>2899</v>
      </c>
      <c r="D1627" s="616" t="s">
        <v>2992</v>
      </c>
      <c r="G1627" s="613" t="s">
        <v>159</v>
      </c>
      <c r="H1627" s="613" t="s">
        <v>3211</v>
      </c>
      <c r="I1627" s="613" t="s">
        <v>3216</v>
      </c>
    </row>
    <row r="1628" spans="2:9" x14ac:dyDescent="0.2">
      <c r="B1628" s="615" t="s">
        <v>1620</v>
      </c>
      <c r="C1628" s="615" t="s">
        <v>2899</v>
      </c>
      <c r="D1628" s="616" t="s">
        <v>2993</v>
      </c>
      <c r="G1628" s="613" t="s">
        <v>159</v>
      </c>
      <c r="H1628" s="613" t="s">
        <v>3211</v>
      </c>
      <c r="I1628" s="613" t="s">
        <v>3217</v>
      </c>
    </row>
    <row r="1629" spans="2:9" x14ac:dyDescent="0.2">
      <c r="B1629" s="615" t="s">
        <v>1620</v>
      </c>
      <c r="C1629" s="615" t="s">
        <v>2899</v>
      </c>
      <c r="D1629" s="616" t="s">
        <v>2994</v>
      </c>
      <c r="G1629" s="613" t="s">
        <v>159</v>
      </c>
      <c r="H1629" s="613" t="s">
        <v>3211</v>
      </c>
      <c r="I1629" s="613" t="s">
        <v>3218</v>
      </c>
    </row>
    <row r="1630" spans="2:9" x14ac:dyDescent="0.2">
      <c r="B1630" s="615" t="s">
        <v>1620</v>
      </c>
      <c r="C1630" s="615" t="s">
        <v>2899</v>
      </c>
      <c r="D1630" s="616" t="s">
        <v>2995</v>
      </c>
      <c r="G1630" s="613" t="s">
        <v>159</v>
      </c>
      <c r="H1630" s="613" t="s">
        <v>3211</v>
      </c>
      <c r="I1630" s="613" t="s">
        <v>3219</v>
      </c>
    </row>
    <row r="1631" spans="2:9" x14ac:dyDescent="0.2">
      <c r="B1631" s="615" t="s">
        <v>1620</v>
      </c>
      <c r="C1631" s="615" t="s">
        <v>2899</v>
      </c>
      <c r="D1631" s="616" t="s">
        <v>2996</v>
      </c>
      <c r="G1631" s="613" t="s">
        <v>159</v>
      </c>
      <c r="H1631" s="613" t="s">
        <v>3211</v>
      </c>
      <c r="I1631" s="613" t="s">
        <v>3220</v>
      </c>
    </row>
    <row r="1632" spans="2:9" x14ac:dyDescent="0.2">
      <c r="B1632" s="615" t="s">
        <v>1620</v>
      </c>
      <c r="C1632" s="615" t="s">
        <v>2899</v>
      </c>
      <c r="D1632" s="616" t="s">
        <v>2997</v>
      </c>
      <c r="G1632" s="613" t="s">
        <v>159</v>
      </c>
      <c r="H1632" s="613" t="s">
        <v>3211</v>
      </c>
      <c r="I1632" s="613" t="s">
        <v>3221</v>
      </c>
    </row>
    <row r="1633" spans="2:9" x14ac:dyDescent="0.2">
      <c r="B1633" s="615" t="s">
        <v>1620</v>
      </c>
      <c r="C1633" s="615" t="s">
        <v>2899</v>
      </c>
      <c r="D1633" s="616" t="s">
        <v>2998</v>
      </c>
      <c r="G1633" s="613" t="s">
        <v>159</v>
      </c>
      <c r="H1633" s="613" t="s">
        <v>3211</v>
      </c>
      <c r="I1633" s="613" t="s">
        <v>3222</v>
      </c>
    </row>
    <row r="1634" spans="2:9" x14ac:dyDescent="0.2">
      <c r="B1634" s="615" t="s">
        <v>1620</v>
      </c>
      <c r="C1634" s="615" t="s">
        <v>2899</v>
      </c>
      <c r="D1634" s="616" t="s">
        <v>2999</v>
      </c>
      <c r="G1634" s="613" t="s">
        <v>159</v>
      </c>
      <c r="H1634" s="613" t="s">
        <v>3223</v>
      </c>
      <c r="I1634" s="613" t="s">
        <v>3224</v>
      </c>
    </row>
    <row r="1635" spans="2:9" x14ac:dyDescent="0.2">
      <c r="B1635" s="615" t="s">
        <v>1620</v>
      </c>
      <c r="C1635" s="615" t="s">
        <v>2899</v>
      </c>
      <c r="D1635" s="616" t="s">
        <v>3000</v>
      </c>
      <c r="G1635" s="613" t="s">
        <v>159</v>
      </c>
      <c r="H1635" s="613" t="s">
        <v>3223</v>
      </c>
      <c r="I1635" s="613" t="s">
        <v>3161</v>
      </c>
    </row>
    <row r="1636" spans="2:9" x14ac:dyDescent="0.2">
      <c r="B1636" s="615" t="s">
        <v>1620</v>
      </c>
      <c r="C1636" s="615" t="s">
        <v>2899</v>
      </c>
      <c r="D1636" s="616" t="s">
        <v>3001</v>
      </c>
      <c r="G1636" s="613" t="s">
        <v>159</v>
      </c>
      <c r="H1636" s="613" t="s">
        <v>3223</v>
      </c>
      <c r="I1636" s="613" t="s">
        <v>3225</v>
      </c>
    </row>
    <row r="1637" spans="2:9" x14ac:dyDescent="0.2">
      <c r="B1637" s="615" t="s">
        <v>1620</v>
      </c>
      <c r="C1637" s="615" t="s">
        <v>2899</v>
      </c>
      <c r="D1637" s="616" t="s">
        <v>3002</v>
      </c>
      <c r="G1637" s="613" t="s">
        <v>159</v>
      </c>
      <c r="H1637" s="613" t="s">
        <v>3223</v>
      </c>
      <c r="I1637" s="613" t="s">
        <v>3226</v>
      </c>
    </row>
    <row r="1638" spans="2:9" x14ac:dyDescent="0.2">
      <c r="B1638" s="615" t="s">
        <v>1620</v>
      </c>
      <c r="C1638" s="615" t="s">
        <v>2899</v>
      </c>
      <c r="D1638" s="616" t="s">
        <v>3003</v>
      </c>
      <c r="G1638" s="613" t="s">
        <v>159</v>
      </c>
      <c r="H1638" s="613" t="s">
        <v>3223</v>
      </c>
      <c r="I1638" s="613" t="s">
        <v>3227</v>
      </c>
    </row>
    <row r="1639" spans="2:9" x14ac:dyDescent="0.2">
      <c r="B1639" s="615" t="s">
        <v>1620</v>
      </c>
      <c r="C1639" s="615" t="s">
        <v>2899</v>
      </c>
      <c r="D1639" s="616" t="s">
        <v>3004</v>
      </c>
      <c r="G1639" s="613" t="s">
        <v>159</v>
      </c>
      <c r="H1639" s="613" t="s">
        <v>3223</v>
      </c>
      <c r="I1639" s="613" t="s">
        <v>3228</v>
      </c>
    </row>
    <row r="1640" spans="2:9" x14ac:dyDescent="0.2">
      <c r="B1640" s="615" t="s">
        <v>1620</v>
      </c>
      <c r="C1640" s="615" t="s">
        <v>2899</v>
      </c>
      <c r="D1640" s="616" t="s">
        <v>3005</v>
      </c>
      <c r="G1640" s="613" t="s">
        <v>159</v>
      </c>
      <c r="H1640" s="613" t="s">
        <v>3223</v>
      </c>
      <c r="I1640" s="613" t="s">
        <v>3229</v>
      </c>
    </row>
    <row r="1641" spans="2:9" x14ac:dyDescent="0.2">
      <c r="B1641" s="615" t="s">
        <v>1620</v>
      </c>
      <c r="C1641" s="615" t="s">
        <v>2899</v>
      </c>
      <c r="D1641" s="616" t="s">
        <v>3006</v>
      </c>
      <c r="G1641" s="613" t="s">
        <v>159</v>
      </c>
      <c r="H1641" s="613" t="s">
        <v>3223</v>
      </c>
      <c r="I1641" s="613" t="s">
        <v>3230</v>
      </c>
    </row>
    <row r="1642" spans="2:9" x14ac:dyDescent="0.2">
      <c r="B1642" s="615" t="s">
        <v>1620</v>
      </c>
      <c r="C1642" s="615" t="s">
        <v>2899</v>
      </c>
      <c r="D1642" s="616" t="s">
        <v>3007</v>
      </c>
      <c r="G1642" s="613" t="s">
        <v>159</v>
      </c>
      <c r="H1642" s="613" t="s">
        <v>3223</v>
      </c>
      <c r="I1642" s="613" t="s">
        <v>3231</v>
      </c>
    </row>
    <row r="1643" spans="2:9" x14ac:dyDescent="0.2">
      <c r="B1643" s="615" t="s">
        <v>1620</v>
      </c>
      <c r="C1643" s="615" t="s">
        <v>2899</v>
      </c>
      <c r="D1643" s="616" t="s">
        <v>3008</v>
      </c>
      <c r="G1643" s="613" t="s">
        <v>159</v>
      </c>
      <c r="H1643" s="613" t="s">
        <v>3223</v>
      </c>
      <c r="I1643" s="613" t="s">
        <v>3232</v>
      </c>
    </row>
    <row r="1644" spans="2:9" x14ac:dyDescent="0.2">
      <c r="B1644" s="615" t="s">
        <v>1620</v>
      </c>
      <c r="C1644" s="615" t="s">
        <v>2899</v>
      </c>
      <c r="D1644" s="616" t="s">
        <v>3009</v>
      </c>
      <c r="G1644" s="613" t="s">
        <v>159</v>
      </c>
      <c r="H1644" s="613" t="s">
        <v>3223</v>
      </c>
      <c r="I1644" s="613" t="s">
        <v>3233</v>
      </c>
    </row>
    <row r="1645" spans="2:9" x14ac:dyDescent="0.2">
      <c r="B1645" s="615" t="s">
        <v>1620</v>
      </c>
      <c r="C1645" s="615" t="s">
        <v>2899</v>
      </c>
      <c r="D1645" s="616" t="s">
        <v>3010</v>
      </c>
      <c r="G1645" s="613" t="s">
        <v>159</v>
      </c>
      <c r="H1645" s="613" t="s">
        <v>3223</v>
      </c>
      <c r="I1645" s="613" t="s">
        <v>3234</v>
      </c>
    </row>
    <row r="1646" spans="2:9" x14ac:dyDescent="0.2">
      <c r="B1646" s="615" t="s">
        <v>1620</v>
      </c>
      <c r="C1646" s="615" t="s">
        <v>2899</v>
      </c>
      <c r="D1646" s="616" t="s">
        <v>3011</v>
      </c>
      <c r="G1646" s="613" t="s">
        <v>159</v>
      </c>
      <c r="H1646" s="613" t="s">
        <v>3223</v>
      </c>
      <c r="I1646" s="613" t="s">
        <v>3235</v>
      </c>
    </row>
    <row r="1647" spans="2:9" x14ac:dyDescent="0.2">
      <c r="B1647" s="615" t="s">
        <v>1620</v>
      </c>
      <c r="C1647" s="615" t="s">
        <v>2899</v>
      </c>
      <c r="D1647" s="616" t="s">
        <v>3012</v>
      </c>
      <c r="G1647" s="613" t="s">
        <v>159</v>
      </c>
      <c r="H1647" s="613" t="s">
        <v>3223</v>
      </c>
      <c r="I1647" s="613" t="s">
        <v>3236</v>
      </c>
    </row>
    <row r="1648" spans="2:9" x14ac:dyDescent="0.2">
      <c r="B1648" s="615" t="s">
        <v>1620</v>
      </c>
      <c r="C1648" s="615" t="s">
        <v>2899</v>
      </c>
      <c r="D1648" s="616" t="s">
        <v>3013</v>
      </c>
      <c r="G1648" s="613" t="s">
        <v>159</v>
      </c>
      <c r="H1648" s="613" t="s">
        <v>3223</v>
      </c>
      <c r="I1648" s="613" t="s">
        <v>3237</v>
      </c>
    </row>
    <row r="1649" spans="2:9" x14ac:dyDescent="0.2">
      <c r="B1649" s="615" t="s">
        <v>1620</v>
      </c>
      <c r="C1649" s="615" t="s">
        <v>2899</v>
      </c>
      <c r="D1649" s="616" t="s">
        <v>3014</v>
      </c>
      <c r="G1649" s="613" t="s">
        <v>159</v>
      </c>
      <c r="H1649" s="613" t="s">
        <v>3238</v>
      </c>
      <c r="I1649" s="613" t="s">
        <v>3239</v>
      </c>
    </row>
    <row r="1650" spans="2:9" x14ac:dyDescent="0.2">
      <c r="B1650" s="615" t="s">
        <v>1620</v>
      </c>
      <c r="C1650" s="615" t="s">
        <v>2899</v>
      </c>
      <c r="D1650" s="616" t="s">
        <v>3015</v>
      </c>
      <c r="G1650" s="613" t="s">
        <v>159</v>
      </c>
      <c r="H1650" s="613" t="s">
        <v>3238</v>
      </c>
      <c r="I1650" s="613" t="s">
        <v>3240</v>
      </c>
    </row>
    <row r="1651" spans="2:9" x14ac:dyDescent="0.2">
      <c r="B1651" s="615" t="s">
        <v>1620</v>
      </c>
      <c r="C1651" s="615" t="s">
        <v>2899</v>
      </c>
      <c r="D1651" s="616" t="s">
        <v>3016</v>
      </c>
      <c r="G1651" s="613" t="s">
        <v>159</v>
      </c>
      <c r="H1651" s="613" t="s">
        <v>3238</v>
      </c>
      <c r="I1651" s="613" t="s">
        <v>3241</v>
      </c>
    </row>
    <row r="1652" spans="2:9" x14ac:dyDescent="0.2">
      <c r="B1652" s="615" t="s">
        <v>1620</v>
      </c>
      <c r="C1652" s="615" t="s">
        <v>2899</v>
      </c>
      <c r="D1652" s="616" t="s">
        <v>3017</v>
      </c>
      <c r="G1652" s="613" t="s">
        <v>159</v>
      </c>
      <c r="H1652" s="613" t="s">
        <v>3238</v>
      </c>
      <c r="I1652" s="613" t="s">
        <v>3242</v>
      </c>
    </row>
    <row r="1653" spans="2:9" x14ac:dyDescent="0.2">
      <c r="B1653" s="615" t="s">
        <v>1620</v>
      </c>
      <c r="C1653" s="615" t="s">
        <v>2899</v>
      </c>
      <c r="D1653" s="616" t="s">
        <v>3018</v>
      </c>
      <c r="G1653" s="613" t="s">
        <v>159</v>
      </c>
      <c r="H1653" s="613" t="s">
        <v>3238</v>
      </c>
      <c r="I1653" s="613" t="s">
        <v>3243</v>
      </c>
    </row>
    <row r="1654" spans="2:9" x14ac:dyDescent="0.2">
      <c r="B1654" s="615" t="s">
        <v>1620</v>
      </c>
      <c r="C1654" s="615" t="s">
        <v>2899</v>
      </c>
      <c r="D1654" s="616" t="s">
        <v>3019</v>
      </c>
      <c r="G1654" s="613" t="s">
        <v>159</v>
      </c>
      <c r="H1654" s="613" t="s">
        <v>3238</v>
      </c>
      <c r="I1654" s="613" t="s">
        <v>3244</v>
      </c>
    </row>
    <row r="1655" spans="2:9" x14ac:dyDescent="0.2">
      <c r="B1655" s="615" t="s">
        <v>1620</v>
      </c>
      <c r="C1655" s="615" t="s">
        <v>2899</v>
      </c>
      <c r="D1655" s="616" t="s">
        <v>3020</v>
      </c>
      <c r="G1655" s="613" t="s">
        <v>159</v>
      </c>
      <c r="H1655" s="613" t="s">
        <v>3245</v>
      </c>
      <c r="I1655" s="613" t="s">
        <v>3246</v>
      </c>
    </row>
    <row r="1656" spans="2:9" x14ac:dyDescent="0.2">
      <c r="B1656" s="615" t="s">
        <v>1620</v>
      </c>
      <c r="C1656" s="615" t="s">
        <v>2899</v>
      </c>
      <c r="D1656" s="616" t="s">
        <v>3021</v>
      </c>
      <c r="G1656" s="613" t="s">
        <v>159</v>
      </c>
      <c r="H1656" s="613" t="s">
        <v>3245</v>
      </c>
      <c r="I1656" s="613" t="s">
        <v>3247</v>
      </c>
    </row>
    <row r="1657" spans="2:9" x14ac:dyDescent="0.2">
      <c r="B1657" s="615" t="s">
        <v>1620</v>
      </c>
      <c r="C1657" s="615" t="s">
        <v>2899</v>
      </c>
      <c r="D1657" s="616" t="s">
        <v>3022</v>
      </c>
      <c r="G1657" s="613" t="s">
        <v>159</v>
      </c>
      <c r="H1657" s="613" t="s">
        <v>3245</v>
      </c>
      <c r="I1657" s="613" t="s">
        <v>3248</v>
      </c>
    </row>
    <row r="1658" spans="2:9" x14ac:dyDescent="0.2">
      <c r="B1658" s="615" t="s">
        <v>1620</v>
      </c>
      <c r="C1658" s="615" t="s">
        <v>2899</v>
      </c>
      <c r="D1658" s="616" t="s">
        <v>3023</v>
      </c>
      <c r="G1658" s="613" t="s">
        <v>159</v>
      </c>
      <c r="H1658" s="613" t="s">
        <v>3245</v>
      </c>
      <c r="I1658" s="613" t="s">
        <v>3249</v>
      </c>
    </row>
    <row r="1659" spans="2:9" x14ac:dyDescent="0.2">
      <c r="B1659" s="615" t="s">
        <v>1620</v>
      </c>
      <c r="C1659" s="615" t="s">
        <v>2899</v>
      </c>
      <c r="D1659" s="616" t="s">
        <v>3024</v>
      </c>
      <c r="G1659" s="613" t="s">
        <v>159</v>
      </c>
      <c r="H1659" s="613" t="s">
        <v>3245</v>
      </c>
      <c r="I1659" s="613" t="s">
        <v>3250</v>
      </c>
    </row>
    <row r="1660" spans="2:9" x14ac:dyDescent="0.2">
      <c r="B1660" s="615" t="s">
        <v>1620</v>
      </c>
      <c r="C1660" s="615" t="s">
        <v>2899</v>
      </c>
      <c r="D1660" s="616" t="s">
        <v>3025</v>
      </c>
      <c r="G1660" s="613" t="s">
        <v>159</v>
      </c>
      <c r="H1660" s="613" t="s">
        <v>3245</v>
      </c>
      <c r="I1660" s="613" t="s">
        <v>3251</v>
      </c>
    </row>
    <row r="1661" spans="2:9" x14ac:dyDescent="0.2">
      <c r="B1661" s="615" t="s">
        <v>1620</v>
      </c>
      <c r="C1661" s="615" t="s">
        <v>2899</v>
      </c>
      <c r="D1661" s="616" t="s">
        <v>3026</v>
      </c>
      <c r="G1661" s="613" t="s">
        <v>159</v>
      </c>
      <c r="H1661" s="613" t="s">
        <v>3245</v>
      </c>
      <c r="I1661" s="613" t="s">
        <v>3252</v>
      </c>
    </row>
    <row r="1662" spans="2:9" x14ac:dyDescent="0.2">
      <c r="B1662" s="615" t="s">
        <v>1620</v>
      </c>
      <c r="C1662" s="615" t="s">
        <v>2899</v>
      </c>
      <c r="D1662" s="616" t="s">
        <v>3027</v>
      </c>
      <c r="G1662" s="613" t="s">
        <v>159</v>
      </c>
      <c r="H1662" s="613" t="s">
        <v>3245</v>
      </c>
      <c r="I1662" s="613" t="s">
        <v>3253</v>
      </c>
    </row>
    <row r="1663" spans="2:9" x14ac:dyDescent="0.2">
      <c r="B1663" s="615" t="s">
        <v>1620</v>
      </c>
      <c r="C1663" s="615" t="s">
        <v>2899</v>
      </c>
      <c r="D1663" s="616" t="s">
        <v>3028</v>
      </c>
      <c r="G1663" s="613" t="s">
        <v>159</v>
      </c>
      <c r="H1663" s="613" t="s">
        <v>3245</v>
      </c>
      <c r="I1663" s="613" t="s">
        <v>3215</v>
      </c>
    </row>
    <row r="1664" spans="2:9" x14ac:dyDescent="0.2">
      <c r="B1664" s="615" t="s">
        <v>1620</v>
      </c>
      <c r="C1664" s="615" t="s">
        <v>2899</v>
      </c>
      <c r="D1664" s="616" t="s">
        <v>3029</v>
      </c>
      <c r="G1664" s="613" t="s">
        <v>159</v>
      </c>
      <c r="H1664" s="613" t="s">
        <v>3245</v>
      </c>
      <c r="I1664" s="613" t="s">
        <v>3221</v>
      </c>
    </row>
    <row r="1665" spans="2:9" x14ac:dyDescent="0.2">
      <c r="B1665" s="615" t="s">
        <v>1620</v>
      </c>
      <c r="C1665" s="615" t="s">
        <v>2899</v>
      </c>
      <c r="D1665" s="616" t="s">
        <v>3030</v>
      </c>
      <c r="G1665" s="613" t="s">
        <v>159</v>
      </c>
      <c r="H1665" s="613" t="s">
        <v>3254</v>
      </c>
      <c r="I1665" s="613" t="s">
        <v>3255</v>
      </c>
    </row>
    <row r="1666" spans="2:9" x14ac:dyDescent="0.2">
      <c r="B1666" s="615" t="s">
        <v>1620</v>
      </c>
      <c r="C1666" s="615" t="s">
        <v>2899</v>
      </c>
      <c r="D1666" s="616" t="s">
        <v>3031</v>
      </c>
      <c r="G1666" s="613" t="s">
        <v>159</v>
      </c>
      <c r="H1666" s="613" t="s">
        <v>3254</v>
      </c>
      <c r="I1666" s="613" t="s">
        <v>3256</v>
      </c>
    </row>
    <row r="1667" spans="2:9" x14ac:dyDescent="0.2">
      <c r="B1667" s="615" t="s">
        <v>1620</v>
      </c>
      <c r="C1667" s="615" t="s">
        <v>2899</v>
      </c>
      <c r="D1667" s="616" t="s">
        <v>3032</v>
      </c>
      <c r="G1667" s="613" t="s">
        <v>159</v>
      </c>
      <c r="H1667" s="613" t="s">
        <v>3254</v>
      </c>
      <c r="I1667" s="613" t="s">
        <v>3114</v>
      </c>
    </row>
    <row r="1668" spans="2:9" x14ac:dyDescent="0.2">
      <c r="B1668" s="615" t="s">
        <v>1620</v>
      </c>
      <c r="C1668" s="615" t="s">
        <v>2899</v>
      </c>
      <c r="D1668" s="616" t="s">
        <v>3033</v>
      </c>
      <c r="G1668" s="613" t="s">
        <v>159</v>
      </c>
      <c r="H1668" s="613" t="s">
        <v>3254</v>
      </c>
      <c r="I1668" s="613" t="s">
        <v>3257</v>
      </c>
    </row>
    <row r="1669" spans="2:9" x14ac:dyDescent="0.2">
      <c r="B1669" s="615" t="s">
        <v>1620</v>
      </c>
      <c r="C1669" s="615" t="s">
        <v>2899</v>
      </c>
      <c r="D1669" s="616" t="s">
        <v>3034</v>
      </c>
      <c r="G1669" s="613" t="s">
        <v>159</v>
      </c>
      <c r="H1669" s="613" t="s">
        <v>3254</v>
      </c>
      <c r="I1669" s="613" t="s">
        <v>3247</v>
      </c>
    </row>
    <row r="1670" spans="2:9" x14ac:dyDescent="0.2">
      <c r="B1670" s="615" t="s">
        <v>1620</v>
      </c>
      <c r="C1670" s="615" t="s">
        <v>2899</v>
      </c>
      <c r="D1670" s="616" t="s">
        <v>3035</v>
      </c>
      <c r="G1670" s="613" t="s">
        <v>159</v>
      </c>
      <c r="H1670" s="613" t="s">
        <v>3254</v>
      </c>
      <c r="I1670" s="613" t="s">
        <v>3250</v>
      </c>
    </row>
    <row r="1671" spans="2:9" x14ac:dyDescent="0.2">
      <c r="B1671" s="615" t="s">
        <v>1620</v>
      </c>
      <c r="C1671" s="615" t="s">
        <v>2899</v>
      </c>
      <c r="D1671" s="616" t="s">
        <v>3036</v>
      </c>
      <c r="G1671" s="613" t="s">
        <v>159</v>
      </c>
      <c r="H1671" s="613" t="s">
        <v>3254</v>
      </c>
      <c r="I1671" s="613" t="s">
        <v>3258</v>
      </c>
    </row>
    <row r="1672" spans="2:9" x14ac:dyDescent="0.2">
      <c r="B1672" s="615" t="s">
        <v>1620</v>
      </c>
      <c r="C1672" s="615" t="s">
        <v>2899</v>
      </c>
      <c r="D1672" s="616" t="s">
        <v>3037</v>
      </c>
      <c r="G1672" s="613" t="s">
        <v>159</v>
      </c>
      <c r="H1672" s="613" t="s">
        <v>3254</v>
      </c>
      <c r="I1672" s="613" t="s">
        <v>3259</v>
      </c>
    </row>
    <row r="1673" spans="2:9" x14ac:dyDescent="0.2">
      <c r="B1673" s="615" t="s">
        <v>1620</v>
      </c>
      <c r="C1673" s="615" t="s">
        <v>2899</v>
      </c>
      <c r="D1673" s="616" t="s">
        <v>3038</v>
      </c>
      <c r="G1673" s="613" t="s">
        <v>159</v>
      </c>
      <c r="H1673" s="613" t="s">
        <v>3254</v>
      </c>
      <c r="I1673" s="613" t="s">
        <v>3260</v>
      </c>
    </row>
    <row r="1674" spans="2:9" x14ac:dyDescent="0.2">
      <c r="B1674" s="615" t="s">
        <v>1620</v>
      </c>
      <c r="C1674" s="615" t="s">
        <v>2899</v>
      </c>
      <c r="D1674" s="616" t="s">
        <v>3039</v>
      </c>
      <c r="G1674" s="613" t="s">
        <v>159</v>
      </c>
      <c r="H1674" s="613" t="s">
        <v>3254</v>
      </c>
      <c r="I1674" s="613" t="s">
        <v>3215</v>
      </c>
    </row>
    <row r="1675" spans="2:9" x14ac:dyDescent="0.2">
      <c r="B1675" s="615" t="s">
        <v>1620</v>
      </c>
      <c r="C1675" s="615" t="s">
        <v>2899</v>
      </c>
      <c r="D1675" s="616" t="s">
        <v>3040</v>
      </c>
      <c r="G1675" s="613" t="s">
        <v>159</v>
      </c>
      <c r="H1675" s="613" t="s">
        <v>3261</v>
      </c>
      <c r="I1675" s="613" t="s">
        <v>3262</v>
      </c>
    </row>
    <row r="1676" spans="2:9" x14ac:dyDescent="0.2">
      <c r="B1676" s="615" t="s">
        <v>1620</v>
      </c>
      <c r="C1676" s="615" t="s">
        <v>157</v>
      </c>
      <c r="D1676" s="619" t="s">
        <v>2683</v>
      </c>
      <c r="G1676" s="613" t="s">
        <v>159</v>
      </c>
      <c r="H1676" s="613" t="s">
        <v>3261</v>
      </c>
      <c r="I1676" s="613" t="s">
        <v>3263</v>
      </c>
    </row>
    <row r="1677" spans="2:9" x14ac:dyDescent="0.2">
      <c r="B1677" s="615" t="s">
        <v>1620</v>
      </c>
      <c r="C1677" s="615" t="s">
        <v>157</v>
      </c>
      <c r="D1677" s="619" t="s">
        <v>2684</v>
      </c>
      <c r="G1677" s="613" t="s">
        <v>159</v>
      </c>
      <c r="H1677" s="613" t="s">
        <v>3261</v>
      </c>
      <c r="I1677" s="613" t="s">
        <v>3264</v>
      </c>
    </row>
    <row r="1678" spans="2:9" x14ac:dyDescent="0.2">
      <c r="B1678" s="615" t="s">
        <v>1620</v>
      </c>
      <c r="C1678" s="615" t="s">
        <v>157</v>
      </c>
      <c r="D1678" s="619" t="s">
        <v>2685</v>
      </c>
      <c r="G1678" s="613" t="s">
        <v>159</v>
      </c>
      <c r="H1678" s="613" t="s">
        <v>3261</v>
      </c>
      <c r="I1678" s="613" t="s">
        <v>3265</v>
      </c>
    </row>
    <row r="1679" spans="2:9" x14ac:dyDescent="0.2">
      <c r="B1679" s="615" t="s">
        <v>1620</v>
      </c>
      <c r="C1679" s="615" t="s">
        <v>157</v>
      </c>
      <c r="D1679" s="619" t="s">
        <v>2686</v>
      </c>
      <c r="G1679" s="613" t="s">
        <v>159</v>
      </c>
      <c r="H1679" s="613" t="s">
        <v>3261</v>
      </c>
      <c r="I1679" s="613" t="s">
        <v>3266</v>
      </c>
    </row>
    <row r="1680" spans="2:9" x14ac:dyDescent="0.2">
      <c r="B1680" s="615" t="s">
        <v>1620</v>
      </c>
      <c r="C1680" s="615" t="s">
        <v>157</v>
      </c>
      <c r="D1680" s="619" t="s">
        <v>2687</v>
      </c>
      <c r="G1680" s="613" t="s">
        <v>159</v>
      </c>
      <c r="H1680" s="613" t="s">
        <v>3261</v>
      </c>
      <c r="I1680" s="613" t="s">
        <v>3267</v>
      </c>
    </row>
    <row r="1681" spans="2:9" x14ac:dyDescent="0.2">
      <c r="B1681" s="615" t="s">
        <v>1620</v>
      </c>
      <c r="C1681" s="615" t="s">
        <v>157</v>
      </c>
      <c r="D1681" s="619" t="s">
        <v>2688</v>
      </c>
      <c r="G1681" s="613" t="s">
        <v>159</v>
      </c>
      <c r="H1681" s="613" t="s">
        <v>3261</v>
      </c>
      <c r="I1681" s="613" t="s">
        <v>3268</v>
      </c>
    </row>
    <row r="1682" spans="2:9" x14ac:dyDescent="0.2">
      <c r="B1682" s="615" t="s">
        <v>1620</v>
      </c>
      <c r="C1682" s="615" t="s">
        <v>157</v>
      </c>
      <c r="D1682" s="619" t="s">
        <v>2689</v>
      </c>
      <c r="G1682" s="613" t="s">
        <v>159</v>
      </c>
      <c r="H1682" s="613" t="s">
        <v>3269</v>
      </c>
      <c r="I1682" s="613" t="s">
        <v>3270</v>
      </c>
    </row>
    <row r="1683" spans="2:9" x14ac:dyDescent="0.2">
      <c r="B1683" s="615" t="s">
        <v>1620</v>
      </c>
      <c r="C1683" s="615" t="s">
        <v>157</v>
      </c>
      <c r="D1683" s="619" t="s">
        <v>2690</v>
      </c>
      <c r="G1683" s="613" t="s">
        <v>159</v>
      </c>
      <c r="H1683" s="613" t="s">
        <v>3269</v>
      </c>
      <c r="I1683" s="613" t="s">
        <v>3125</v>
      </c>
    </row>
    <row r="1684" spans="2:9" x14ac:dyDescent="0.2">
      <c r="B1684" s="615" t="s">
        <v>1620</v>
      </c>
      <c r="C1684" s="615" t="s">
        <v>157</v>
      </c>
      <c r="D1684" s="619" t="s">
        <v>2691</v>
      </c>
      <c r="G1684" s="613" t="s">
        <v>159</v>
      </c>
      <c r="H1684" s="613" t="s">
        <v>3269</v>
      </c>
      <c r="I1684" s="613" t="s">
        <v>3263</v>
      </c>
    </row>
    <row r="1685" spans="2:9" x14ac:dyDescent="0.2">
      <c r="B1685" s="615" t="s">
        <v>1620</v>
      </c>
      <c r="C1685" s="615" t="s">
        <v>157</v>
      </c>
      <c r="D1685" s="619" t="s">
        <v>2692</v>
      </c>
      <c r="G1685" s="613" t="s">
        <v>159</v>
      </c>
      <c r="H1685" s="613" t="s">
        <v>3269</v>
      </c>
      <c r="I1685" s="613" t="s">
        <v>3239</v>
      </c>
    </row>
    <row r="1686" spans="2:9" x14ac:dyDescent="0.2">
      <c r="B1686" s="615" t="s">
        <v>1620</v>
      </c>
      <c r="C1686" s="615" t="s">
        <v>157</v>
      </c>
      <c r="D1686" s="619" t="s">
        <v>2693</v>
      </c>
      <c r="G1686" s="613" t="s">
        <v>159</v>
      </c>
      <c r="H1686" s="613" t="s">
        <v>3269</v>
      </c>
      <c r="I1686" s="613" t="s">
        <v>3240</v>
      </c>
    </row>
    <row r="1687" spans="2:9" x14ac:dyDescent="0.2">
      <c r="B1687" s="615" t="s">
        <v>1620</v>
      </c>
      <c r="C1687" s="615" t="s">
        <v>157</v>
      </c>
      <c r="D1687" s="619" t="s">
        <v>2694</v>
      </c>
      <c r="G1687" s="613" t="s">
        <v>159</v>
      </c>
      <c r="H1687" s="613" t="s">
        <v>3269</v>
      </c>
      <c r="I1687" s="613" t="s">
        <v>3271</v>
      </c>
    </row>
    <row r="1688" spans="2:9" x14ac:dyDescent="0.2">
      <c r="B1688" s="615" t="s">
        <v>1620</v>
      </c>
      <c r="C1688" s="615" t="s">
        <v>157</v>
      </c>
      <c r="D1688" s="619" t="s">
        <v>2695</v>
      </c>
      <c r="G1688" s="613" t="s">
        <v>159</v>
      </c>
      <c r="H1688" s="613" t="s">
        <v>3269</v>
      </c>
      <c r="I1688" s="613" t="s">
        <v>3272</v>
      </c>
    </row>
    <row r="1689" spans="2:9" x14ac:dyDescent="0.2">
      <c r="B1689" s="615" t="s">
        <v>1620</v>
      </c>
      <c r="C1689" s="615" t="s">
        <v>157</v>
      </c>
      <c r="D1689" s="619" t="s">
        <v>2696</v>
      </c>
      <c r="G1689" s="613" t="s">
        <v>159</v>
      </c>
      <c r="H1689" s="613" t="s">
        <v>3269</v>
      </c>
      <c r="I1689" s="613" t="s">
        <v>3126</v>
      </c>
    </row>
    <row r="1690" spans="2:9" x14ac:dyDescent="0.2">
      <c r="B1690" s="615" t="s">
        <v>1620</v>
      </c>
      <c r="C1690" s="615" t="s">
        <v>157</v>
      </c>
      <c r="D1690" s="619" t="s">
        <v>2697</v>
      </c>
      <c r="G1690" s="613" t="s">
        <v>159</v>
      </c>
      <c r="H1690" s="613" t="s">
        <v>3269</v>
      </c>
      <c r="I1690" s="613" t="s">
        <v>3273</v>
      </c>
    </row>
    <row r="1691" spans="2:9" x14ac:dyDescent="0.2">
      <c r="B1691" s="615" t="s">
        <v>1620</v>
      </c>
      <c r="C1691" s="615" t="s">
        <v>157</v>
      </c>
      <c r="D1691" s="619" t="s">
        <v>2698</v>
      </c>
      <c r="G1691" s="613" t="s">
        <v>159</v>
      </c>
      <c r="H1691" s="613" t="s">
        <v>3269</v>
      </c>
      <c r="I1691" s="613" t="s">
        <v>3131</v>
      </c>
    </row>
    <row r="1692" spans="2:9" x14ac:dyDescent="0.2">
      <c r="B1692" s="615" t="s">
        <v>1620</v>
      </c>
      <c r="C1692" s="615" t="s">
        <v>157</v>
      </c>
      <c r="D1692" s="619" t="s">
        <v>2699</v>
      </c>
      <c r="G1692" s="613" t="s">
        <v>159</v>
      </c>
      <c r="H1692" s="613" t="s">
        <v>3269</v>
      </c>
      <c r="I1692" s="613" t="s">
        <v>3274</v>
      </c>
    </row>
    <row r="1693" spans="2:9" x14ac:dyDescent="0.2">
      <c r="B1693" s="615" t="s">
        <v>1620</v>
      </c>
      <c r="C1693" s="615" t="s">
        <v>157</v>
      </c>
      <c r="D1693" s="619" t="s">
        <v>2700</v>
      </c>
      <c r="G1693" s="613" t="s">
        <v>159</v>
      </c>
      <c r="H1693" s="613" t="s">
        <v>3269</v>
      </c>
      <c r="I1693" s="613" t="s">
        <v>3275</v>
      </c>
    </row>
    <row r="1694" spans="2:9" x14ac:dyDescent="0.2">
      <c r="B1694" s="615" t="s">
        <v>1620</v>
      </c>
      <c r="C1694" s="615" t="s">
        <v>157</v>
      </c>
      <c r="D1694" s="619" t="s">
        <v>2701</v>
      </c>
      <c r="G1694" s="613" t="s">
        <v>159</v>
      </c>
      <c r="H1694" s="613" t="s">
        <v>3269</v>
      </c>
      <c r="I1694" s="613" t="s">
        <v>3243</v>
      </c>
    </row>
    <row r="1695" spans="2:9" x14ac:dyDescent="0.2">
      <c r="B1695" s="615" t="s">
        <v>1620</v>
      </c>
      <c r="C1695" s="615" t="s">
        <v>157</v>
      </c>
      <c r="D1695" s="619" t="s">
        <v>2702</v>
      </c>
      <c r="G1695" s="613" t="s">
        <v>159</v>
      </c>
      <c r="H1695" s="613" t="s">
        <v>3269</v>
      </c>
      <c r="I1695" s="613" t="s">
        <v>3276</v>
      </c>
    </row>
    <row r="1696" spans="2:9" x14ac:dyDescent="0.2">
      <c r="B1696" s="615" t="s">
        <v>1620</v>
      </c>
      <c r="C1696" s="615" t="s">
        <v>157</v>
      </c>
      <c r="D1696" s="619" t="s">
        <v>2703</v>
      </c>
      <c r="G1696" s="613" t="s">
        <v>159</v>
      </c>
      <c r="H1696" s="613" t="s">
        <v>3269</v>
      </c>
      <c r="I1696" s="613" t="s">
        <v>3277</v>
      </c>
    </row>
    <row r="1697" spans="2:9" x14ac:dyDescent="0.2">
      <c r="B1697" s="615" t="s">
        <v>1620</v>
      </c>
      <c r="C1697" s="615" t="s">
        <v>157</v>
      </c>
      <c r="D1697" s="619" t="s">
        <v>2704</v>
      </c>
      <c r="G1697" s="613" t="s">
        <v>159</v>
      </c>
      <c r="H1697" s="613" t="s">
        <v>3269</v>
      </c>
      <c r="I1697" s="613" t="s">
        <v>3278</v>
      </c>
    </row>
    <row r="1698" spans="2:9" x14ac:dyDescent="0.2">
      <c r="B1698" s="615" t="s">
        <v>1620</v>
      </c>
      <c r="C1698" s="615" t="s">
        <v>157</v>
      </c>
      <c r="D1698" s="619" t="s">
        <v>2705</v>
      </c>
      <c r="G1698" s="613" t="s">
        <v>159</v>
      </c>
      <c r="H1698" s="613" t="s">
        <v>3269</v>
      </c>
      <c r="I1698" s="613" t="s">
        <v>3132</v>
      </c>
    </row>
    <row r="1699" spans="2:9" x14ac:dyDescent="0.2">
      <c r="B1699" s="615" t="s">
        <v>1620</v>
      </c>
      <c r="C1699" s="615" t="s">
        <v>157</v>
      </c>
      <c r="D1699" s="619" t="s">
        <v>2706</v>
      </c>
      <c r="G1699" s="613" t="s">
        <v>159</v>
      </c>
      <c r="H1699" s="613" t="s">
        <v>3279</v>
      </c>
      <c r="I1699" s="613" t="s">
        <v>3114</v>
      </c>
    </row>
    <row r="1700" spans="2:9" x14ac:dyDescent="0.2">
      <c r="B1700" s="615" t="s">
        <v>1620</v>
      </c>
      <c r="C1700" s="615" t="s">
        <v>157</v>
      </c>
      <c r="D1700" s="619" t="s">
        <v>2707</v>
      </c>
      <c r="G1700" s="613" t="s">
        <v>159</v>
      </c>
      <c r="H1700" s="613" t="s">
        <v>3279</v>
      </c>
      <c r="I1700" s="613" t="s">
        <v>3258</v>
      </c>
    </row>
    <row r="1701" spans="2:9" x14ac:dyDescent="0.2">
      <c r="B1701" s="615" t="s">
        <v>1620</v>
      </c>
      <c r="C1701" s="615" t="s">
        <v>157</v>
      </c>
      <c r="D1701" s="619" t="s">
        <v>2708</v>
      </c>
      <c r="G1701" s="613" t="s">
        <v>159</v>
      </c>
      <c r="H1701" s="613" t="s">
        <v>3279</v>
      </c>
      <c r="I1701" s="613" t="s">
        <v>3212</v>
      </c>
    </row>
    <row r="1702" spans="2:9" x14ac:dyDescent="0.2">
      <c r="B1702" s="615" t="s">
        <v>1620</v>
      </c>
      <c r="C1702" s="615" t="s">
        <v>157</v>
      </c>
      <c r="D1702" s="619" t="s">
        <v>2709</v>
      </c>
      <c r="G1702" s="613" t="s">
        <v>159</v>
      </c>
      <c r="H1702" s="613" t="s">
        <v>3279</v>
      </c>
      <c r="I1702" s="613" t="s">
        <v>3280</v>
      </c>
    </row>
    <row r="1703" spans="2:9" x14ac:dyDescent="0.2">
      <c r="B1703" s="615" t="s">
        <v>1620</v>
      </c>
      <c r="C1703" s="615" t="s">
        <v>157</v>
      </c>
      <c r="D1703" s="619" t="s">
        <v>2710</v>
      </c>
      <c r="G1703" s="613" t="s">
        <v>159</v>
      </c>
      <c r="H1703" s="613" t="s">
        <v>3279</v>
      </c>
      <c r="I1703" s="613" t="s">
        <v>3281</v>
      </c>
    </row>
    <row r="1704" spans="2:9" x14ac:dyDescent="0.2">
      <c r="B1704" s="615" t="s">
        <v>1620</v>
      </c>
      <c r="C1704" s="615" t="s">
        <v>157</v>
      </c>
      <c r="D1704" s="619" t="s">
        <v>2711</v>
      </c>
      <c r="G1704" s="613" t="s">
        <v>159</v>
      </c>
      <c r="H1704" s="613" t="s">
        <v>3279</v>
      </c>
      <c r="I1704" s="613" t="s">
        <v>3282</v>
      </c>
    </row>
    <row r="1705" spans="2:9" x14ac:dyDescent="0.2">
      <c r="B1705" s="615" t="s">
        <v>1620</v>
      </c>
      <c r="C1705" s="615" t="s">
        <v>157</v>
      </c>
      <c r="D1705" s="619" t="s">
        <v>2712</v>
      </c>
      <c r="G1705" s="613" t="s">
        <v>159</v>
      </c>
      <c r="H1705" s="613" t="s">
        <v>3279</v>
      </c>
      <c r="I1705" s="613" t="s">
        <v>3283</v>
      </c>
    </row>
    <row r="1706" spans="2:9" x14ac:dyDescent="0.2">
      <c r="B1706" s="615" t="s">
        <v>1620</v>
      </c>
      <c r="C1706" s="615" t="s">
        <v>157</v>
      </c>
      <c r="D1706" s="619" t="s">
        <v>2713</v>
      </c>
      <c r="G1706" s="613" t="s">
        <v>159</v>
      </c>
      <c r="H1706" s="613" t="s">
        <v>3279</v>
      </c>
      <c r="I1706" s="613" t="s">
        <v>3284</v>
      </c>
    </row>
    <row r="1707" spans="2:9" x14ac:dyDescent="0.2">
      <c r="B1707" s="615" t="s">
        <v>1620</v>
      </c>
      <c r="C1707" s="615" t="s">
        <v>157</v>
      </c>
      <c r="D1707" s="619" t="s">
        <v>2714</v>
      </c>
      <c r="G1707" s="613" t="s">
        <v>159</v>
      </c>
      <c r="H1707" s="613" t="s">
        <v>3279</v>
      </c>
      <c r="I1707" s="613" t="s">
        <v>3260</v>
      </c>
    </row>
    <row r="1708" spans="2:9" x14ac:dyDescent="0.2">
      <c r="B1708" s="615" t="s">
        <v>1620</v>
      </c>
      <c r="C1708" s="615" t="s">
        <v>157</v>
      </c>
      <c r="D1708" s="619" t="s">
        <v>2715</v>
      </c>
      <c r="G1708" s="613" t="s">
        <v>159</v>
      </c>
      <c r="H1708" s="613" t="s">
        <v>3279</v>
      </c>
      <c r="I1708" s="613" t="s">
        <v>3215</v>
      </c>
    </row>
    <row r="1709" spans="2:9" x14ac:dyDescent="0.2">
      <c r="B1709" s="615" t="s">
        <v>1620</v>
      </c>
      <c r="C1709" s="615" t="s">
        <v>157</v>
      </c>
      <c r="D1709" s="619" t="s">
        <v>2716</v>
      </c>
      <c r="G1709" s="613" t="s">
        <v>159</v>
      </c>
      <c r="H1709" s="613" t="s">
        <v>3279</v>
      </c>
      <c r="I1709" s="613" t="s">
        <v>3285</v>
      </c>
    </row>
    <row r="1710" spans="2:9" x14ac:dyDescent="0.2">
      <c r="B1710" s="615" t="s">
        <v>1620</v>
      </c>
      <c r="C1710" s="615" t="s">
        <v>157</v>
      </c>
      <c r="D1710" s="619" t="s">
        <v>2717</v>
      </c>
      <c r="G1710" s="613" t="s">
        <v>159</v>
      </c>
      <c r="H1710" s="613" t="s">
        <v>3279</v>
      </c>
      <c r="I1710" s="613" t="s">
        <v>3216</v>
      </c>
    </row>
    <row r="1711" spans="2:9" x14ac:dyDescent="0.2">
      <c r="B1711" s="615" t="s">
        <v>1620</v>
      </c>
      <c r="C1711" s="615" t="s">
        <v>157</v>
      </c>
      <c r="D1711" s="619" t="s">
        <v>2718</v>
      </c>
      <c r="G1711" s="613" t="s">
        <v>159</v>
      </c>
      <c r="H1711" s="613" t="s">
        <v>3279</v>
      </c>
      <c r="I1711" s="613" t="s">
        <v>3286</v>
      </c>
    </row>
    <row r="1712" spans="2:9" x14ac:dyDescent="0.2">
      <c r="B1712" s="615" t="s">
        <v>1620</v>
      </c>
      <c r="C1712" s="615" t="s">
        <v>157</v>
      </c>
      <c r="D1712" s="619" t="s">
        <v>2719</v>
      </c>
      <c r="G1712" s="613" t="s">
        <v>159</v>
      </c>
      <c r="H1712" s="613" t="s">
        <v>3287</v>
      </c>
      <c r="I1712" s="613" t="s">
        <v>3136</v>
      </c>
    </row>
    <row r="1713" spans="2:9" x14ac:dyDescent="0.2">
      <c r="B1713" s="615" t="s">
        <v>1620</v>
      </c>
      <c r="C1713" s="615" t="s">
        <v>157</v>
      </c>
      <c r="D1713" s="619" t="s">
        <v>2720</v>
      </c>
      <c r="G1713" s="613" t="s">
        <v>159</v>
      </c>
      <c r="H1713" s="613" t="s">
        <v>3287</v>
      </c>
      <c r="I1713" s="613" t="s">
        <v>3288</v>
      </c>
    </row>
    <row r="1714" spans="2:9" x14ac:dyDescent="0.2">
      <c r="B1714" s="615" t="s">
        <v>1620</v>
      </c>
      <c r="C1714" s="615" t="s">
        <v>157</v>
      </c>
      <c r="D1714" s="619" t="s">
        <v>2721</v>
      </c>
      <c r="G1714" s="613" t="s">
        <v>159</v>
      </c>
      <c r="H1714" s="613" t="s">
        <v>3287</v>
      </c>
      <c r="I1714" s="613" t="s">
        <v>3289</v>
      </c>
    </row>
    <row r="1715" spans="2:9" x14ac:dyDescent="0.2">
      <c r="B1715" s="615" t="s">
        <v>1620</v>
      </c>
      <c r="C1715" s="615" t="s">
        <v>157</v>
      </c>
      <c r="D1715" s="619" t="s">
        <v>2722</v>
      </c>
      <c r="G1715" s="613" t="s">
        <v>159</v>
      </c>
      <c r="H1715" s="613" t="s">
        <v>3287</v>
      </c>
      <c r="I1715" s="613" t="s">
        <v>3290</v>
      </c>
    </row>
    <row r="1716" spans="2:9" x14ac:dyDescent="0.2">
      <c r="B1716" s="615" t="s">
        <v>1620</v>
      </c>
      <c r="C1716" s="615" t="s">
        <v>157</v>
      </c>
      <c r="D1716" s="619" t="s">
        <v>2723</v>
      </c>
      <c r="G1716" s="613" t="s">
        <v>159</v>
      </c>
      <c r="H1716" s="613" t="s">
        <v>3287</v>
      </c>
      <c r="I1716" s="613" t="s">
        <v>3140</v>
      </c>
    </row>
    <row r="1717" spans="2:9" x14ac:dyDescent="0.2">
      <c r="B1717" s="615" t="s">
        <v>1620</v>
      </c>
      <c r="C1717" s="615" t="s">
        <v>157</v>
      </c>
      <c r="D1717" s="619" t="s">
        <v>2724</v>
      </c>
      <c r="G1717" s="613" t="s">
        <v>159</v>
      </c>
      <c r="H1717" s="613" t="s">
        <v>3287</v>
      </c>
      <c r="I1717" s="613" t="s">
        <v>3291</v>
      </c>
    </row>
    <row r="1718" spans="2:9" x14ac:dyDescent="0.2">
      <c r="B1718" s="615" t="s">
        <v>1620</v>
      </c>
      <c r="C1718" s="615" t="s">
        <v>157</v>
      </c>
      <c r="D1718" s="619" t="s">
        <v>2725</v>
      </c>
      <c r="G1718" s="613" t="s">
        <v>159</v>
      </c>
      <c r="H1718" s="613" t="s">
        <v>3287</v>
      </c>
      <c r="I1718" s="613" t="s">
        <v>3292</v>
      </c>
    </row>
    <row r="1719" spans="2:9" x14ac:dyDescent="0.2">
      <c r="B1719" s="615" t="s">
        <v>1620</v>
      </c>
      <c r="C1719" s="615" t="s">
        <v>157</v>
      </c>
      <c r="D1719" s="619" t="s">
        <v>2726</v>
      </c>
      <c r="G1719" s="613" t="s">
        <v>159</v>
      </c>
      <c r="H1719" s="613" t="s">
        <v>3287</v>
      </c>
      <c r="I1719" s="613" t="s">
        <v>3293</v>
      </c>
    </row>
    <row r="1720" spans="2:9" x14ac:dyDescent="0.2">
      <c r="B1720" s="615" t="s">
        <v>1620</v>
      </c>
      <c r="C1720" s="615" t="s">
        <v>157</v>
      </c>
      <c r="D1720" s="619" t="s">
        <v>2727</v>
      </c>
      <c r="G1720" s="613" t="s">
        <v>159</v>
      </c>
      <c r="H1720" s="613" t="s">
        <v>3287</v>
      </c>
      <c r="I1720" s="613" t="s">
        <v>3294</v>
      </c>
    </row>
    <row r="1721" spans="2:9" x14ac:dyDescent="0.2">
      <c r="B1721" s="615" t="s">
        <v>1620</v>
      </c>
      <c r="C1721" s="615" t="s">
        <v>157</v>
      </c>
      <c r="D1721" s="619" t="s">
        <v>2728</v>
      </c>
      <c r="G1721" s="613" t="s">
        <v>159</v>
      </c>
      <c r="H1721" s="613" t="s">
        <v>3295</v>
      </c>
      <c r="I1721" s="613" t="s">
        <v>3296</v>
      </c>
    </row>
    <row r="1722" spans="2:9" x14ac:dyDescent="0.2">
      <c r="B1722" s="615" t="s">
        <v>1620</v>
      </c>
      <c r="C1722" s="615" t="s">
        <v>157</v>
      </c>
      <c r="D1722" s="619" t="s">
        <v>2729</v>
      </c>
      <c r="G1722" s="613" t="s">
        <v>159</v>
      </c>
      <c r="H1722" s="613" t="s">
        <v>3295</v>
      </c>
      <c r="I1722" s="613" t="s">
        <v>3246</v>
      </c>
    </row>
    <row r="1723" spans="2:9" x14ac:dyDescent="0.2">
      <c r="B1723" s="615" t="s">
        <v>1620</v>
      </c>
      <c r="C1723" s="615" t="s">
        <v>157</v>
      </c>
      <c r="D1723" s="619" t="s">
        <v>2730</v>
      </c>
      <c r="G1723" s="613" t="s">
        <v>159</v>
      </c>
      <c r="H1723" s="613" t="s">
        <v>3295</v>
      </c>
      <c r="I1723" s="613" t="s">
        <v>3297</v>
      </c>
    </row>
    <row r="1724" spans="2:9" x14ac:dyDescent="0.2">
      <c r="B1724" s="615" t="s">
        <v>1620</v>
      </c>
      <c r="C1724" s="615" t="s">
        <v>157</v>
      </c>
      <c r="D1724" s="619" t="s">
        <v>2731</v>
      </c>
      <c r="G1724" s="613" t="s">
        <v>159</v>
      </c>
      <c r="H1724" s="613" t="s">
        <v>3295</v>
      </c>
      <c r="I1724" s="613" t="s">
        <v>3298</v>
      </c>
    </row>
    <row r="1725" spans="2:9" x14ac:dyDescent="0.2">
      <c r="B1725" s="615" t="s">
        <v>1620</v>
      </c>
      <c r="C1725" s="615" t="s">
        <v>157</v>
      </c>
      <c r="D1725" s="619" t="s">
        <v>2732</v>
      </c>
      <c r="G1725" s="613" t="s">
        <v>159</v>
      </c>
      <c r="H1725" s="613" t="s">
        <v>3295</v>
      </c>
      <c r="I1725" s="613" t="s">
        <v>3299</v>
      </c>
    </row>
    <row r="1726" spans="2:9" x14ac:dyDescent="0.2">
      <c r="B1726" s="615" t="s">
        <v>1620</v>
      </c>
      <c r="C1726" s="615" t="s">
        <v>157</v>
      </c>
      <c r="D1726" s="619" t="s">
        <v>2733</v>
      </c>
      <c r="G1726" s="613" t="s">
        <v>159</v>
      </c>
      <c r="H1726" s="613" t="s">
        <v>3295</v>
      </c>
      <c r="I1726" s="613" t="s">
        <v>3300</v>
      </c>
    </row>
    <row r="1727" spans="2:9" x14ac:dyDescent="0.2">
      <c r="B1727" s="615" t="s">
        <v>1620</v>
      </c>
      <c r="C1727" s="615" t="s">
        <v>157</v>
      </c>
      <c r="D1727" s="619" t="s">
        <v>2734</v>
      </c>
      <c r="G1727" s="613" t="s">
        <v>159</v>
      </c>
      <c r="H1727" s="613" t="s">
        <v>3295</v>
      </c>
      <c r="I1727" s="613" t="s">
        <v>3257</v>
      </c>
    </row>
    <row r="1728" spans="2:9" x14ac:dyDescent="0.2">
      <c r="B1728" s="615" t="s">
        <v>1620</v>
      </c>
      <c r="C1728" s="615" t="s">
        <v>157</v>
      </c>
      <c r="D1728" s="619" t="s">
        <v>2735</v>
      </c>
      <c r="G1728" s="613" t="s">
        <v>159</v>
      </c>
      <c r="H1728" s="613" t="s">
        <v>3295</v>
      </c>
      <c r="I1728" s="613" t="s">
        <v>3115</v>
      </c>
    </row>
    <row r="1729" spans="2:9" x14ac:dyDescent="0.2">
      <c r="B1729" s="615" t="s">
        <v>1620</v>
      </c>
      <c r="C1729" s="615" t="s">
        <v>157</v>
      </c>
      <c r="D1729" s="619" t="s">
        <v>2736</v>
      </c>
      <c r="G1729" s="613" t="s">
        <v>159</v>
      </c>
      <c r="H1729" s="613" t="s">
        <v>3295</v>
      </c>
      <c r="I1729" s="613" t="s">
        <v>3301</v>
      </c>
    </row>
    <row r="1730" spans="2:9" x14ac:dyDescent="0.2">
      <c r="B1730" s="615" t="s">
        <v>1620</v>
      </c>
      <c r="C1730" s="615" t="s">
        <v>157</v>
      </c>
      <c r="D1730" s="619" t="s">
        <v>2737</v>
      </c>
      <c r="G1730" s="613" t="s">
        <v>159</v>
      </c>
      <c r="H1730" s="613" t="s">
        <v>3295</v>
      </c>
      <c r="I1730" s="613" t="s">
        <v>3250</v>
      </c>
    </row>
    <row r="1731" spans="2:9" x14ac:dyDescent="0.2">
      <c r="B1731" s="615" t="s">
        <v>1620</v>
      </c>
      <c r="C1731" s="615" t="s">
        <v>157</v>
      </c>
      <c r="D1731" s="619" t="s">
        <v>2738</v>
      </c>
      <c r="G1731" s="613" t="s">
        <v>159</v>
      </c>
      <c r="H1731" s="613" t="s">
        <v>3295</v>
      </c>
      <c r="I1731" s="613" t="s">
        <v>3302</v>
      </c>
    </row>
    <row r="1732" spans="2:9" x14ac:dyDescent="0.2">
      <c r="B1732" s="615" t="s">
        <v>1620</v>
      </c>
      <c r="C1732" s="615" t="s">
        <v>157</v>
      </c>
      <c r="D1732" s="619" t="s">
        <v>2739</v>
      </c>
      <c r="G1732" s="613" t="s">
        <v>159</v>
      </c>
      <c r="H1732" s="613" t="s">
        <v>3295</v>
      </c>
      <c r="I1732" s="613" t="s">
        <v>3116</v>
      </c>
    </row>
    <row r="1733" spans="2:9" x14ac:dyDescent="0.2">
      <c r="B1733" s="615" t="s">
        <v>1620</v>
      </c>
      <c r="C1733" s="615" t="s">
        <v>157</v>
      </c>
      <c r="D1733" s="619" t="s">
        <v>2740</v>
      </c>
      <c r="G1733" s="613" t="s">
        <v>159</v>
      </c>
      <c r="H1733" s="613" t="s">
        <v>3295</v>
      </c>
      <c r="I1733" s="613" t="s">
        <v>3303</v>
      </c>
    </row>
    <row r="1734" spans="2:9" x14ac:dyDescent="0.2">
      <c r="B1734" s="615" t="s">
        <v>1620</v>
      </c>
      <c r="C1734" s="615" t="s">
        <v>157</v>
      </c>
      <c r="D1734" s="619" t="s">
        <v>2741</v>
      </c>
      <c r="G1734" s="613" t="s">
        <v>159</v>
      </c>
      <c r="H1734" s="613" t="s">
        <v>3295</v>
      </c>
      <c r="I1734" s="613" t="s">
        <v>3304</v>
      </c>
    </row>
    <row r="1735" spans="2:9" x14ac:dyDescent="0.2">
      <c r="B1735" s="615" t="s">
        <v>1620</v>
      </c>
      <c r="C1735" s="615" t="s">
        <v>157</v>
      </c>
      <c r="D1735" s="619" t="s">
        <v>2742</v>
      </c>
      <c r="G1735" s="613" t="s">
        <v>159</v>
      </c>
      <c r="H1735" s="613" t="s">
        <v>3295</v>
      </c>
      <c r="I1735" s="613" t="s">
        <v>3305</v>
      </c>
    </row>
    <row r="1736" spans="2:9" x14ac:dyDescent="0.2">
      <c r="B1736" s="615" t="s">
        <v>1620</v>
      </c>
      <c r="C1736" s="615" t="s">
        <v>157</v>
      </c>
      <c r="D1736" s="619" t="s">
        <v>2743</v>
      </c>
      <c r="G1736" s="613" t="s">
        <v>159</v>
      </c>
      <c r="H1736" s="613" t="s">
        <v>3295</v>
      </c>
      <c r="I1736" s="613" t="s">
        <v>3228</v>
      </c>
    </row>
    <row r="1737" spans="2:9" x14ac:dyDescent="0.2">
      <c r="B1737" s="615" t="s">
        <v>1620</v>
      </c>
      <c r="C1737" s="615" t="s">
        <v>157</v>
      </c>
      <c r="D1737" s="619" t="s">
        <v>2744</v>
      </c>
      <c r="G1737" s="613" t="s">
        <v>159</v>
      </c>
      <c r="H1737" s="613" t="s">
        <v>3295</v>
      </c>
      <c r="I1737" s="613" t="s">
        <v>3232</v>
      </c>
    </row>
    <row r="1738" spans="2:9" x14ac:dyDescent="0.2">
      <c r="B1738" s="615" t="s">
        <v>1620</v>
      </c>
      <c r="C1738" s="615" t="s">
        <v>157</v>
      </c>
      <c r="D1738" s="619" t="s">
        <v>2745</v>
      </c>
      <c r="G1738" s="613" t="s">
        <v>159</v>
      </c>
      <c r="H1738" s="613" t="s">
        <v>3295</v>
      </c>
      <c r="I1738" s="613" t="s">
        <v>3306</v>
      </c>
    </row>
    <row r="1739" spans="2:9" x14ac:dyDescent="0.2">
      <c r="B1739" s="615" t="s">
        <v>1620</v>
      </c>
      <c r="C1739" s="615" t="s">
        <v>157</v>
      </c>
      <c r="D1739" s="619" t="s">
        <v>2746</v>
      </c>
      <c r="G1739" s="613" t="s">
        <v>159</v>
      </c>
      <c r="H1739" s="613" t="s">
        <v>3295</v>
      </c>
      <c r="I1739" s="613" t="s">
        <v>3258</v>
      </c>
    </row>
    <row r="1740" spans="2:9" x14ac:dyDescent="0.2">
      <c r="B1740" s="615" t="s">
        <v>1620</v>
      </c>
      <c r="C1740" s="615" t="s">
        <v>157</v>
      </c>
      <c r="D1740" s="619" t="s">
        <v>2747</v>
      </c>
      <c r="G1740" s="613" t="s">
        <v>159</v>
      </c>
      <c r="H1740" s="613" t="s">
        <v>3295</v>
      </c>
      <c r="I1740" s="613" t="s">
        <v>3236</v>
      </c>
    </row>
    <row r="1741" spans="2:9" x14ac:dyDescent="0.2">
      <c r="B1741" s="615" t="s">
        <v>1620</v>
      </c>
      <c r="C1741" s="615" t="s">
        <v>157</v>
      </c>
      <c r="D1741" s="619" t="s">
        <v>2748</v>
      </c>
      <c r="G1741" s="613" t="s">
        <v>159</v>
      </c>
      <c r="H1741" s="613" t="s">
        <v>3295</v>
      </c>
      <c r="I1741" s="613" t="s">
        <v>3253</v>
      </c>
    </row>
    <row r="1742" spans="2:9" x14ac:dyDescent="0.2">
      <c r="B1742" s="615" t="s">
        <v>1620</v>
      </c>
      <c r="C1742" s="615" t="s">
        <v>157</v>
      </c>
      <c r="D1742" s="619" t="s">
        <v>2749</v>
      </c>
      <c r="G1742" s="613" t="s">
        <v>159</v>
      </c>
      <c r="H1742" s="613" t="s">
        <v>3295</v>
      </c>
      <c r="I1742" s="613" t="s">
        <v>3307</v>
      </c>
    </row>
    <row r="1743" spans="2:9" x14ac:dyDescent="0.2">
      <c r="B1743" s="615" t="s">
        <v>1620</v>
      </c>
      <c r="C1743" s="615" t="s">
        <v>157</v>
      </c>
      <c r="D1743" s="619" t="s">
        <v>2750</v>
      </c>
      <c r="G1743" s="613" t="s">
        <v>159</v>
      </c>
      <c r="H1743" s="613" t="s">
        <v>3295</v>
      </c>
      <c r="I1743" s="613" t="s">
        <v>3308</v>
      </c>
    </row>
    <row r="1744" spans="2:9" x14ac:dyDescent="0.2">
      <c r="B1744" s="615" t="s">
        <v>1620</v>
      </c>
      <c r="C1744" s="615" t="s">
        <v>157</v>
      </c>
      <c r="D1744" s="619" t="s">
        <v>2751</v>
      </c>
      <c r="G1744" s="613" t="s">
        <v>159</v>
      </c>
      <c r="H1744" s="613" t="s">
        <v>3295</v>
      </c>
      <c r="I1744" s="613" t="s">
        <v>3118</v>
      </c>
    </row>
    <row r="1745" spans="2:9" x14ac:dyDescent="0.2">
      <c r="B1745" s="615" t="s">
        <v>1620</v>
      </c>
      <c r="C1745" s="615" t="s">
        <v>157</v>
      </c>
      <c r="D1745" s="619" t="s">
        <v>2752</v>
      </c>
      <c r="G1745" s="613" t="s">
        <v>159</v>
      </c>
      <c r="H1745" s="613" t="s">
        <v>3309</v>
      </c>
      <c r="I1745" s="613" t="s">
        <v>3310</v>
      </c>
    </row>
    <row r="1746" spans="2:9" x14ac:dyDescent="0.2">
      <c r="B1746" s="615" t="s">
        <v>1620</v>
      </c>
      <c r="C1746" s="615" t="s">
        <v>157</v>
      </c>
      <c r="D1746" s="619" t="s">
        <v>2753</v>
      </c>
      <c r="G1746" s="613" t="s">
        <v>159</v>
      </c>
      <c r="H1746" s="613" t="s">
        <v>3309</v>
      </c>
      <c r="I1746" s="613" t="s">
        <v>3311</v>
      </c>
    </row>
    <row r="1747" spans="2:9" x14ac:dyDescent="0.2">
      <c r="B1747" s="615" t="s">
        <v>1620</v>
      </c>
      <c r="C1747" s="615" t="s">
        <v>157</v>
      </c>
      <c r="D1747" s="619" t="s">
        <v>2754</v>
      </c>
      <c r="G1747" s="613" t="s">
        <v>159</v>
      </c>
      <c r="H1747" s="613" t="s">
        <v>3309</v>
      </c>
      <c r="I1747" s="613" t="s">
        <v>3312</v>
      </c>
    </row>
    <row r="1748" spans="2:9" x14ac:dyDescent="0.2">
      <c r="B1748" s="615" t="s">
        <v>1620</v>
      </c>
      <c r="C1748" s="615" t="s">
        <v>157</v>
      </c>
      <c r="D1748" s="619" t="s">
        <v>2755</v>
      </c>
      <c r="G1748" s="613" t="s">
        <v>159</v>
      </c>
      <c r="H1748" s="613" t="s">
        <v>3309</v>
      </c>
      <c r="I1748" s="613" t="s">
        <v>3313</v>
      </c>
    </row>
    <row r="1749" spans="2:9" x14ac:dyDescent="0.2">
      <c r="B1749" s="615" t="s">
        <v>1620</v>
      </c>
      <c r="C1749" s="615" t="s">
        <v>157</v>
      </c>
      <c r="D1749" s="619" t="s">
        <v>2756</v>
      </c>
      <c r="G1749" s="613" t="s">
        <v>159</v>
      </c>
      <c r="H1749" s="613" t="s">
        <v>3309</v>
      </c>
      <c r="I1749" s="613" t="s">
        <v>3314</v>
      </c>
    </row>
    <row r="1750" spans="2:9" x14ac:dyDescent="0.2">
      <c r="B1750" s="615" t="s">
        <v>1620</v>
      </c>
      <c r="C1750" s="615" t="s">
        <v>157</v>
      </c>
      <c r="D1750" s="619" t="s">
        <v>2757</v>
      </c>
      <c r="G1750" s="613" t="s">
        <v>159</v>
      </c>
      <c r="H1750" s="613" t="s">
        <v>3309</v>
      </c>
      <c r="I1750" s="613" t="s">
        <v>3315</v>
      </c>
    </row>
    <row r="1751" spans="2:9" x14ac:dyDescent="0.2">
      <c r="B1751" s="615" t="s">
        <v>1620</v>
      </c>
      <c r="C1751" s="615" t="s">
        <v>157</v>
      </c>
      <c r="D1751" s="619" t="s">
        <v>2758</v>
      </c>
      <c r="G1751" s="613" t="s">
        <v>159</v>
      </c>
      <c r="H1751" s="613" t="s">
        <v>3309</v>
      </c>
      <c r="I1751" s="613" t="s">
        <v>3316</v>
      </c>
    </row>
    <row r="1752" spans="2:9" x14ac:dyDescent="0.2">
      <c r="B1752" s="615" t="s">
        <v>1620</v>
      </c>
      <c r="C1752" s="615" t="s">
        <v>157</v>
      </c>
      <c r="D1752" s="619" t="s">
        <v>2759</v>
      </c>
      <c r="G1752" s="613" t="s">
        <v>159</v>
      </c>
      <c r="H1752" s="613" t="s">
        <v>3309</v>
      </c>
      <c r="I1752" s="613" t="s">
        <v>3317</v>
      </c>
    </row>
    <row r="1753" spans="2:9" x14ac:dyDescent="0.2">
      <c r="B1753" s="615" t="s">
        <v>1620</v>
      </c>
      <c r="C1753" s="615" t="s">
        <v>157</v>
      </c>
      <c r="D1753" s="619" t="s">
        <v>2760</v>
      </c>
      <c r="G1753" s="613" t="s">
        <v>159</v>
      </c>
      <c r="H1753" s="613" t="s">
        <v>3318</v>
      </c>
      <c r="I1753" s="613" t="s">
        <v>3319</v>
      </c>
    </row>
    <row r="1754" spans="2:9" x14ac:dyDescent="0.2">
      <c r="B1754" s="615" t="s">
        <v>1620</v>
      </c>
      <c r="C1754" s="615" t="s">
        <v>157</v>
      </c>
      <c r="D1754" s="619" t="s">
        <v>2761</v>
      </c>
      <c r="G1754" s="613" t="s">
        <v>159</v>
      </c>
      <c r="H1754" s="613" t="s">
        <v>3318</v>
      </c>
      <c r="I1754" s="613" t="s">
        <v>3320</v>
      </c>
    </row>
    <row r="1755" spans="2:9" x14ac:dyDescent="0.2">
      <c r="B1755" s="615" t="s">
        <v>1620</v>
      </c>
      <c r="C1755" s="615" t="s">
        <v>157</v>
      </c>
      <c r="D1755" s="619" t="s">
        <v>2762</v>
      </c>
      <c r="G1755" s="613" t="s">
        <v>159</v>
      </c>
      <c r="H1755" s="613" t="s">
        <v>3318</v>
      </c>
      <c r="I1755" s="613" t="s">
        <v>3321</v>
      </c>
    </row>
    <row r="1756" spans="2:9" x14ac:dyDescent="0.2">
      <c r="B1756" s="615" t="s">
        <v>1620</v>
      </c>
      <c r="C1756" s="615" t="s">
        <v>157</v>
      </c>
      <c r="D1756" s="619" t="s">
        <v>2763</v>
      </c>
      <c r="G1756" s="613" t="s">
        <v>159</v>
      </c>
      <c r="H1756" s="613" t="s">
        <v>3318</v>
      </c>
      <c r="I1756" s="613" t="s">
        <v>3322</v>
      </c>
    </row>
    <row r="1757" spans="2:9" x14ac:dyDescent="0.2">
      <c r="B1757" s="615" t="s">
        <v>1620</v>
      </c>
      <c r="C1757" s="615" t="s">
        <v>157</v>
      </c>
      <c r="D1757" s="619" t="s">
        <v>2764</v>
      </c>
      <c r="G1757" s="613" t="s">
        <v>159</v>
      </c>
      <c r="H1757" s="613" t="s">
        <v>3318</v>
      </c>
      <c r="I1757" s="613" t="s">
        <v>3181</v>
      </c>
    </row>
    <row r="1758" spans="2:9" x14ac:dyDescent="0.2">
      <c r="B1758" s="615" t="s">
        <v>1620</v>
      </c>
      <c r="C1758" s="615" t="s">
        <v>157</v>
      </c>
      <c r="D1758" s="619" t="s">
        <v>2765</v>
      </c>
      <c r="G1758" s="613" t="s">
        <v>159</v>
      </c>
      <c r="H1758" s="613" t="s">
        <v>3318</v>
      </c>
      <c r="I1758" s="613" t="s">
        <v>3323</v>
      </c>
    </row>
    <row r="1759" spans="2:9" x14ac:dyDescent="0.2">
      <c r="B1759" s="615" t="s">
        <v>1620</v>
      </c>
      <c r="C1759" s="615" t="s">
        <v>157</v>
      </c>
      <c r="D1759" s="619" t="s">
        <v>2766</v>
      </c>
      <c r="G1759" s="613" t="s">
        <v>159</v>
      </c>
      <c r="H1759" s="613" t="s">
        <v>3318</v>
      </c>
      <c r="I1759" s="613" t="s">
        <v>3324</v>
      </c>
    </row>
    <row r="1760" spans="2:9" x14ac:dyDescent="0.2">
      <c r="B1760" s="615" t="s">
        <v>1620</v>
      </c>
      <c r="C1760" s="615" t="s">
        <v>157</v>
      </c>
      <c r="D1760" s="619" t="s">
        <v>2767</v>
      </c>
      <c r="G1760" s="613" t="s">
        <v>159</v>
      </c>
      <c r="H1760" s="613" t="s">
        <v>3318</v>
      </c>
      <c r="I1760" s="613" t="s">
        <v>3325</v>
      </c>
    </row>
    <row r="1761" spans="2:9" x14ac:dyDescent="0.2">
      <c r="B1761" s="615" t="s">
        <v>1620</v>
      </c>
      <c r="C1761" s="615" t="s">
        <v>157</v>
      </c>
      <c r="D1761" s="619" t="s">
        <v>2768</v>
      </c>
      <c r="G1761" s="613" t="s">
        <v>159</v>
      </c>
      <c r="H1761" s="613" t="s">
        <v>3318</v>
      </c>
      <c r="I1761" s="613" t="s">
        <v>3326</v>
      </c>
    </row>
    <row r="1762" spans="2:9" x14ac:dyDescent="0.2">
      <c r="B1762" s="615" t="s">
        <v>1620</v>
      </c>
      <c r="C1762" s="615" t="s">
        <v>157</v>
      </c>
      <c r="D1762" s="619" t="s">
        <v>2769</v>
      </c>
      <c r="G1762" s="613" t="s">
        <v>159</v>
      </c>
      <c r="H1762" s="613" t="s">
        <v>3318</v>
      </c>
      <c r="I1762" s="613" t="s">
        <v>3327</v>
      </c>
    </row>
    <row r="1763" spans="2:9" x14ac:dyDescent="0.2">
      <c r="B1763" s="615" t="s">
        <v>1620</v>
      </c>
      <c r="C1763" s="615" t="s">
        <v>157</v>
      </c>
      <c r="D1763" s="619" t="s">
        <v>2770</v>
      </c>
      <c r="G1763" s="613" t="s">
        <v>159</v>
      </c>
      <c r="H1763" s="613" t="s">
        <v>3318</v>
      </c>
      <c r="I1763" s="613" t="s">
        <v>3328</v>
      </c>
    </row>
    <row r="1764" spans="2:9" x14ac:dyDescent="0.2">
      <c r="B1764" s="615" t="s">
        <v>1620</v>
      </c>
      <c r="C1764" s="615" t="s">
        <v>157</v>
      </c>
      <c r="D1764" s="619" t="s">
        <v>2771</v>
      </c>
      <c r="G1764" s="613" t="s">
        <v>159</v>
      </c>
      <c r="H1764" s="613" t="s">
        <v>3318</v>
      </c>
      <c r="I1764" s="613" t="s">
        <v>3329</v>
      </c>
    </row>
    <row r="1765" spans="2:9" x14ac:dyDescent="0.2">
      <c r="B1765" s="615" t="s">
        <v>1620</v>
      </c>
      <c r="C1765" s="615" t="s">
        <v>157</v>
      </c>
      <c r="D1765" s="619" t="s">
        <v>2772</v>
      </c>
      <c r="G1765" s="613" t="s">
        <v>159</v>
      </c>
      <c r="H1765" s="613" t="s">
        <v>3318</v>
      </c>
      <c r="I1765" s="613" t="s">
        <v>3330</v>
      </c>
    </row>
    <row r="1766" spans="2:9" x14ac:dyDescent="0.2">
      <c r="B1766" s="615" t="s">
        <v>1620</v>
      </c>
      <c r="C1766" s="615" t="s">
        <v>157</v>
      </c>
      <c r="D1766" s="619" t="s">
        <v>2773</v>
      </c>
      <c r="G1766" s="613" t="s">
        <v>159</v>
      </c>
      <c r="H1766" s="613" t="s">
        <v>3331</v>
      </c>
      <c r="I1766" s="613" t="s">
        <v>3120</v>
      </c>
    </row>
    <row r="1767" spans="2:9" x14ac:dyDescent="0.2">
      <c r="B1767" s="615" t="s">
        <v>1620</v>
      </c>
      <c r="C1767" s="615" t="s">
        <v>157</v>
      </c>
      <c r="D1767" s="619" t="s">
        <v>2774</v>
      </c>
      <c r="G1767" s="613" t="s">
        <v>159</v>
      </c>
      <c r="H1767" s="613" t="s">
        <v>3331</v>
      </c>
      <c r="I1767" s="613" t="s">
        <v>3332</v>
      </c>
    </row>
    <row r="1768" spans="2:9" x14ac:dyDescent="0.2">
      <c r="B1768" s="615" t="s">
        <v>1620</v>
      </c>
      <c r="C1768" s="615" t="s">
        <v>157</v>
      </c>
      <c r="D1768" s="619" t="s">
        <v>2775</v>
      </c>
      <c r="G1768" s="613" t="s">
        <v>159</v>
      </c>
      <c r="H1768" s="613" t="s">
        <v>3331</v>
      </c>
      <c r="I1768" s="613" t="s">
        <v>3333</v>
      </c>
    </row>
    <row r="1769" spans="2:9" x14ac:dyDescent="0.2">
      <c r="B1769" s="615" t="s">
        <v>1620</v>
      </c>
      <c r="C1769" s="615" t="s">
        <v>157</v>
      </c>
      <c r="D1769" s="619" t="s">
        <v>2776</v>
      </c>
      <c r="G1769" s="613" t="s">
        <v>159</v>
      </c>
      <c r="H1769" s="613" t="s">
        <v>3331</v>
      </c>
      <c r="I1769" s="613" t="s">
        <v>3334</v>
      </c>
    </row>
    <row r="1770" spans="2:9" x14ac:dyDescent="0.2">
      <c r="B1770" s="615" t="s">
        <v>1620</v>
      </c>
      <c r="C1770" s="615" t="s">
        <v>157</v>
      </c>
      <c r="D1770" s="619" t="s">
        <v>2777</v>
      </c>
      <c r="G1770" s="613" t="s">
        <v>159</v>
      </c>
      <c r="H1770" s="613" t="s">
        <v>3331</v>
      </c>
      <c r="I1770" s="613" t="s">
        <v>3171</v>
      </c>
    </row>
    <row r="1771" spans="2:9" x14ac:dyDescent="0.2">
      <c r="B1771" s="615" t="s">
        <v>1620</v>
      </c>
      <c r="C1771" s="615" t="s">
        <v>157</v>
      </c>
      <c r="D1771" s="619" t="s">
        <v>2778</v>
      </c>
      <c r="G1771" s="613" t="s">
        <v>159</v>
      </c>
      <c r="H1771" s="613" t="s">
        <v>3331</v>
      </c>
      <c r="I1771" s="613" t="s">
        <v>3335</v>
      </c>
    </row>
    <row r="1772" spans="2:9" x14ac:dyDescent="0.2">
      <c r="B1772" s="615" t="s">
        <v>1620</v>
      </c>
      <c r="C1772" s="615" t="s">
        <v>157</v>
      </c>
      <c r="D1772" s="619" t="s">
        <v>2779</v>
      </c>
      <c r="G1772" s="613" t="s">
        <v>159</v>
      </c>
      <c r="H1772" s="613" t="s">
        <v>3331</v>
      </c>
      <c r="I1772" s="613" t="s">
        <v>3336</v>
      </c>
    </row>
    <row r="1773" spans="2:9" x14ac:dyDescent="0.2">
      <c r="B1773" s="615" t="s">
        <v>1620</v>
      </c>
      <c r="C1773" s="615" t="s">
        <v>157</v>
      </c>
      <c r="D1773" s="619" t="s">
        <v>2780</v>
      </c>
      <c r="G1773" s="613" t="s">
        <v>159</v>
      </c>
      <c r="H1773" s="613" t="s">
        <v>3331</v>
      </c>
      <c r="I1773" s="613" t="s">
        <v>3337</v>
      </c>
    </row>
    <row r="1774" spans="2:9" x14ac:dyDescent="0.2">
      <c r="B1774" s="615" t="s">
        <v>1620</v>
      </c>
      <c r="C1774" s="615" t="s">
        <v>157</v>
      </c>
      <c r="D1774" s="619" t="s">
        <v>2781</v>
      </c>
      <c r="G1774" s="613" t="s">
        <v>159</v>
      </c>
      <c r="H1774" s="613" t="s">
        <v>3331</v>
      </c>
      <c r="I1774" s="613" t="s">
        <v>3338</v>
      </c>
    </row>
    <row r="1775" spans="2:9" x14ac:dyDescent="0.2">
      <c r="B1775" s="615" t="s">
        <v>1620</v>
      </c>
      <c r="C1775" s="615" t="s">
        <v>157</v>
      </c>
      <c r="D1775" s="619" t="s">
        <v>2782</v>
      </c>
      <c r="G1775" s="613" t="s">
        <v>159</v>
      </c>
      <c r="H1775" s="613" t="s">
        <v>3331</v>
      </c>
      <c r="I1775" s="613" t="s">
        <v>3339</v>
      </c>
    </row>
    <row r="1776" spans="2:9" x14ac:dyDescent="0.2">
      <c r="B1776" s="615" t="s">
        <v>1620</v>
      </c>
      <c r="C1776" s="615" t="s">
        <v>157</v>
      </c>
      <c r="D1776" s="619" t="s">
        <v>2783</v>
      </c>
      <c r="G1776" s="613" t="s">
        <v>159</v>
      </c>
      <c r="H1776" s="613" t="s">
        <v>3331</v>
      </c>
      <c r="I1776" s="613" t="s">
        <v>3340</v>
      </c>
    </row>
    <row r="1777" spans="2:9" x14ac:dyDescent="0.2">
      <c r="B1777" s="615" t="s">
        <v>1620</v>
      </c>
      <c r="C1777" s="615" t="s">
        <v>157</v>
      </c>
      <c r="D1777" s="619" t="s">
        <v>2784</v>
      </c>
      <c r="G1777" s="613" t="s">
        <v>159</v>
      </c>
      <c r="H1777" s="613" t="s">
        <v>3331</v>
      </c>
      <c r="I1777" s="613" t="s">
        <v>3180</v>
      </c>
    </row>
    <row r="1778" spans="2:9" x14ac:dyDescent="0.2">
      <c r="B1778" s="615" t="s">
        <v>1620</v>
      </c>
      <c r="C1778" s="615" t="s">
        <v>157</v>
      </c>
      <c r="D1778" s="619" t="s">
        <v>2785</v>
      </c>
      <c r="G1778" s="613" t="s">
        <v>159</v>
      </c>
      <c r="H1778" s="613" t="s">
        <v>3331</v>
      </c>
      <c r="I1778" s="613" t="s">
        <v>3341</v>
      </c>
    </row>
    <row r="1779" spans="2:9" x14ac:dyDescent="0.2">
      <c r="B1779" s="615" t="s">
        <v>1620</v>
      </c>
      <c r="C1779" s="615" t="s">
        <v>157</v>
      </c>
      <c r="D1779" s="619" t="s">
        <v>2786</v>
      </c>
      <c r="G1779" s="613" t="s">
        <v>159</v>
      </c>
      <c r="H1779" s="613" t="s">
        <v>3331</v>
      </c>
      <c r="I1779" s="613" t="s">
        <v>3342</v>
      </c>
    </row>
    <row r="1780" spans="2:9" x14ac:dyDescent="0.2">
      <c r="B1780" s="615" t="s">
        <v>1620</v>
      </c>
      <c r="C1780" s="615" t="s">
        <v>157</v>
      </c>
      <c r="D1780" s="619" t="s">
        <v>2787</v>
      </c>
      <c r="G1780" s="613" t="s">
        <v>159</v>
      </c>
      <c r="H1780" s="613" t="s">
        <v>3331</v>
      </c>
      <c r="I1780" s="613" t="s">
        <v>3343</v>
      </c>
    </row>
    <row r="1781" spans="2:9" x14ac:dyDescent="0.2">
      <c r="B1781" s="615" t="s">
        <v>1620</v>
      </c>
      <c r="C1781" s="615" t="s">
        <v>157</v>
      </c>
      <c r="D1781" s="619" t="s">
        <v>2788</v>
      </c>
      <c r="G1781" s="613" t="s">
        <v>159</v>
      </c>
      <c r="H1781" s="613" t="s">
        <v>3331</v>
      </c>
      <c r="I1781" s="613" t="s">
        <v>3344</v>
      </c>
    </row>
    <row r="1782" spans="2:9" x14ac:dyDescent="0.2">
      <c r="B1782" s="615" t="s">
        <v>1620</v>
      </c>
      <c r="C1782" s="615" t="s">
        <v>157</v>
      </c>
      <c r="D1782" s="619" t="s">
        <v>2789</v>
      </c>
      <c r="G1782" s="613" t="s">
        <v>159</v>
      </c>
      <c r="H1782" s="613" t="s">
        <v>3331</v>
      </c>
      <c r="I1782" s="613" t="s">
        <v>3345</v>
      </c>
    </row>
    <row r="1783" spans="2:9" x14ac:dyDescent="0.2">
      <c r="B1783" s="615" t="s">
        <v>1620</v>
      </c>
      <c r="C1783" s="615" t="s">
        <v>157</v>
      </c>
      <c r="D1783" s="619" t="s">
        <v>2790</v>
      </c>
      <c r="G1783" s="613" t="s">
        <v>159</v>
      </c>
      <c r="H1783" s="613" t="s">
        <v>3331</v>
      </c>
      <c r="I1783" s="613" t="s">
        <v>3175</v>
      </c>
    </row>
    <row r="1784" spans="2:9" x14ac:dyDescent="0.2">
      <c r="B1784" s="615" t="s">
        <v>1620</v>
      </c>
      <c r="C1784" s="615" t="s">
        <v>157</v>
      </c>
      <c r="D1784" s="619" t="s">
        <v>2791</v>
      </c>
      <c r="G1784" s="613" t="s">
        <v>159</v>
      </c>
      <c r="H1784" s="613" t="s">
        <v>3346</v>
      </c>
      <c r="I1784" s="613" t="s">
        <v>3108</v>
      </c>
    </row>
    <row r="1785" spans="2:9" x14ac:dyDescent="0.2">
      <c r="B1785" s="615" t="s">
        <v>1620</v>
      </c>
      <c r="C1785" s="615" t="s">
        <v>157</v>
      </c>
      <c r="D1785" s="619" t="s">
        <v>2792</v>
      </c>
      <c r="G1785" s="613" t="s">
        <v>159</v>
      </c>
      <c r="H1785" s="613" t="s">
        <v>3346</v>
      </c>
      <c r="I1785" s="613" t="s">
        <v>3347</v>
      </c>
    </row>
    <row r="1786" spans="2:9" x14ac:dyDescent="0.2">
      <c r="B1786" s="615" t="s">
        <v>1620</v>
      </c>
      <c r="C1786" s="615" t="s">
        <v>157</v>
      </c>
      <c r="D1786" s="619" t="s">
        <v>2793</v>
      </c>
      <c r="G1786" s="613" t="s">
        <v>159</v>
      </c>
      <c r="H1786" s="613" t="s">
        <v>3346</v>
      </c>
      <c r="I1786" s="613" t="s">
        <v>3348</v>
      </c>
    </row>
    <row r="1787" spans="2:9" x14ac:dyDescent="0.2">
      <c r="B1787" s="615" t="s">
        <v>1620</v>
      </c>
      <c r="C1787" s="615" t="s">
        <v>157</v>
      </c>
      <c r="D1787" s="619" t="s">
        <v>2794</v>
      </c>
      <c r="G1787" s="613" t="s">
        <v>159</v>
      </c>
      <c r="H1787" s="613" t="s">
        <v>3346</v>
      </c>
      <c r="I1787" s="613" t="s">
        <v>3349</v>
      </c>
    </row>
    <row r="1788" spans="2:9" x14ac:dyDescent="0.2">
      <c r="B1788" s="615" t="s">
        <v>1620</v>
      </c>
      <c r="C1788" s="615" t="s">
        <v>157</v>
      </c>
      <c r="D1788" s="619" t="s">
        <v>2795</v>
      </c>
      <c r="G1788" s="613" t="s">
        <v>159</v>
      </c>
      <c r="H1788" s="613" t="s">
        <v>3346</v>
      </c>
      <c r="I1788" s="613" t="s">
        <v>3153</v>
      </c>
    </row>
    <row r="1789" spans="2:9" x14ac:dyDescent="0.2">
      <c r="B1789" s="615" t="s">
        <v>1620</v>
      </c>
      <c r="C1789" s="615" t="s">
        <v>157</v>
      </c>
      <c r="D1789" s="619" t="s">
        <v>2796</v>
      </c>
      <c r="G1789" s="613" t="s">
        <v>159</v>
      </c>
      <c r="H1789" s="613" t="s">
        <v>3346</v>
      </c>
      <c r="I1789" s="613" t="s">
        <v>3154</v>
      </c>
    </row>
    <row r="1790" spans="2:9" x14ac:dyDescent="0.2">
      <c r="B1790" s="615" t="s">
        <v>1620</v>
      </c>
      <c r="C1790" s="615" t="s">
        <v>157</v>
      </c>
      <c r="D1790" s="619" t="s">
        <v>2797</v>
      </c>
      <c r="G1790" s="613" t="s">
        <v>159</v>
      </c>
      <c r="H1790" s="613" t="s">
        <v>3346</v>
      </c>
      <c r="I1790" s="613" t="s">
        <v>3298</v>
      </c>
    </row>
    <row r="1791" spans="2:9" x14ac:dyDescent="0.2">
      <c r="B1791" s="615" t="s">
        <v>1620</v>
      </c>
      <c r="C1791" s="615" t="s">
        <v>157</v>
      </c>
      <c r="D1791" s="619" t="s">
        <v>2798</v>
      </c>
      <c r="G1791" s="613" t="s">
        <v>159</v>
      </c>
      <c r="H1791" s="613" t="s">
        <v>3346</v>
      </c>
      <c r="I1791" s="613" t="s">
        <v>3159</v>
      </c>
    </row>
    <row r="1792" spans="2:9" x14ac:dyDescent="0.2">
      <c r="B1792" s="615" t="s">
        <v>1620</v>
      </c>
      <c r="C1792" s="615" t="s">
        <v>157</v>
      </c>
      <c r="D1792" s="619" t="s">
        <v>2799</v>
      </c>
      <c r="G1792" s="613" t="s">
        <v>159</v>
      </c>
      <c r="H1792" s="613" t="s">
        <v>3346</v>
      </c>
      <c r="I1792" s="613" t="s">
        <v>3161</v>
      </c>
    </row>
    <row r="1793" spans="2:9" x14ac:dyDescent="0.2">
      <c r="B1793" s="615" t="s">
        <v>1620</v>
      </c>
      <c r="C1793" s="615" t="s">
        <v>157</v>
      </c>
      <c r="D1793" s="619" t="s">
        <v>2800</v>
      </c>
      <c r="G1793" s="613" t="s">
        <v>159</v>
      </c>
      <c r="H1793" s="613" t="s">
        <v>3346</v>
      </c>
      <c r="I1793" s="613" t="s">
        <v>3350</v>
      </c>
    </row>
    <row r="1794" spans="2:9" x14ac:dyDescent="0.2">
      <c r="B1794" s="615" t="s">
        <v>1620</v>
      </c>
      <c r="C1794" s="615" t="s">
        <v>157</v>
      </c>
      <c r="D1794" s="619" t="s">
        <v>2801</v>
      </c>
      <c r="G1794" s="613" t="s">
        <v>159</v>
      </c>
      <c r="H1794" s="613" t="s">
        <v>3346</v>
      </c>
      <c r="I1794" s="613" t="s">
        <v>3351</v>
      </c>
    </row>
    <row r="1795" spans="2:9" x14ac:dyDescent="0.2">
      <c r="B1795" s="615" t="s">
        <v>1620</v>
      </c>
      <c r="C1795" s="615" t="s">
        <v>157</v>
      </c>
      <c r="D1795" s="619" t="s">
        <v>2802</v>
      </c>
      <c r="G1795" s="613" t="s">
        <v>159</v>
      </c>
      <c r="H1795" s="613" t="s">
        <v>3346</v>
      </c>
      <c r="I1795" s="613" t="s">
        <v>3352</v>
      </c>
    </row>
    <row r="1796" spans="2:9" x14ac:dyDescent="0.2">
      <c r="B1796" s="615" t="s">
        <v>1620</v>
      </c>
      <c r="C1796" s="615" t="s">
        <v>157</v>
      </c>
      <c r="D1796" s="619" t="s">
        <v>2803</v>
      </c>
      <c r="G1796" s="613" t="s">
        <v>159</v>
      </c>
      <c r="H1796" s="613" t="s">
        <v>3346</v>
      </c>
      <c r="I1796" s="613" t="s">
        <v>3353</v>
      </c>
    </row>
    <row r="1797" spans="2:9" x14ac:dyDescent="0.2">
      <c r="B1797" s="615" t="s">
        <v>1620</v>
      </c>
      <c r="C1797" s="615" t="s">
        <v>157</v>
      </c>
      <c r="D1797" s="619" t="s">
        <v>2804</v>
      </c>
      <c r="G1797" s="613" t="s">
        <v>159</v>
      </c>
      <c r="H1797" s="613" t="s">
        <v>3346</v>
      </c>
      <c r="I1797" s="613" t="s">
        <v>3117</v>
      </c>
    </row>
    <row r="1798" spans="2:9" x14ac:dyDescent="0.2">
      <c r="B1798" s="615" t="s">
        <v>1620</v>
      </c>
      <c r="C1798" s="615" t="s">
        <v>157</v>
      </c>
      <c r="D1798" s="619" t="s">
        <v>2805</v>
      </c>
      <c r="G1798" s="613" t="s">
        <v>159</v>
      </c>
      <c r="H1798" s="613" t="s">
        <v>3346</v>
      </c>
      <c r="I1798" s="613" t="s">
        <v>3354</v>
      </c>
    </row>
    <row r="1799" spans="2:9" x14ac:dyDescent="0.2">
      <c r="B1799" s="615" t="s">
        <v>1620</v>
      </c>
      <c r="C1799" s="615" t="s">
        <v>157</v>
      </c>
      <c r="D1799" s="619" t="s">
        <v>2806</v>
      </c>
      <c r="G1799" s="613" t="s">
        <v>159</v>
      </c>
      <c r="H1799" s="613" t="s">
        <v>3346</v>
      </c>
      <c r="I1799" s="613" t="s">
        <v>3235</v>
      </c>
    </row>
    <row r="1800" spans="2:9" x14ac:dyDescent="0.2">
      <c r="B1800" s="615" t="s">
        <v>1620</v>
      </c>
      <c r="C1800" s="615" t="s">
        <v>157</v>
      </c>
      <c r="D1800" s="619" t="s">
        <v>2807</v>
      </c>
      <c r="G1800" s="613" t="s">
        <v>159</v>
      </c>
      <c r="H1800" s="613" t="s">
        <v>3346</v>
      </c>
      <c r="I1800" s="613" t="s">
        <v>3236</v>
      </c>
    </row>
    <row r="1801" spans="2:9" x14ac:dyDescent="0.2">
      <c r="B1801" s="615" t="s">
        <v>1620</v>
      </c>
      <c r="C1801" s="615" t="s">
        <v>157</v>
      </c>
      <c r="D1801" s="619" t="s">
        <v>2808</v>
      </c>
      <c r="G1801" s="613" t="s">
        <v>159</v>
      </c>
      <c r="H1801" s="613" t="s">
        <v>3346</v>
      </c>
      <c r="I1801" s="613" t="s">
        <v>3118</v>
      </c>
    </row>
    <row r="1802" spans="2:9" x14ac:dyDescent="0.2">
      <c r="B1802" s="615" t="s">
        <v>1620</v>
      </c>
      <c r="C1802" s="615" t="s">
        <v>157</v>
      </c>
      <c r="D1802" s="619" t="s">
        <v>2809</v>
      </c>
      <c r="G1802" s="613" t="s">
        <v>159</v>
      </c>
      <c r="H1802" s="613" t="s">
        <v>3355</v>
      </c>
      <c r="I1802" s="613" t="s">
        <v>3170</v>
      </c>
    </row>
    <row r="1803" spans="2:9" x14ac:dyDescent="0.2">
      <c r="B1803" s="615" t="s">
        <v>1620</v>
      </c>
      <c r="C1803" s="615" t="s">
        <v>157</v>
      </c>
      <c r="D1803" s="619" t="s">
        <v>2810</v>
      </c>
      <c r="G1803" s="613" t="s">
        <v>159</v>
      </c>
      <c r="H1803" s="613" t="s">
        <v>3355</v>
      </c>
      <c r="I1803" s="613" t="s">
        <v>3177</v>
      </c>
    </row>
    <row r="1804" spans="2:9" x14ac:dyDescent="0.2">
      <c r="B1804" s="615" t="s">
        <v>1620</v>
      </c>
      <c r="C1804" s="615" t="s">
        <v>157</v>
      </c>
      <c r="D1804" s="619" t="s">
        <v>2811</v>
      </c>
      <c r="G1804" s="613" t="s">
        <v>159</v>
      </c>
      <c r="H1804" s="613" t="s">
        <v>3355</v>
      </c>
      <c r="I1804" s="613" t="s">
        <v>3356</v>
      </c>
    </row>
    <row r="1805" spans="2:9" x14ac:dyDescent="0.2">
      <c r="B1805" s="615" t="s">
        <v>1620</v>
      </c>
      <c r="C1805" s="615" t="s">
        <v>157</v>
      </c>
      <c r="D1805" s="619" t="s">
        <v>2812</v>
      </c>
      <c r="G1805" s="613" t="s">
        <v>159</v>
      </c>
      <c r="H1805" s="613" t="s">
        <v>3355</v>
      </c>
      <c r="I1805" s="613" t="s">
        <v>3357</v>
      </c>
    </row>
    <row r="1806" spans="2:9" x14ac:dyDescent="0.2">
      <c r="B1806" s="615" t="s">
        <v>1620</v>
      </c>
      <c r="C1806" s="615" t="s">
        <v>157</v>
      </c>
      <c r="D1806" s="619" t="s">
        <v>2813</v>
      </c>
      <c r="G1806" s="613" t="s">
        <v>159</v>
      </c>
      <c r="H1806" s="613" t="s">
        <v>3355</v>
      </c>
      <c r="I1806" s="613" t="s">
        <v>3101</v>
      </c>
    </row>
    <row r="1807" spans="2:9" x14ac:dyDescent="0.2">
      <c r="B1807" s="615" t="s">
        <v>1620</v>
      </c>
      <c r="C1807" s="615" t="s">
        <v>157</v>
      </c>
      <c r="D1807" s="619" t="s">
        <v>2814</v>
      </c>
      <c r="G1807" s="613" t="s">
        <v>159</v>
      </c>
      <c r="H1807" s="613" t="s">
        <v>3355</v>
      </c>
      <c r="I1807" s="613" t="s">
        <v>3102</v>
      </c>
    </row>
    <row r="1808" spans="2:9" x14ac:dyDescent="0.2">
      <c r="B1808" s="615" t="s">
        <v>1620</v>
      </c>
      <c r="C1808" s="615" t="s">
        <v>157</v>
      </c>
      <c r="D1808" s="619" t="s">
        <v>2815</v>
      </c>
      <c r="G1808" s="613" t="s">
        <v>159</v>
      </c>
      <c r="H1808" s="613" t="s">
        <v>3355</v>
      </c>
      <c r="I1808" s="613" t="s">
        <v>3358</v>
      </c>
    </row>
    <row r="1809" spans="2:9" x14ac:dyDescent="0.2">
      <c r="B1809" s="615" t="s">
        <v>1620</v>
      </c>
      <c r="C1809" s="615" t="s">
        <v>157</v>
      </c>
      <c r="D1809" s="619" t="s">
        <v>2816</v>
      </c>
      <c r="G1809" s="613" t="s">
        <v>159</v>
      </c>
      <c r="H1809" s="613" t="s">
        <v>3355</v>
      </c>
      <c r="I1809" s="613" t="s">
        <v>3172</v>
      </c>
    </row>
    <row r="1810" spans="2:9" x14ac:dyDescent="0.2">
      <c r="B1810" s="615" t="s">
        <v>1620</v>
      </c>
      <c r="C1810" s="615" t="s">
        <v>157</v>
      </c>
      <c r="D1810" s="619" t="s">
        <v>2817</v>
      </c>
      <c r="G1810" s="613" t="s">
        <v>159</v>
      </c>
      <c r="H1810" s="613" t="s">
        <v>3355</v>
      </c>
      <c r="I1810" s="613" t="s">
        <v>3180</v>
      </c>
    </row>
    <row r="1811" spans="2:9" x14ac:dyDescent="0.2">
      <c r="B1811" s="615" t="s">
        <v>1620</v>
      </c>
      <c r="C1811" s="615" t="s">
        <v>157</v>
      </c>
      <c r="D1811" s="619" t="s">
        <v>2818</v>
      </c>
      <c r="G1811" s="613" t="s">
        <v>159</v>
      </c>
      <c r="H1811" s="613" t="s">
        <v>3355</v>
      </c>
      <c r="I1811" s="613" t="s">
        <v>3190</v>
      </c>
    </row>
    <row r="1812" spans="2:9" x14ac:dyDescent="0.2">
      <c r="B1812" s="615" t="s">
        <v>1620</v>
      </c>
      <c r="C1812" s="615" t="s">
        <v>157</v>
      </c>
      <c r="D1812" s="619" t="s">
        <v>2819</v>
      </c>
      <c r="G1812" s="613" t="s">
        <v>159</v>
      </c>
      <c r="H1812" s="613" t="s">
        <v>3355</v>
      </c>
      <c r="I1812" s="613" t="s">
        <v>3195</v>
      </c>
    </row>
    <row r="1813" spans="2:9" x14ac:dyDescent="0.2">
      <c r="B1813" s="615" t="s">
        <v>1620</v>
      </c>
      <c r="C1813" s="615" t="s">
        <v>157</v>
      </c>
      <c r="D1813" s="619" t="s">
        <v>2820</v>
      </c>
      <c r="G1813" s="613" t="s">
        <v>159</v>
      </c>
      <c r="H1813" s="613" t="s">
        <v>3355</v>
      </c>
      <c r="I1813" s="613" t="s">
        <v>3204</v>
      </c>
    </row>
    <row r="1814" spans="2:9" x14ac:dyDescent="0.2">
      <c r="B1814" s="615" t="s">
        <v>1620</v>
      </c>
      <c r="C1814" s="615" t="s">
        <v>157</v>
      </c>
      <c r="D1814" s="619" t="s">
        <v>2821</v>
      </c>
      <c r="G1814" s="613" t="s">
        <v>159</v>
      </c>
      <c r="H1814" s="613" t="s">
        <v>3355</v>
      </c>
      <c r="I1814" s="613" t="s">
        <v>3206</v>
      </c>
    </row>
    <row r="1815" spans="2:9" x14ac:dyDescent="0.2">
      <c r="B1815" s="615" t="s">
        <v>1620</v>
      </c>
      <c r="C1815" s="615" t="s">
        <v>157</v>
      </c>
      <c r="D1815" s="619" t="s">
        <v>2822</v>
      </c>
      <c r="G1815" s="613" t="s">
        <v>3359</v>
      </c>
      <c r="H1815" s="613"/>
      <c r="I1815" s="613"/>
    </row>
    <row r="1816" spans="2:9" x14ac:dyDescent="0.2">
      <c r="B1816" s="615" t="s">
        <v>1620</v>
      </c>
      <c r="C1816" s="615" t="s">
        <v>157</v>
      </c>
      <c r="D1816" s="619" t="s">
        <v>2823</v>
      </c>
      <c r="G1816" s="613" t="s">
        <v>3360</v>
      </c>
      <c r="H1816" s="613" t="s">
        <v>3361</v>
      </c>
      <c r="I1816" s="613">
        <v>85003</v>
      </c>
    </row>
    <row r="1817" spans="2:9" x14ac:dyDescent="0.2">
      <c r="B1817" s="615" t="s">
        <v>1620</v>
      </c>
      <c r="C1817" s="615" t="s">
        <v>157</v>
      </c>
      <c r="D1817" s="619" t="s">
        <v>2824</v>
      </c>
      <c r="G1817" s="613" t="s">
        <v>3360</v>
      </c>
      <c r="H1817" s="613" t="s">
        <v>3361</v>
      </c>
      <c r="I1817" s="613">
        <v>85004</v>
      </c>
    </row>
    <row r="1818" spans="2:9" x14ac:dyDescent="0.2">
      <c r="B1818" s="615" t="s">
        <v>1620</v>
      </c>
      <c r="C1818" s="615" t="s">
        <v>157</v>
      </c>
      <c r="D1818" s="619" t="s">
        <v>2825</v>
      </c>
      <c r="G1818" s="613" t="s">
        <v>3360</v>
      </c>
      <c r="H1818" s="613" t="s">
        <v>3361</v>
      </c>
      <c r="I1818" s="613">
        <v>85005</v>
      </c>
    </row>
    <row r="1819" spans="2:9" x14ac:dyDescent="0.2">
      <c r="B1819" s="615" t="s">
        <v>1620</v>
      </c>
      <c r="C1819" s="615" t="s">
        <v>157</v>
      </c>
      <c r="D1819" s="619" t="s">
        <v>2826</v>
      </c>
      <c r="G1819" s="613" t="s">
        <v>3360</v>
      </c>
      <c r="H1819" s="613" t="s">
        <v>3361</v>
      </c>
      <c r="I1819" s="613">
        <v>85006</v>
      </c>
    </row>
    <row r="1820" spans="2:9" x14ac:dyDescent="0.2">
      <c r="B1820" s="615" t="s">
        <v>1620</v>
      </c>
      <c r="C1820" s="615" t="s">
        <v>157</v>
      </c>
      <c r="D1820" s="619" t="s">
        <v>2827</v>
      </c>
      <c r="G1820" s="613" t="s">
        <v>3360</v>
      </c>
      <c r="H1820" s="613" t="s">
        <v>3361</v>
      </c>
      <c r="I1820" s="613">
        <v>85007</v>
      </c>
    </row>
    <row r="1821" spans="2:9" x14ac:dyDescent="0.2">
      <c r="B1821" s="615" t="s">
        <v>1620</v>
      </c>
      <c r="C1821" s="615" t="s">
        <v>157</v>
      </c>
      <c r="D1821" s="619" t="s">
        <v>2828</v>
      </c>
      <c r="G1821" s="613" t="s">
        <v>3360</v>
      </c>
      <c r="H1821" s="613" t="s">
        <v>3361</v>
      </c>
      <c r="I1821" s="613">
        <v>85008</v>
      </c>
    </row>
    <row r="1822" spans="2:9" x14ac:dyDescent="0.2">
      <c r="B1822" s="615" t="s">
        <v>1620</v>
      </c>
      <c r="C1822" s="615" t="s">
        <v>157</v>
      </c>
      <c r="D1822" s="619" t="s">
        <v>2829</v>
      </c>
      <c r="G1822" s="613" t="s">
        <v>3360</v>
      </c>
      <c r="H1822" s="613" t="s">
        <v>3361</v>
      </c>
      <c r="I1822" s="613">
        <v>85009</v>
      </c>
    </row>
    <row r="1823" spans="2:9" x14ac:dyDescent="0.2">
      <c r="B1823" s="615" t="s">
        <v>1620</v>
      </c>
      <c r="C1823" s="615" t="s">
        <v>157</v>
      </c>
      <c r="D1823" s="619" t="s">
        <v>2830</v>
      </c>
      <c r="G1823" s="613" t="s">
        <v>3360</v>
      </c>
      <c r="H1823" s="613" t="s">
        <v>3361</v>
      </c>
      <c r="I1823" s="613">
        <v>85010</v>
      </c>
    </row>
    <row r="1824" spans="2:9" x14ac:dyDescent="0.2">
      <c r="B1824" s="615" t="s">
        <v>1620</v>
      </c>
      <c r="C1824" s="615" t="s">
        <v>157</v>
      </c>
      <c r="D1824" s="619" t="s">
        <v>2831</v>
      </c>
      <c r="G1824" s="613" t="s">
        <v>3360</v>
      </c>
      <c r="H1824" s="613" t="s">
        <v>3361</v>
      </c>
      <c r="I1824" s="613">
        <v>85011</v>
      </c>
    </row>
    <row r="1825" spans="2:9" x14ac:dyDescent="0.2">
      <c r="B1825" s="615" t="s">
        <v>1620</v>
      </c>
      <c r="C1825" s="615" t="s">
        <v>157</v>
      </c>
      <c r="D1825" s="619" t="s">
        <v>2832</v>
      </c>
      <c r="G1825" s="613" t="s">
        <v>3360</v>
      </c>
      <c r="H1825" s="613" t="s">
        <v>3361</v>
      </c>
      <c r="I1825" s="613">
        <v>85012</v>
      </c>
    </row>
    <row r="1826" spans="2:9" x14ac:dyDescent="0.2">
      <c r="B1826" s="615" t="s">
        <v>1620</v>
      </c>
      <c r="C1826" s="615" t="s">
        <v>157</v>
      </c>
      <c r="D1826" s="619" t="s">
        <v>2833</v>
      </c>
      <c r="G1826" s="613" t="s">
        <v>3360</v>
      </c>
      <c r="H1826" s="613" t="s">
        <v>3361</v>
      </c>
      <c r="I1826" s="613">
        <v>85013</v>
      </c>
    </row>
    <row r="1827" spans="2:9" x14ac:dyDescent="0.2">
      <c r="B1827" s="615" t="s">
        <v>1620</v>
      </c>
      <c r="C1827" s="615" t="s">
        <v>157</v>
      </c>
      <c r="D1827" s="619" t="s">
        <v>2834</v>
      </c>
      <c r="G1827" s="613" t="s">
        <v>3360</v>
      </c>
      <c r="H1827" s="613" t="s">
        <v>3361</v>
      </c>
      <c r="I1827" s="613">
        <v>85014</v>
      </c>
    </row>
    <row r="1828" spans="2:9" x14ac:dyDescent="0.2">
      <c r="B1828" s="615" t="s">
        <v>1620</v>
      </c>
      <c r="C1828" s="615" t="s">
        <v>157</v>
      </c>
      <c r="D1828" s="619" t="s">
        <v>2835</v>
      </c>
      <c r="G1828" s="613" t="s">
        <v>3360</v>
      </c>
      <c r="H1828" s="613" t="s">
        <v>3361</v>
      </c>
      <c r="I1828" s="613">
        <v>85015</v>
      </c>
    </row>
    <row r="1829" spans="2:9" x14ac:dyDescent="0.2">
      <c r="B1829" s="615" t="s">
        <v>1620</v>
      </c>
      <c r="C1829" s="615" t="s">
        <v>157</v>
      </c>
      <c r="D1829" s="619" t="s">
        <v>2836</v>
      </c>
      <c r="G1829" s="613" t="s">
        <v>3360</v>
      </c>
      <c r="H1829" s="613" t="s">
        <v>3361</v>
      </c>
      <c r="I1829" s="613">
        <v>85016</v>
      </c>
    </row>
    <row r="1830" spans="2:9" x14ac:dyDescent="0.2">
      <c r="B1830" s="615" t="s">
        <v>1620</v>
      </c>
      <c r="C1830" s="615" t="s">
        <v>157</v>
      </c>
      <c r="D1830" s="619" t="s">
        <v>2837</v>
      </c>
      <c r="G1830" s="613" t="s">
        <v>3360</v>
      </c>
      <c r="H1830" s="613" t="s">
        <v>3361</v>
      </c>
      <c r="I1830" s="613">
        <v>85017</v>
      </c>
    </row>
    <row r="1831" spans="2:9" x14ac:dyDescent="0.2">
      <c r="B1831" s="615" t="s">
        <v>1620</v>
      </c>
      <c r="C1831" s="615" t="s">
        <v>157</v>
      </c>
      <c r="D1831" s="619" t="s">
        <v>2838</v>
      </c>
      <c r="G1831" s="613" t="s">
        <v>3360</v>
      </c>
      <c r="H1831" s="613" t="s">
        <v>3361</v>
      </c>
      <c r="I1831" s="613">
        <v>85018</v>
      </c>
    </row>
    <row r="1832" spans="2:9" x14ac:dyDescent="0.2">
      <c r="B1832" s="615" t="s">
        <v>1620</v>
      </c>
      <c r="C1832" s="615" t="s">
        <v>157</v>
      </c>
      <c r="D1832" s="619" t="s">
        <v>2839</v>
      </c>
      <c r="G1832" s="613" t="s">
        <v>3360</v>
      </c>
      <c r="H1832" s="613" t="s">
        <v>3361</v>
      </c>
      <c r="I1832" s="613">
        <v>85019</v>
      </c>
    </row>
    <row r="1833" spans="2:9" x14ac:dyDescent="0.2">
      <c r="B1833" s="615" t="s">
        <v>1620</v>
      </c>
      <c r="C1833" s="615" t="s">
        <v>157</v>
      </c>
      <c r="D1833" s="619" t="s">
        <v>2840</v>
      </c>
      <c r="G1833" s="613" t="s">
        <v>3360</v>
      </c>
      <c r="H1833" s="613" t="s">
        <v>3361</v>
      </c>
      <c r="I1833" s="613">
        <v>85020</v>
      </c>
    </row>
    <row r="1834" spans="2:9" x14ac:dyDescent="0.2">
      <c r="B1834" s="615" t="s">
        <v>1620</v>
      </c>
      <c r="C1834" s="615" t="s">
        <v>157</v>
      </c>
      <c r="D1834" s="619" t="s">
        <v>2841</v>
      </c>
      <c r="G1834" s="613" t="s">
        <v>3360</v>
      </c>
      <c r="H1834" s="613" t="s">
        <v>3361</v>
      </c>
      <c r="I1834" s="613">
        <v>85021</v>
      </c>
    </row>
    <row r="1835" spans="2:9" x14ac:dyDescent="0.2">
      <c r="B1835" s="615" t="s">
        <v>1620</v>
      </c>
      <c r="C1835" s="615" t="s">
        <v>157</v>
      </c>
      <c r="D1835" s="619" t="s">
        <v>2842</v>
      </c>
      <c r="G1835" s="613" t="s">
        <v>3360</v>
      </c>
      <c r="H1835" s="613" t="s">
        <v>3361</v>
      </c>
      <c r="I1835" s="613">
        <v>85022</v>
      </c>
    </row>
    <row r="1836" spans="2:9" x14ac:dyDescent="0.2">
      <c r="B1836" s="615" t="s">
        <v>1620</v>
      </c>
      <c r="C1836" s="615" t="s">
        <v>157</v>
      </c>
      <c r="D1836" s="619" t="s">
        <v>2843</v>
      </c>
      <c r="G1836" s="613" t="s">
        <v>3360</v>
      </c>
      <c r="H1836" s="613" t="s">
        <v>3361</v>
      </c>
      <c r="I1836" s="613">
        <v>85023</v>
      </c>
    </row>
    <row r="1837" spans="2:9" x14ac:dyDescent="0.2">
      <c r="B1837" s="615" t="s">
        <v>1620</v>
      </c>
      <c r="C1837" s="615" t="s">
        <v>157</v>
      </c>
      <c r="D1837" s="619" t="s">
        <v>2844</v>
      </c>
      <c r="G1837" s="613" t="s">
        <v>3360</v>
      </c>
      <c r="H1837" s="613" t="s">
        <v>3361</v>
      </c>
      <c r="I1837" s="613">
        <v>85024</v>
      </c>
    </row>
    <row r="1838" spans="2:9" x14ac:dyDescent="0.2">
      <c r="B1838" s="615" t="s">
        <v>1620</v>
      </c>
      <c r="C1838" s="615" t="s">
        <v>157</v>
      </c>
      <c r="D1838" s="619" t="s">
        <v>2845</v>
      </c>
      <c r="G1838" s="613" t="s">
        <v>3360</v>
      </c>
      <c r="H1838" s="613" t="s">
        <v>3361</v>
      </c>
      <c r="I1838" s="613">
        <v>85025</v>
      </c>
    </row>
    <row r="1839" spans="2:9" x14ac:dyDescent="0.2">
      <c r="B1839" s="615" t="s">
        <v>1620</v>
      </c>
      <c r="C1839" s="615" t="s">
        <v>157</v>
      </c>
      <c r="D1839" s="619" t="s">
        <v>2846</v>
      </c>
      <c r="G1839" s="613" t="s">
        <v>3360</v>
      </c>
      <c r="H1839" s="613" t="s">
        <v>3361</v>
      </c>
      <c r="I1839" s="613">
        <v>85026</v>
      </c>
    </row>
    <row r="1840" spans="2:9" x14ac:dyDescent="0.2">
      <c r="B1840" s="615" t="s">
        <v>1620</v>
      </c>
      <c r="C1840" s="615" t="s">
        <v>157</v>
      </c>
      <c r="D1840" s="619" t="s">
        <v>2847</v>
      </c>
      <c r="G1840" s="613" t="s">
        <v>3360</v>
      </c>
      <c r="H1840" s="613" t="s">
        <v>3361</v>
      </c>
      <c r="I1840" s="613">
        <v>85027</v>
      </c>
    </row>
    <row r="1841" spans="2:9" x14ac:dyDescent="0.2">
      <c r="B1841" s="615" t="s">
        <v>1620</v>
      </c>
      <c r="C1841" s="615" t="s">
        <v>157</v>
      </c>
      <c r="D1841" s="619" t="s">
        <v>2848</v>
      </c>
      <c r="G1841" s="613" t="s">
        <v>3360</v>
      </c>
      <c r="H1841" s="613" t="s">
        <v>3361</v>
      </c>
      <c r="I1841" s="613">
        <v>85028</v>
      </c>
    </row>
    <row r="1842" spans="2:9" x14ac:dyDescent="0.2">
      <c r="B1842" s="615" t="s">
        <v>1620</v>
      </c>
      <c r="C1842" s="615" t="s">
        <v>157</v>
      </c>
      <c r="D1842" s="619" t="s">
        <v>2849</v>
      </c>
      <c r="G1842" s="613" t="s">
        <v>3360</v>
      </c>
      <c r="H1842" s="613" t="s">
        <v>3361</v>
      </c>
      <c r="I1842" s="613">
        <v>85029</v>
      </c>
    </row>
    <row r="1843" spans="2:9" x14ac:dyDescent="0.2">
      <c r="B1843" s="615" t="s">
        <v>1620</v>
      </c>
      <c r="C1843" s="615" t="s">
        <v>157</v>
      </c>
      <c r="D1843" s="619" t="s">
        <v>2850</v>
      </c>
      <c r="G1843" s="613" t="s">
        <v>3360</v>
      </c>
      <c r="H1843" s="613" t="s">
        <v>3361</v>
      </c>
      <c r="I1843" s="613">
        <v>85030</v>
      </c>
    </row>
    <row r="1844" spans="2:9" x14ac:dyDescent="0.2">
      <c r="B1844" s="615" t="s">
        <v>1620</v>
      </c>
      <c r="C1844" s="615" t="s">
        <v>157</v>
      </c>
      <c r="D1844" s="619" t="s">
        <v>2851</v>
      </c>
      <c r="G1844" s="613" t="s">
        <v>3360</v>
      </c>
      <c r="H1844" s="613" t="s">
        <v>3361</v>
      </c>
      <c r="I1844" s="613">
        <v>85031</v>
      </c>
    </row>
    <row r="1845" spans="2:9" x14ac:dyDescent="0.2">
      <c r="B1845" s="615" t="s">
        <v>1620</v>
      </c>
      <c r="C1845" s="615" t="s">
        <v>157</v>
      </c>
      <c r="D1845" s="619" t="s">
        <v>2852</v>
      </c>
      <c r="G1845" s="613" t="s">
        <v>3360</v>
      </c>
      <c r="H1845" s="613" t="s">
        <v>3361</v>
      </c>
      <c r="I1845" s="613">
        <v>85032</v>
      </c>
    </row>
    <row r="1846" spans="2:9" x14ac:dyDescent="0.2">
      <c r="B1846" s="615" t="s">
        <v>1620</v>
      </c>
      <c r="C1846" s="615" t="s">
        <v>157</v>
      </c>
      <c r="D1846" s="619" t="s">
        <v>2853</v>
      </c>
      <c r="G1846" s="613" t="s">
        <v>3360</v>
      </c>
      <c r="H1846" s="613" t="s">
        <v>3361</v>
      </c>
      <c r="I1846" s="613">
        <v>85033</v>
      </c>
    </row>
    <row r="1847" spans="2:9" x14ac:dyDescent="0.2">
      <c r="B1847" s="615" t="s">
        <v>1620</v>
      </c>
      <c r="C1847" s="615" t="s">
        <v>157</v>
      </c>
      <c r="D1847" s="619" t="s">
        <v>2854</v>
      </c>
      <c r="G1847" s="613" t="s">
        <v>3360</v>
      </c>
      <c r="H1847" s="613" t="s">
        <v>3361</v>
      </c>
      <c r="I1847" s="613">
        <v>85034</v>
      </c>
    </row>
    <row r="1848" spans="2:9" x14ac:dyDescent="0.2">
      <c r="B1848" s="615" t="s">
        <v>1620</v>
      </c>
      <c r="C1848" s="615" t="s">
        <v>157</v>
      </c>
      <c r="D1848" s="619" t="s">
        <v>2855</v>
      </c>
      <c r="G1848" s="613" t="s">
        <v>3360</v>
      </c>
      <c r="H1848" s="613" t="s">
        <v>3361</v>
      </c>
      <c r="I1848" s="613">
        <v>85035</v>
      </c>
    </row>
    <row r="1849" spans="2:9" x14ac:dyDescent="0.2">
      <c r="B1849" s="615" t="s">
        <v>1620</v>
      </c>
      <c r="C1849" s="615" t="s">
        <v>157</v>
      </c>
      <c r="D1849" s="619" t="s">
        <v>2856</v>
      </c>
      <c r="G1849" s="613" t="s">
        <v>3360</v>
      </c>
      <c r="H1849" s="613" t="s">
        <v>3361</v>
      </c>
      <c r="I1849" s="613">
        <v>85036</v>
      </c>
    </row>
    <row r="1850" spans="2:9" x14ac:dyDescent="0.2">
      <c r="B1850" s="615" t="s">
        <v>1620</v>
      </c>
      <c r="C1850" s="615" t="s">
        <v>157</v>
      </c>
      <c r="D1850" s="619" t="s">
        <v>2857</v>
      </c>
      <c r="G1850" s="613" t="s">
        <v>3360</v>
      </c>
      <c r="H1850" s="613" t="s">
        <v>3361</v>
      </c>
      <c r="I1850" s="613">
        <v>85037</v>
      </c>
    </row>
    <row r="1851" spans="2:9" x14ac:dyDescent="0.2">
      <c r="B1851" s="615" t="s">
        <v>1620</v>
      </c>
      <c r="C1851" s="615" t="s">
        <v>157</v>
      </c>
      <c r="D1851" s="619" t="s">
        <v>2858</v>
      </c>
      <c r="G1851" s="613" t="s">
        <v>3360</v>
      </c>
      <c r="H1851" s="613" t="s">
        <v>3361</v>
      </c>
      <c r="I1851" s="613">
        <v>85038</v>
      </c>
    </row>
    <row r="1852" spans="2:9" x14ac:dyDescent="0.2">
      <c r="B1852" s="615" t="s">
        <v>1620</v>
      </c>
      <c r="C1852" s="615" t="s">
        <v>157</v>
      </c>
      <c r="D1852" s="619" t="s">
        <v>2859</v>
      </c>
      <c r="G1852" s="613" t="s">
        <v>3360</v>
      </c>
      <c r="H1852" s="613" t="s">
        <v>3361</v>
      </c>
      <c r="I1852" s="613">
        <v>85039</v>
      </c>
    </row>
    <row r="1853" spans="2:9" x14ac:dyDescent="0.2">
      <c r="B1853" s="615" t="s">
        <v>1620</v>
      </c>
      <c r="C1853" s="615" t="s">
        <v>157</v>
      </c>
      <c r="D1853" s="619" t="s">
        <v>2860</v>
      </c>
      <c r="G1853" s="613" t="s">
        <v>3360</v>
      </c>
      <c r="H1853" s="613" t="s">
        <v>3361</v>
      </c>
      <c r="I1853" s="613">
        <v>85040</v>
      </c>
    </row>
    <row r="1854" spans="2:9" x14ac:dyDescent="0.2">
      <c r="B1854" s="615" t="s">
        <v>1620</v>
      </c>
      <c r="C1854" s="615" t="s">
        <v>157</v>
      </c>
      <c r="D1854" s="619" t="s">
        <v>2861</v>
      </c>
      <c r="G1854" s="613" t="s">
        <v>3360</v>
      </c>
      <c r="H1854" s="613" t="s">
        <v>3361</v>
      </c>
      <c r="I1854" s="613">
        <v>85041</v>
      </c>
    </row>
    <row r="1855" spans="2:9" x14ac:dyDescent="0.2">
      <c r="B1855" s="615" t="s">
        <v>1620</v>
      </c>
      <c r="C1855" s="615" t="s">
        <v>157</v>
      </c>
      <c r="D1855" s="619" t="s">
        <v>2862</v>
      </c>
      <c r="G1855" s="613" t="s">
        <v>3360</v>
      </c>
      <c r="H1855" s="613" t="s">
        <v>3361</v>
      </c>
      <c r="I1855" s="613">
        <v>85042</v>
      </c>
    </row>
    <row r="1856" spans="2:9" x14ac:dyDescent="0.2">
      <c r="B1856" s="615" t="s">
        <v>1620</v>
      </c>
      <c r="C1856" s="615" t="s">
        <v>157</v>
      </c>
      <c r="D1856" s="619" t="s">
        <v>2863</v>
      </c>
      <c r="G1856" s="613" t="s">
        <v>3360</v>
      </c>
      <c r="H1856" s="613" t="s">
        <v>3361</v>
      </c>
      <c r="I1856" s="613">
        <v>85043</v>
      </c>
    </row>
    <row r="1857" spans="2:9" x14ac:dyDescent="0.2">
      <c r="B1857" s="615" t="s">
        <v>1620</v>
      </c>
      <c r="C1857" s="615" t="s">
        <v>157</v>
      </c>
      <c r="D1857" s="619" t="s">
        <v>2864</v>
      </c>
      <c r="G1857" s="613" t="s">
        <v>3360</v>
      </c>
      <c r="H1857" s="613" t="s">
        <v>3361</v>
      </c>
      <c r="I1857" s="613">
        <v>85044</v>
      </c>
    </row>
    <row r="1858" spans="2:9" x14ac:dyDescent="0.2">
      <c r="B1858" s="615" t="s">
        <v>1620</v>
      </c>
      <c r="C1858" s="615" t="s">
        <v>157</v>
      </c>
      <c r="D1858" s="619" t="s">
        <v>2865</v>
      </c>
      <c r="G1858" s="613" t="s">
        <v>3360</v>
      </c>
      <c r="H1858" s="613" t="s">
        <v>3361</v>
      </c>
      <c r="I1858" s="613">
        <v>85045</v>
      </c>
    </row>
    <row r="1859" spans="2:9" x14ac:dyDescent="0.2">
      <c r="B1859" s="615" t="s">
        <v>1620</v>
      </c>
      <c r="C1859" s="615" t="s">
        <v>157</v>
      </c>
      <c r="D1859" s="619" t="s">
        <v>2866</v>
      </c>
      <c r="G1859" s="613" t="s">
        <v>3360</v>
      </c>
      <c r="H1859" s="613" t="s">
        <v>3361</v>
      </c>
      <c r="I1859" s="613">
        <v>85046</v>
      </c>
    </row>
    <row r="1860" spans="2:9" x14ac:dyDescent="0.2">
      <c r="B1860" s="615" t="s">
        <v>1620</v>
      </c>
      <c r="C1860" s="615" t="s">
        <v>157</v>
      </c>
      <c r="D1860" s="619" t="s">
        <v>2867</v>
      </c>
      <c r="G1860" s="613" t="s">
        <v>3360</v>
      </c>
      <c r="H1860" s="613" t="s">
        <v>3361</v>
      </c>
      <c r="I1860" s="613">
        <v>85048</v>
      </c>
    </row>
    <row r="1861" spans="2:9" x14ac:dyDescent="0.2">
      <c r="B1861" s="615" t="s">
        <v>1620</v>
      </c>
      <c r="C1861" s="615" t="s">
        <v>157</v>
      </c>
      <c r="D1861" s="619" t="s">
        <v>2868</v>
      </c>
      <c r="G1861" s="613" t="s">
        <v>3360</v>
      </c>
      <c r="H1861" s="613" t="s">
        <v>3361</v>
      </c>
      <c r="I1861" s="613">
        <v>85050</v>
      </c>
    </row>
    <row r="1862" spans="2:9" x14ac:dyDescent="0.2">
      <c r="B1862" s="615" t="s">
        <v>1620</v>
      </c>
      <c r="C1862" s="615" t="s">
        <v>157</v>
      </c>
      <c r="D1862" s="619" t="s">
        <v>2869</v>
      </c>
      <c r="G1862" s="613" t="s">
        <v>3360</v>
      </c>
      <c r="H1862" s="613" t="s">
        <v>3361</v>
      </c>
      <c r="I1862" s="613">
        <v>85051</v>
      </c>
    </row>
    <row r="1863" spans="2:9" x14ac:dyDescent="0.2">
      <c r="B1863" s="615" t="s">
        <v>1620</v>
      </c>
      <c r="C1863" s="615" t="s">
        <v>157</v>
      </c>
      <c r="D1863" s="619" t="s">
        <v>2870</v>
      </c>
      <c r="G1863" s="613" t="s">
        <v>3360</v>
      </c>
      <c r="H1863" s="613" t="s">
        <v>3361</v>
      </c>
      <c r="I1863" s="613">
        <v>85053</v>
      </c>
    </row>
    <row r="1864" spans="2:9" x14ac:dyDescent="0.2">
      <c r="B1864" s="615" t="s">
        <v>1620</v>
      </c>
      <c r="C1864" s="615" t="s">
        <v>157</v>
      </c>
      <c r="D1864" s="619" t="s">
        <v>2871</v>
      </c>
      <c r="G1864" s="613" t="s">
        <v>3360</v>
      </c>
      <c r="H1864" s="613" t="s">
        <v>3361</v>
      </c>
      <c r="I1864" s="613">
        <v>85054</v>
      </c>
    </row>
    <row r="1865" spans="2:9" x14ac:dyDescent="0.2">
      <c r="B1865" s="615" t="s">
        <v>1620</v>
      </c>
      <c r="C1865" s="615" t="s">
        <v>157</v>
      </c>
      <c r="D1865" s="619" t="s">
        <v>2872</v>
      </c>
      <c r="G1865" s="613" t="s">
        <v>3360</v>
      </c>
      <c r="H1865" s="613" t="s">
        <v>3361</v>
      </c>
      <c r="I1865" s="613">
        <v>85060</v>
      </c>
    </row>
    <row r="1866" spans="2:9" x14ac:dyDescent="0.2">
      <c r="B1866" s="615" t="s">
        <v>1620</v>
      </c>
      <c r="C1866" s="615" t="s">
        <v>157</v>
      </c>
      <c r="D1866" s="619" t="s">
        <v>2873</v>
      </c>
      <c r="G1866" s="613" t="s">
        <v>3360</v>
      </c>
      <c r="H1866" s="613" t="s">
        <v>3361</v>
      </c>
      <c r="I1866" s="613">
        <v>85061</v>
      </c>
    </row>
    <row r="1867" spans="2:9" x14ac:dyDescent="0.2">
      <c r="B1867" s="615" t="s">
        <v>1620</v>
      </c>
      <c r="C1867" s="615" t="s">
        <v>157</v>
      </c>
      <c r="D1867" s="619" t="s">
        <v>2874</v>
      </c>
      <c r="G1867" s="613" t="s">
        <v>3360</v>
      </c>
      <c r="H1867" s="613" t="s">
        <v>3361</v>
      </c>
      <c r="I1867" s="613">
        <v>85062</v>
      </c>
    </row>
    <row r="1868" spans="2:9" x14ac:dyDescent="0.2">
      <c r="B1868" s="615" t="s">
        <v>1620</v>
      </c>
      <c r="C1868" s="615" t="s">
        <v>157</v>
      </c>
      <c r="D1868" s="619" t="s">
        <v>2875</v>
      </c>
      <c r="G1868" s="613" t="s">
        <v>3360</v>
      </c>
      <c r="H1868" s="613" t="s">
        <v>3361</v>
      </c>
      <c r="I1868" s="613">
        <v>85063</v>
      </c>
    </row>
    <row r="1869" spans="2:9" x14ac:dyDescent="0.2">
      <c r="B1869" s="615" t="s">
        <v>1620</v>
      </c>
      <c r="C1869" s="615" t="s">
        <v>157</v>
      </c>
      <c r="D1869" s="619" t="s">
        <v>2876</v>
      </c>
      <c r="G1869" s="613" t="s">
        <v>3360</v>
      </c>
      <c r="H1869" s="613" t="s">
        <v>3361</v>
      </c>
      <c r="I1869" s="613">
        <v>85064</v>
      </c>
    </row>
    <row r="1870" spans="2:9" x14ac:dyDescent="0.2">
      <c r="B1870" s="615" t="s">
        <v>1620</v>
      </c>
      <c r="C1870" s="615" t="s">
        <v>157</v>
      </c>
      <c r="D1870" s="619" t="s">
        <v>2877</v>
      </c>
      <c r="G1870" s="613" t="s">
        <v>3360</v>
      </c>
      <c r="H1870" s="613" t="s">
        <v>3361</v>
      </c>
      <c r="I1870" s="613">
        <v>85065</v>
      </c>
    </row>
    <row r="1871" spans="2:9" x14ac:dyDescent="0.2">
      <c r="B1871" s="615" t="s">
        <v>1620</v>
      </c>
      <c r="C1871" s="615" t="s">
        <v>157</v>
      </c>
      <c r="D1871" s="619" t="s">
        <v>2878</v>
      </c>
      <c r="G1871" s="613" t="s">
        <v>3360</v>
      </c>
      <c r="H1871" s="613" t="s">
        <v>3361</v>
      </c>
      <c r="I1871" s="613">
        <v>85066</v>
      </c>
    </row>
    <row r="1872" spans="2:9" x14ac:dyDescent="0.2">
      <c r="B1872" s="615" t="s">
        <v>1620</v>
      </c>
      <c r="C1872" s="615" t="s">
        <v>157</v>
      </c>
      <c r="D1872" s="619" t="s">
        <v>2879</v>
      </c>
      <c r="G1872" s="613" t="s">
        <v>3360</v>
      </c>
      <c r="H1872" s="613" t="s">
        <v>3361</v>
      </c>
      <c r="I1872" s="613">
        <v>85067</v>
      </c>
    </row>
    <row r="1873" spans="2:9" x14ac:dyDescent="0.2">
      <c r="B1873" s="615" t="s">
        <v>1620</v>
      </c>
      <c r="C1873" s="615" t="s">
        <v>157</v>
      </c>
      <c r="D1873" s="619" t="s">
        <v>2880</v>
      </c>
      <c r="G1873" s="613" t="s">
        <v>3360</v>
      </c>
      <c r="H1873" s="613" t="s">
        <v>3361</v>
      </c>
      <c r="I1873" s="613">
        <v>85068</v>
      </c>
    </row>
    <row r="1874" spans="2:9" x14ac:dyDescent="0.2">
      <c r="B1874" s="615" t="s">
        <v>1620</v>
      </c>
      <c r="C1874" s="615" t="s">
        <v>157</v>
      </c>
      <c r="D1874" s="619" t="s">
        <v>2881</v>
      </c>
      <c r="G1874" s="613" t="s">
        <v>3360</v>
      </c>
      <c r="H1874" s="613" t="s">
        <v>3361</v>
      </c>
      <c r="I1874" s="613">
        <v>85069</v>
      </c>
    </row>
    <row r="1875" spans="2:9" x14ac:dyDescent="0.2">
      <c r="B1875" s="615" t="s">
        <v>1620</v>
      </c>
      <c r="C1875" s="615" t="s">
        <v>157</v>
      </c>
      <c r="D1875" s="619" t="s">
        <v>2882</v>
      </c>
      <c r="G1875" s="613" t="s">
        <v>3360</v>
      </c>
      <c r="H1875" s="613" t="s">
        <v>3361</v>
      </c>
      <c r="I1875" s="613">
        <v>85070</v>
      </c>
    </row>
    <row r="1876" spans="2:9" x14ac:dyDescent="0.2">
      <c r="B1876" s="615" t="s">
        <v>1620</v>
      </c>
      <c r="C1876" s="615" t="s">
        <v>157</v>
      </c>
      <c r="D1876" s="619" t="s">
        <v>2883</v>
      </c>
      <c r="G1876" s="613" t="s">
        <v>3360</v>
      </c>
      <c r="H1876" s="613" t="s">
        <v>3361</v>
      </c>
      <c r="I1876" s="613">
        <v>85071</v>
      </c>
    </row>
    <row r="1877" spans="2:9" x14ac:dyDescent="0.2">
      <c r="B1877" s="615" t="s">
        <v>1620</v>
      </c>
      <c r="C1877" s="615" t="s">
        <v>157</v>
      </c>
      <c r="D1877" s="619" t="s">
        <v>2884</v>
      </c>
      <c r="G1877" s="613" t="s">
        <v>3360</v>
      </c>
      <c r="H1877" s="613" t="s">
        <v>3361</v>
      </c>
      <c r="I1877" s="613">
        <v>85072</v>
      </c>
    </row>
    <row r="1878" spans="2:9" x14ac:dyDescent="0.2">
      <c r="B1878" s="615" t="s">
        <v>1620</v>
      </c>
      <c r="C1878" s="615" t="s">
        <v>157</v>
      </c>
      <c r="D1878" s="619" t="s">
        <v>2885</v>
      </c>
      <c r="G1878" s="613" t="s">
        <v>3360</v>
      </c>
      <c r="H1878" s="613" t="s">
        <v>3361</v>
      </c>
      <c r="I1878" s="613">
        <v>85073</v>
      </c>
    </row>
    <row r="1879" spans="2:9" x14ac:dyDescent="0.2">
      <c r="B1879" s="615" t="s">
        <v>1620</v>
      </c>
      <c r="C1879" s="615" t="s">
        <v>157</v>
      </c>
      <c r="D1879" s="619" t="s">
        <v>2886</v>
      </c>
      <c r="G1879" s="613" t="s">
        <v>3360</v>
      </c>
      <c r="H1879" s="613" t="s">
        <v>3361</v>
      </c>
      <c r="I1879" s="613">
        <v>85074</v>
      </c>
    </row>
    <row r="1880" spans="2:9" x14ac:dyDescent="0.2">
      <c r="B1880" s="615" t="s">
        <v>1620</v>
      </c>
      <c r="C1880" s="615" t="s">
        <v>157</v>
      </c>
      <c r="D1880" s="619" t="s">
        <v>2887</v>
      </c>
      <c r="G1880" s="613" t="s">
        <v>3360</v>
      </c>
      <c r="H1880" s="613" t="s">
        <v>3361</v>
      </c>
      <c r="I1880" s="613">
        <v>85075</v>
      </c>
    </row>
    <row r="1881" spans="2:9" x14ac:dyDescent="0.2">
      <c r="B1881" s="615" t="s">
        <v>1620</v>
      </c>
      <c r="C1881" s="615" t="s">
        <v>157</v>
      </c>
      <c r="D1881" s="619" t="s">
        <v>2888</v>
      </c>
      <c r="G1881" s="613" t="s">
        <v>3360</v>
      </c>
      <c r="H1881" s="613" t="s">
        <v>3361</v>
      </c>
      <c r="I1881" s="613">
        <v>85076</v>
      </c>
    </row>
    <row r="1882" spans="2:9" x14ac:dyDescent="0.2">
      <c r="B1882" s="615" t="s">
        <v>1620</v>
      </c>
      <c r="C1882" s="615" t="s">
        <v>157</v>
      </c>
      <c r="D1882" s="619" t="s">
        <v>2889</v>
      </c>
      <c r="G1882" s="613" t="s">
        <v>3360</v>
      </c>
      <c r="H1882" s="613" t="s">
        <v>3361</v>
      </c>
      <c r="I1882" s="613">
        <v>85078</v>
      </c>
    </row>
    <row r="1883" spans="2:9" x14ac:dyDescent="0.2">
      <c r="B1883" s="615" t="s">
        <v>1620</v>
      </c>
      <c r="C1883" s="615" t="s">
        <v>157</v>
      </c>
      <c r="D1883" s="619" t="s">
        <v>2890</v>
      </c>
      <c r="G1883" s="613" t="s">
        <v>3360</v>
      </c>
      <c r="H1883" s="613" t="s">
        <v>3361</v>
      </c>
      <c r="I1883" s="613">
        <v>85079</v>
      </c>
    </row>
    <row r="1884" spans="2:9" x14ac:dyDescent="0.2">
      <c r="B1884" s="615" t="s">
        <v>1620</v>
      </c>
      <c r="C1884" s="615" t="s">
        <v>157</v>
      </c>
      <c r="D1884" s="619" t="s">
        <v>2891</v>
      </c>
      <c r="G1884" s="613" t="s">
        <v>3360</v>
      </c>
      <c r="H1884" s="613" t="s">
        <v>3361</v>
      </c>
      <c r="I1884" s="613">
        <v>85080</v>
      </c>
    </row>
    <row r="1885" spans="2:9" x14ac:dyDescent="0.2">
      <c r="B1885" s="615" t="s">
        <v>1620</v>
      </c>
      <c r="C1885" s="615" t="s">
        <v>157</v>
      </c>
      <c r="D1885" s="619" t="s">
        <v>2892</v>
      </c>
      <c r="G1885" s="613" t="s">
        <v>3360</v>
      </c>
      <c r="H1885" s="613" t="s">
        <v>3361</v>
      </c>
      <c r="I1885" s="613">
        <v>85082</v>
      </c>
    </row>
    <row r="1886" spans="2:9" x14ac:dyDescent="0.2">
      <c r="B1886" s="615" t="s">
        <v>1620</v>
      </c>
      <c r="C1886" s="615" t="s">
        <v>157</v>
      </c>
      <c r="D1886" s="619" t="s">
        <v>2893</v>
      </c>
      <c r="G1886" s="613" t="s">
        <v>3360</v>
      </c>
      <c r="H1886" s="613" t="s">
        <v>3361</v>
      </c>
      <c r="I1886" s="613">
        <v>85083</v>
      </c>
    </row>
    <row r="1887" spans="2:9" x14ac:dyDescent="0.2">
      <c r="B1887" s="615" t="s">
        <v>1620</v>
      </c>
      <c r="C1887" s="615" t="s">
        <v>157</v>
      </c>
      <c r="D1887" s="619" t="s">
        <v>2894</v>
      </c>
      <c r="G1887" s="613" t="s">
        <v>3360</v>
      </c>
      <c r="H1887" s="613" t="s">
        <v>3361</v>
      </c>
      <c r="I1887" s="613">
        <v>85085</v>
      </c>
    </row>
    <row r="1888" spans="2:9" x14ac:dyDescent="0.2">
      <c r="B1888" s="615" t="s">
        <v>1620</v>
      </c>
      <c r="C1888" s="615" t="s">
        <v>157</v>
      </c>
      <c r="D1888" s="619" t="s">
        <v>2895</v>
      </c>
      <c r="G1888" s="613" t="s">
        <v>3360</v>
      </c>
      <c r="H1888" s="613" t="s">
        <v>3361</v>
      </c>
      <c r="I1888" s="613">
        <v>85086</v>
      </c>
    </row>
    <row r="1889" spans="2:9" x14ac:dyDescent="0.2">
      <c r="B1889" s="615" t="s">
        <v>1620</v>
      </c>
      <c r="C1889" s="615" t="s">
        <v>157</v>
      </c>
      <c r="D1889" s="619" t="s">
        <v>2896</v>
      </c>
      <c r="G1889" s="613" t="s">
        <v>3360</v>
      </c>
      <c r="H1889" s="613" t="s">
        <v>3361</v>
      </c>
      <c r="I1889" s="613">
        <v>85087</v>
      </c>
    </row>
    <row r="1890" spans="2:9" x14ac:dyDescent="0.2">
      <c r="B1890" s="615" t="s">
        <v>1620</v>
      </c>
      <c r="C1890" s="615" t="s">
        <v>157</v>
      </c>
      <c r="D1890" s="619" t="s">
        <v>2897</v>
      </c>
      <c r="G1890" s="613" t="s">
        <v>3360</v>
      </c>
      <c r="H1890" s="613" t="s">
        <v>3361</v>
      </c>
      <c r="I1890" s="613">
        <v>85098</v>
      </c>
    </row>
    <row r="1891" spans="2:9" x14ac:dyDescent="0.2">
      <c r="B1891" s="615" t="s">
        <v>1620</v>
      </c>
      <c r="C1891" s="615" t="s">
        <v>157</v>
      </c>
      <c r="D1891" s="619" t="s">
        <v>2898</v>
      </c>
      <c r="G1891" s="613" t="s">
        <v>3360</v>
      </c>
      <c r="H1891" s="613" t="s">
        <v>3361</v>
      </c>
      <c r="I1891" s="613">
        <v>85120</v>
      </c>
    </row>
    <row r="1892" spans="2:9" x14ac:dyDescent="0.2">
      <c r="B1892" s="615" t="s">
        <v>142</v>
      </c>
      <c r="C1892" s="615" t="s">
        <v>2374</v>
      </c>
      <c r="D1892" s="615">
        <v>23001</v>
      </c>
      <c r="G1892" s="613" t="s">
        <v>3360</v>
      </c>
      <c r="H1892" s="613" t="s">
        <v>3361</v>
      </c>
      <c r="I1892" s="613">
        <v>85142</v>
      </c>
    </row>
    <row r="1893" spans="2:9" x14ac:dyDescent="0.2">
      <c r="B1893" s="615" t="s">
        <v>142</v>
      </c>
      <c r="C1893" s="615" t="s">
        <v>2392</v>
      </c>
      <c r="D1893" s="615">
        <v>23011</v>
      </c>
      <c r="G1893" s="613" t="s">
        <v>3360</v>
      </c>
      <c r="H1893" s="613" t="s">
        <v>3361</v>
      </c>
      <c r="I1893" s="613">
        <v>85201</v>
      </c>
    </row>
    <row r="1894" spans="2:9" x14ac:dyDescent="0.2">
      <c r="B1894" s="615" t="s">
        <v>142</v>
      </c>
      <c r="C1894" s="620" t="s">
        <v>2374</v>
      </c>
      <c r="D1894" s="615">
        <v>23061</v>
      </c>
      <c r="G1894" s="613" t="s">
        <v>3360</v>
      </c>
      <c r="H1894" s="613" t="s">
        <v>3361</v>
      </c>
      <c r="I1894" s="613">
        <v>85202</v>
      </c>
    </row>
    <row r="1895" spans="2:9" x14ac:dyDescent="0.2">
      <c r="B1895" s="615" t="s">
        <v>142</v>
      </c>
      <c r="C1895" s="620" t="s">
        <v>2374</v>
      </c>
      <c r="D1895" s="615">
        <v>23062</v>
      </c>
      <c r="G1895" s="613" t="s">
        <v>3360</v>
      </c>
      <c r="H1895" s="613" t="s">
        <v>3361</v>
      </c>
      <c r="I1895" s="613">
        <v>85203</v>
      </c>
    </row>
    <row r="1896" spans="2:9" x14ac:dyDescent="0.2">
      <c r="B1896" s="615" t="s">
        <v>142</v>
      </c>
      <c r="C1896" s="620" t="s">
        <v>2374</v>
      </c>
      <c r="D1896" s="615">
        <v>23072</v>
      </c>
      <c r="G1896" s="613" t="s">
        <v>3360</v>
      </c>
      <c r="H1896" s="613" t="s">
        <v>3361</v>
      </c>
      <c r="I1896" s="613">
        <v>85204</v>
      </c>
    </row>
    <row r="1897" spans="2:9" x14ac:dyDescent="0.2">
      <c r="B1897" s="615" t="s">
        <v>142</v>
      </c>
      <c r="C1897" s="615" t="s">
        <v>2392</v>
      </c>
      <c r="D1897" s="615">
        <v>23089</v>
      </c>
      <c r="G1897" s="613" t="s">
        <v>3360</v>
      </c>
      <c r="H1897" s="613" t="s">
        <v>3361</v>
      </c>
      <c r="I1897" s="613">
        <v>85205</v>
      </c>
    </row>
    <row r="1898" spans="2:9" x14ac:dyDescent="0.2">
      <c r="B1898" s="615" t="s">
        <v>142</v>
      </c>
      <c r="C1898" s="615" t="s">
        <v>2390</v>
      </c>
      <c r="D1898" s="615">
        <v>23110</v>
      </c>
      <c r="G1898" s="613" t="s">
        <v>3360</v>
      </c>
      <c r="H1898" s="613" t="s">
        <v>3361</v>
      </c>
      <c r="I1898" s="613">
        <v>85206</v>
      </c>
    </row>
    <row r="1899" spans="2:9" x14ac:dyDescent="0.2">
      <c r="B1899" s="615" t="s">
        <v>142</v>
      </c>
      <c r="C1899" s="615" t="s">
        <v>2392</v>
      </c>
      <c r="D1899" s="615">
        <v>23124</v>
      </c>
      <c r="G1899" s="613" t="s">
        <v>3360</v>
      </c>
      <c r="H1899" s="613" t="s">
        <v>3361</v>
      </c>
      <c r="I1899" s="613">
        <v>85207</v>
      </c>
    </row>
    <row r="1900" spans="2:9" x14ac:dyDescent="0.2">
      <c r="B1900" s="615" t="s">
        <v>142</v>
      </c>
      <c r="C1900" s="615" t="s">
        <v>2392</v>
      </c>
      <c r="D1900" s="615">
        <v>23140</v>
      </c>
      <c r="G1900" s="613" t="s">
        <v>3360</v>
      </c>
      <c r="H1900" s="613" t="s">
        <v>3361</v>
      </c>
      <c r="I1900" s="613">
        <v>85208</v>
      </c>
    </row>
    <row r="1901" spans="2:9" x14ac:dyDescent="0.2">
      <c r="B1901" s="615" t="s">
        <v>142</v>
      </c>
      <c r="C1901" s="615" t="s">
        <v>2392</v>
      </c>
      <c r="D1901" s="615">
        <v>23141</v>
      </c>
      <c r="G1901" s="613" t="s">
        <v>3360</v>
      </c>
      <c r="H1901" s="613" t="s">
        <v>3361</v>
      </c>
      <c r="I1901" s="613">
        <v>85209</v>
      </c>
    </row>
    <row r="1902" spans="2:9" x14ac:dyDescent="0.2">
      <c r="B1902" s="615" t="s">
        <v>142</v>
      </c>
      <c r="C1902" s="615" t="s">
        <v>2390</v>
      </c>
      <c r="D1902" s="615">
        <v>23156</v>
      </c>
      <c r="G1902" s="613" t="s">
        <v>3360</v>
      </c>
      <c r="H1902" s="613" t="s">
        <v>3361</v>
      </c>
      <c r="I1902" s="613">
        <v>85210</v>
      </c>
    </row>
    <row r="1903" spans="2:9" x14ac:dyDescent="0.2">
      <c r="B1903" s="615" t="s">
        <v>142</v>
      </c>
      <c r="C1903" s="615" t="s">
        <v>2389</v>
      </c>
      <c r="D1903" s="615">
        <v>23168</v>
      </c>
      <c r="G1903" s="613" t="s">
        <v>3360</v>
      </c>
      <c r="H1903" s="613" t="s">
        <v>3361</v>
      </c>
      <c r="I1903" s="613">
        <v>85211</v>
      </c>
    </row>
    <row r="1904" spans="2:9" x14ac:dyDescent="0.2">
      <c r="B1904" s="615" t="s">
        <v>142</v>
      </c>
      <c r="C1904" s="615" t="s">
        <v>2392</v>
      </c>
      <c r="D1904" s="615">
        <v>23181</v>
      </c>
      <c r="G1904" s="613" t="s">
        <v>3360</v>
      </c>
      <c r="H1904" s="613" t="s">
        <v>3361</v>
      </c>
      <c r="I1904" s="613">
        <v>85212</v>
      </c>
    </row>
    <row r="1905" spans="2:9" x14ac:dyDescent="0.2">
      <c r="B1905" s="615" t="s">
        <v>142</v>
      </c>
      <c r="C1905" s="615" t="s">
        <v>2441</v>
      </c>
      <c r="D1905" s="615">
        <v>23185</v>
      </c>
      <c r="G1905" s="613" t="s">
        <v>3360</v>
      </c>
      <c r="H1905" s="613" t="s">
        <v>3361</v>
      </c>
      <c r="I1905" s="613">
        <v>85213</v>
      </c>
    </row>
    <row r="1906" spans="2:9" x14ac:dyDescent="0.2">
      <c r="B1906" s="615" t="s">
        <v>142</v>
      </c>
      <c r="C1906" s="615" t="s">
        <v>2441</v>
      </c>
      <c r="D1906" s="615">
        <v>23186</v>
      </c>
      <c r="G1906" s="613" t="s">
        <v>3360</v>
      </c>
      <c r="H1906" s="613" t="s">
        <v>3361</v>
      </c>
      <c r="I1906" s="613">
        <v>85214</v>
      </c>
    </row>
    <row r="1907" spans="2:9" x14ac:dyDescent="0.2">
      <c r="B1907" s="615" t="s">
        <v>142</v>
      </c>
      <c r="C1907" s="615" t="s">
        <v>2441</v>
      </c>
      <c r="D1907" s="615">
        <v>23188</v>
      </c>
      <c r="G1907" s="613" t="s">
        <v>3360</v>
      </c>
      <c r="H1907" s="613" t="s">
        <v>3361</v>
      </c>
      <c r="I1907" s="613">
        <v>85215</v>
      </c>
    </row>
    <row r="1908" spans="2:9" x14ac:dyDescent="0.2">
      <c r="B1908" s="615" t="s">
        <v>142</v>
      </c>
      <c r="C1908" s="615" t="s">
        <v>2396</v>
      </c>
      <c r="D1908" s="615">
        <v>23601</v>
      </c>
      <c r="G1908" s="613" t="s">
        <v>3360</v>
      </c>
      <c r="H1908" s="613" t="s">
        <v>3361</v>
      </c>
      <c r="I1908" s="613">
        <v>85216</v>
      </c>
    </row>
    <row r="1909" spans="2:9" x14ac:dyDescent="0.2">
      <c r="B1909" s="615" t="s">
        <v>142</v>
      </c>
      <c r="C1909" s="615" t="s">
        <v>2396</v>
      </c>
      <c r="D1909" s="615">
        <v>23602</v>
      </c>
      <c r="G1909" s="613" t="s">
        <v>3360</v>
      </c>
      <c r="H1909" s="613" t="s">
        <v>3361</v>
      </c>
      <c r="I1909" s="613">
        <v>85224</v>
      </c>
    </row>
    <row r="1910" spans="2:9" x14ac:dyDescent="0.2">
      <c r="B1910" s="615" t="s">
        <v>142</v>
      </c>
      <c r="C1910" s="615" t="s">
        <v>2396</v>
      </c>
      <c r="D1910" s="615">
        <v>23603</v>
      </c>
      <c r="G1910" s="613" t="s">
        <v>3360</v>
      </c>
      <c r="H1910" s="613" t="s">
        <v>3361</v>
      </c>
      <c r="I1910" s="613">
        <v>85225</v>
      </c>
    </row>
    <row r="1911" spans="2:9" x14ac:dyDescent="0.2">
      <c r="B1911" s="615" t="s">
        <v>142</v>
      </c>
      <c r="C1911" s="615" t="s">
        <v>2396</v>
      </c>
      <c r="D1911" s="615">
        <v>23604</v>
      </c>
      <c r="G1911" s="613" t="s">
        <v>3360</v>
      </c>
      <c r="H1911" s="613" t="s">
        <v>3361</v>
      </c>
      <c r="I1911" s="613">
        <v>85226</v>
      </c>
    </row>
    <row r="1912" spans="2:9" x14ac:dyDescent="0.2">
      <c r="B1912" s="615" t="s">
        <v>142</v>
      </c>
      <c r="C1912" s="615" t="s">
        <v>2396</v>
      </c>
      <c r="D1912" s="615">
        <v>23605</v>
      </c>
      <c r="G1912" s="613" t="s">
        <v>3360</v>
      </c>
      <c r="H1912" s="613" t="s">
        <v>3361</v>
      </c>
      <c r="I1912" s="613">
        <v>85233</v>
      </c>
    </row>
    <row r="1913" spans="2:9" x14ac:dyDescent="0.2">
      <c r="B1913" s="615" t="s">
        <v>142</v>
      </c>
      <c r="C1913" s="615" t="s">
        <v>2396</v>
      </c>
      <c r="D1913" s="615">
        <v>23606</v>
      </c>
      <c r="G1913" s="613" t="s">
        <v>3360</v>
      </c>
      <c r="H1913" s="613" t="s">
        <v>3361</v>
      </c>
      <c r="I1913" s="613">
        <v>85234</v>
      </c>
    </row>
    <row r="1914" spans="2:9" x14ac:dyDescent="0.2">
      <c r="B1914" s="615" t="s">
        <v>142</v>
      </c>
      <c r="C1914" s="615" t="s">
        <v>2396</v>
      </c>
      <c r="D1914" s="615">
        <v>23607</v>
      </c>
      <c r="G1914" s="613" t="s">
        <v>3360</v>
      </c>
      <c r="H1914" s="613" t="s">
        <v>3361</v>
      </c>
      <c r="I1914" s="613">
        <v>85236</v>
      </c>
    </row>
    <row r="1915" spans="2:9" x14ac:dyDescent="0.2">
      <c r="B1915" s="615" t="s">
        <v>142</v>
      </c>
      <c r="C1915" s="615" t="s">
        <v>2396</v>
      </c>
      <c r="D1915" s="615">
        <v>23608</v>
      </c>
      <c r="G1915" s="613" t="s">
        <v>3360</v>
      </c>
      <c r="H1915" s="613" t="s">
        <v>3361</v>
      </c>
      <c r="I1915" s="613">
        <v>85244</v>
      </c>
    </row>
    <row r="1916" spans="2:9" x14ac:dyDescent="0.2">
      <c r="B1916" s="615" t="s">
        <v>142</v>
      </c>
      <c r="C1916" s="615" t="s">
        <v>2396</v>
      </c>
      <c r="D1916" s="615">
        <v>23609</v>
      </c>
      <c r="G1916" s="613" t="s">
        <v>3360</v>
      </c>
      <c r="H1916" s="613" t="s">
        <v>3361</v>
      </c>
      <c r="I1916" s="613">
        <v>85246</v>
      </c>
    </row>
    <row r="1917" spans="2:9" x14ac:dyDescent="0.2">
      <c r="B1917" s="615" t="s">
        <v>142</v>
      </c>
      <c r="C1917" s="615" t="s">
        <v>2396</v>
      </c>
      <c r="D1917" s="615">
        <v>23612</v>
      </c>
      <c r="G1917" s="613" t="s">
        <v>3360</v>
      </c>
      <c r="H1917" s="613" t="s">
        <v>3361</v>
      </c>
      <c r="I1917" s="613">
        <v>85248</v>
      </c>
    </row>
    <row r="1918" spans="2:9" x14ac:dyDescent="0.2">
      <c r="B1918" s="615" t="s">
        <v>142</v>
      </c>
      <c r="C1918" s="615" t="s">
        <v>2396</v>
      </c>
      <c r="D1918" s="615">
        <v>23628</v>
      </c>
      <c r="G1918" s="613" t="s">
        <v>3360</v>
      </c>
      <c r="H1918" s="613" t="s">
        <v>3361</v>
      </c>
      <c r="I1918" s="613">
        <v>85249</v>
      </c>
    </row>
    <row r="1919" spans="2:9" x14ac:dyDescent="0.2">
      <c r="B1919" s="615" t="s">
        <v>142</v>
      </c>
      <c r="C1919" s="615" t="s">
        <v>2378</v>
      </c>
      <c r="D1919" s="615">
        <v>23630</v>
      </c>
      <c r="G1919" s="613" t="s">
        <v>3360</v>
      </c>
      <c r="H1919" s="613" t="s">
        <v>3361</v>
      </c>
      <c r="I1919" s="613">
        <v>85250</v>
      </c>
    </row>
    <row r="1920" spans="2:9" x14ac:dyDescent="0.2">
      <c r="B1920" s="615" t="s">
        <v>142</v>
      </c>
      <c r="C1920" s="615" t="s">
        <v>2378</v>
      </c>
      <c r="D1920" s="615">
        <v>23651</v>
      </c>
      <c r="G1920" s="613" t="s">
        <v>3360</v>
      </c>
      <c r="H1920" s="613" t="s">
        <v>3361</v>
      </c>
      <c r="I1920" s="613">
        <v>85251</v>
      </c>
    </row>
    <row r="1921" spans="2:9" x14ac:dyDescent="0.2">
      <c r="B1921" s="615" t="s">
        <v>142</v>
      </c>
      <c r="C1921" s="615" t="s">
        <v>2378</v>
      </c>
      <c r="D1921" s="615">
        <v>23661</v>
      </c>
      <c r="G1921" s="613" t="s">
        <v>3360</v>
      </c>
      <c r="H1921" s="613" t="s">
        <v>3361</v>
      </c>
      <c r="I1921" s="613">
        <v>85252</v>
      </c>
    </row>
    <row r="1922" spans="2:9" x14ac:dyDescent="0.2">
      <c r="B1922" s="615" t="s">
        <v>142</v>
      </c>
      <c r="C1922" s="615" t="s">
        <v>2418</v>
      </c>
      <c r="D1922" s="615">
        <v>23662</v>
      </c>
      <c r="G1922" s="613" t="s">
        <v>3360</v>
      </c>
      <c r="H1922" s="613" t="s">
        <v>3361</v>
      </c>
      <c r="I1922" s="613">
        <v>85253</v>
      </c>
    </row>
    <row r="1923" spans="2:9" x14ac:dyDescent="0.2">
      <c r="B1923" s="615" t="s">
        <v>142</v>
      </c>
      <c r="C1923" s="615" t="s">
        <v>2378</v>
      </c>
      <c r="D1923" s="615">
        <v>23663</v>
      </c>
      <c r="G1923" s="613" t="s">
        <v>3360</v>
      </c>
      <c r="H1923" s="613" t="s">
        <v>3361</v>
      </c>
      <c r="I1923" s="613">
        <v>85254</v>
      </c>
    </row>
    <row r="1924" spans="2:9" x14ac:dyDescent="0.2">
      <c r="B1924" s="615" t="s">
        <v>142</v>
      </c>
      <c r="C1924" s="615" t="s">
        <v>2378</v>
      </c>
      <c r="D1924" s="615">
        <v>23664</v>
      </c>
      <c r="G1924" s="613" t="s">
        <v>3360</v>
      </c>
      <c r="H1924" s="613" t="s">
        <v>3361</v>
      </c>
      <c r="I1924" s="613">
        <v>85255</v>
      </c>
    </row>
    <row r="1925" spans="2:9" x14ac:dyDescent="0.2">
      <c r="B1925" s="615" t="s">
        <v>142</v>
      </c>
      <c r="C1925" s="615" t="s">
        <v>2378</v>
      </c>
      <c r="D1925" s="615">
        <v>23665</v>
      </c>
      <c r="G1925" s="613" t="s">
        <v>3360</v>
      </c>
      <c r="H1925" s="613" t="s">
        <v>3361</v>
      </c>
      <c r="I1925" s="613">
        <v>85256</v>
      </c>
    </row>
    <row r="1926" spans="2:9" x14ac:dyDescent="0.2">
      <c r="B1926" s="615" t="s">
        <v>142</v>
      </c>
      <c r="C1926" s="615" t="s">
        <v>2378</v>
      </c>
      <c r="D1926" s="615">
        <v>23666</v>
      </c>
      <c r="G1926" s="613" t="s">
        <v>3360</v>
      </c>
      <c r="H1926" s="613" t="s">
        <v>3361</v>
      </c>
      <c r="I1926" s="613">
        <v>85257</v>
      </c>
    </row>
    <row r="1927" spans="2:9" x14ac:dyDescent="0.2">
      <c r="B1927" s="615" t="s">
        <v>142</v>
      </c>
      <c r="C1927" s="615" t="s">
        <v>2378</v>
      </c>
      <c r="D1927" s="615">
        <v>23668</v>
      </c>
      <c r="G1927" s="613" t="s">
        <v>3360</v>
      </c>
      <c r="H1927" s="613" t="s">
        <v>3361</v>
      </c>
      <c r="I1927" s="613">
        <v>85258</v>
      </c>
    </row>
    <row r="1928" spans="2:9" x14ac:dyDescent="0.2">
      <c r="B1928" s="615" t="s">
        <v>142</v>
      </c>
      <c r="C1928" s="615" t="s">
        <v>2378</v>
      </c>
      <c r="D1928" s="615">
        <v>23669</v>
      </c>
      <c r="G1928" s="613" t="s">
        <v>3360</v>
      </c>
      <c r="H1928" s="613" t="s">
        <v>3361</v>
      </c>
      <c r="I1928" s="613">
        <v>85259</v>
      </c>
    </row>
    <row r="1929" spans="2:9" x14ac:dyDescent="0.2">
      <c r="B1929" s="615" t="s">
        <v>142</v>
      </c>
      <c r="C1929" s="615" t="s">
        <v>2378</v>
      </c>
      <c r="D1929" s="615">
        <v>23670</v>
      </c>
      <c r="G1929" s="613" t="s">
        <v>3360</v>
      </c>
      <c r="H1929" s="613" t="s">
        <v>3361</v>
      </c>
      <c r="I1929" s="613">
        <v>85260</v>
      </c>
    </row>
    <row r="1930" spans="2:9" x14ac:dyDescent="0.2">
      <c r="B1930" s="615" t="s">
        <v>142</v>
      </c>
      <c r="C1930" s="615" t="s">
        <v>2378</v>
      </c>
      <c r="D1930" s="615">
        <v>23681</v>
      </c>
      <c r="G1930" s="613" t="s">
        <v>3360</v>
      </c>
      <c r="H1930" s="613" t="s">
        <v>3361</v>
      </c>
      <c r="I1930" s="613">
        <v>85261</v>
      </c>
    </row>
    <row r="1931" spans="2:9" x14ac:dyDescent="0.2">
      <c r="B1931" s="615" t="s">
        <v>142</v>
      </c>
      <c r="C1931" s="615" t="s">
        <v>2442</v>
      </c>
      <c r="D1931" s="615">
        <v>23690</v>
      </c>
      <c r="G1931" s="613" t="s">
        <v>3360</v>
      </c>
      <c r="H1931" s="613" t="s">
        <v>3361</v>
      </c>
      <c r="I1931" s="613">
        <v>85262</v>
      </c>
    </row>
    <row r="1932" spans="2:9" x14ac:dyDescent="0.2">
      <c r="B1932" s="615" t="s">
        <v>142</v>
      </c>
      <c r="C1932" s="615" t="s">
        <v>2442</v>
      </c>
      <c r="D1932" s="615">
        <v>23691</v>
      </c>
      <c r="G1932" s="613" t="s">
        <v>3360</v>
      </c>
      <c r="H1932" s="613" t="s">
        <v>3361</v>
      </c>
      <c r="I1932" s="613">
        <v>85263</v>
      </c>
    </row>
    <row r="1933" spans="2:9" x14ac:dyDescent="0.2">
      <c r="B1933" s="615" t="s">
        <v>142</v>
      </c>
      <c r="C1933" s="615" t="s">
        <v>2442</v>
      </c>
      <c r="D1933" s="615">
        <v>23692</v>
      </c>
      <c r="G1933" s="613" t="s">
        <v>3360</v>
      </c>
      <c r="H1933" s="613" t="s">
        <v>3361</v>
      </c>
      <c r="I1933" s="613">
        <v>85264</v>
      </c>
    </row>
    <row r="1934" spans="2:9" x14ac:dyDescent="0.2">
      <c r="B1934" s="615" t="s">
        <v>142</v>
      </c>
      <c r="C1934" s="615" t="s">
        <v>2442</v>
      </c>
      <c r="D1934" s="615">
        <v>23693</v>
      </c>
      <c r="G1934" s="613" t="s">
        <v>3360</v>
      </c>
      <c r="H1934" s="613" t="s">
        <v>3361</v>
      </c>
      <c r="I1934" s="613">
        <v>85266</v>
      </c>
    </row>
    <row r="1935" spans="2:9" x14ac:dyDescent="0.2">
      <c r="B1935" s="615" t="s">
        <v>142</v>
      </c>
      <c r="C1935" s="615" t="s">
        <v>2442</v>
      </c>
      <c r="D1935" s="615">
        <v>23696</v>
      </c>
      <c r="G1935" s="613" t="s">
        <v>3360</v>
      </c>
      <c r="H1935" s="613" t="s">
        <v>3361</v>
      </c>
      <c r="I1935" s="613">
        <v>85267</v>
      </c>
    </row>
    <row r="1936" spans="2:9" x14ac:dyDescent="0.2">
      <c r="B1936" s="615" t="s">
        <v>142</v>
      </c>
      <c r="C1936" s="615" t="s">
        <v>2366</v>
      </c>
      <c r="D1936" s="615">
        <v>23320</v>
      </c>
      <c r="G1936" s="613" t="s">
        <v>3360</v>
      </c>
      <c r="H1936" s="613" t="s">
        <v>3361</v>
      </c>
      <c r="I1936" s="613">
        <v>85268</v>
      </c>
    </row>
    <row r="1937" spans="2:9" x14ac:dyDescent="0.2">
      <c r="B1937" s="615" t="s">
        <v>142</v>
      </c>
      <c r="C1937" s="615" t="s">
        <v>2366</v>
      </c>
      <c r="D1937" s="615">
        <v>23321</v>
      </c>
      <c r="G1937" s="613" t="s">
        <v>3360</v>
      </c>
      <c r="H1937" s="613" t="s">
        <v>3361</v>
      </c>
      <c r="I1937" s="613">
        <v>85269</v>
      </c>
    </row>
    <row r="1938" spans="2:9" x14ac:dyDescent="0.2">
      <c r="B1938" s="615" t="s">
        <v>142</v>
      </c>
      <c r="C1938" s="615" t="s">
        <v>2366</v>
      </c>
      <c r="D1938" s="615">
        <v>23322</v>
      </c>
      <c r="G1938" s="613" t="s">
        <v>3360</v>
      </c>
      <c r="H1938" s="613" t="s">
        <v>3361</v>
      </c>
      <c r="I1938" s="613">
        <v>85271</v>
      </c>
    </row>
    <row r="1939" spans="2:9" x14ac:dyDescent="0.2">
      <c r="B1939" s="615" t="s">
        <v>142</v>
      </c>
      <c r="C1939" s="615" t="s">
        <v>2366</v>
      </c>
      <c r="D1939" s="615">
        <v>23323</v>
      </c>
      <c r="G1939" s="613" t="s">
        <v>3360</v>
      </c>
      <c r="H1939" s="613" t="s">
        <v>3361</v>
      </c>
      <c r="I1939" s="613">
        <v>85274</v>
      </c>
    </row>
    <row r="1940" spans="2:9" x14ac:dyDescent="0.2">
      <c r="B1940" s="615" t="s">
        <v>142</v>
      </c>
      <c r="C1940" s="615" t="s">
        <v>2366</v>
      </c>
      <c r="D1940" s="615">
        <v>23324</v>
      </c>
      <c r="G1940" s="613" t="s">
        <v>3360</v>
      </c>
      <c r="H1940" s="613" t="s">
        <v>3361</v>
      </c>
      <c r="I1940" s="613">
        <v>85275</v>
      </c>
    </row>
    <row r="1941" spans="2:9" x14ac:dyDescent="0.2">
      <c r="B1941" s="615" t="s">
        <v>142</v>
      </c>
      <c r="C1941" s="615" t="s">
        <v>2366</v>
      </c>
      <c r="D1941" s="615">
        <v>23325</v>
      </c>
      <c r="G1941" s="613" t="s">
        <v>3360</v>
      </c>
      <c r="H1941" s="613" t="s">
        <v>3361</v>
      </c>
      <c r="I1941" s="613">
        <v>85277</v>
      </c>
    </row>
    <row r="1942" spans="2:9" x14ac:dyDescent="0.2">
      <c r="B1942" s="615" t="s">
        <v>142</v>
      </c>
      <c r="C1942" s="615" t="s">
        <v>2366</v>
      </c>
      <c r="D1942" s="615">
        <v>23327</v>
      </c>
      <c r="G1942" s="613" t="s">
        <v>3360</v>
      </c>
      <c r="H1942" s="613" t="s">
        <v>3361</v>
      </c>
      <c r="I1942" s="613">
        <v>85280</v>
      </c>
    </row>
    <row r="1943" spans="2:9" x14ac:dyDescent="0.2">
      <c r="B1943" s="615" t="s">
        <v>142</v>
      </c>
      <c r="C1943" s="615" t="s">
        <v>2366</v>
      </c>
      <c r="D1943" s="615">
        <v>23328</v>
      </c>
      <c r="G1943" s="613" t="s">
        <v>3360</v>
      </c>
      <c r="H1943" s="613" t="s">
        <v>3361</v>
      </c>
      <c r="I1943" s="613">
        <v>85281</v>
      </c>
    </row>
    <row r="1944" spans="2:9" x14ac:dyDescent="0.2">
      <c r="B1944" s="615" t="s">
        <v>142</v>
      </c>
      <c r="C1944" s="615" t="s">
        <v>2428</v>
      </c>
      <c r="D1944" s="615">
        <v>23451</v>
      </c>
      <c r="G1944" s="613" t="s">
        <v>3360</v>
      </c>
      <c r="H1944" s="613" t="s">
        <v>3361</v>
      </c>
      <c r="I1944" s="613">
        <v>85282</v>
      </c>
    </row>
    <row r="1945" spans="2:9" x14ac:dyDescent="0.2">
      <c r="B1945" s="615" t="s">
        <v>142</v>
      </c>
      <c r="C1945" s="615" t="s">
        <v>2428</v>
      </c>
      <c r="D1945" s="615">
        <v>23452</v>
      </c>
      <c r="G1945" s="613" t="s">
        <v>3360</v>
      </c>
      <c r="H1945" s="613" t="s">
        <v>3361</v>
      </c>
      <c r="I1945" s="613">
        <v>85283</v>
      </c>
    </row>
    <row r="1946" spans="2:9" x14ac:dyDescent="0.2">
      <c r="B1946" s="615" t="s">
        <v>142</v>
      </c>
      <c r="C1946" s="615" t="s">
        <v>2428</v>
      </c>
      <c r="D1946" s="615">
        <v>23453</v>
      </c>
      <c r="G1946" s="613" t="s">
        <v>3360</v>
      </c>
      <c r="H1946" s="613" t="s">
        <v>3361</v>
      </c>
      <c r="I1946" s="613">
        <v>85284</v>
      </c>
    </row>
    <row r="1947" spans="2:9" x14ac:dyDescent="0.2">
      <c r="B1947" s="615" t="s">
        <v>142</v>
      </c>
      <c r="C1947" s="615" t="s">
        <v>2428</v>
      </c>
      <c r="D1947" s="615">
        <v>23454</v>
      </c>
      <c r="G1947" s="613" t="s">
        <v>3360</v>
      </c>
      <c r="H1947" s="613" t="s">
        <v>3361</v>
      </c>
      <c r="I1947" s="613">
        <v>85285</v>
      </c>
    </row>
    <row r="1948" spans="2:9" x14ac:dyDescent="0.2">
      <c r="B1948" s="615" t="s">
        <v>142</v>
      </c>
      <c r="C1948" s="615" t="s">
        <v>2428</v>
      </c>
      <c r="D1948" s="615">
        <v>23455</v>
      </c>
      <c r="G1948" s="613" t="s">
        <v>3360</v>
      </c>
      <c r="H1948" s="613" t="s">
        <v>3361</v>
      </c>
      <c r="I1948" s="613">
        <v>85286</v>
      </c>
    </row>
    <row r="1949" spans="2:9" x14ac:dyDescent="0.2">
      <c r="B1949" s="615" t="s">
        <v>142</v>
      </c>
      <c r="C1949" s="615" t="s">
        <v>2428</v>
      </c>
      <c r="D1949" s="615">
        <v>23456</v>
      </c>
      <c r="G1949" s="613" t="s">
        <v>3360</v>
      </c>
      <c r="H1949" s="613" t="s">
        <v>3361</v>
      </c>
      <c r="I1949" s="613">
        <v>85287</v>
      </c>
    </row>
    <row r="1950" spans="2:9" x14ac:dyDescent="0.2">
      <c r="B1950" s="615" t="s">
        <v>142</v>
      </c>
      <c r="C1950" s="615" t="s">
        <v>2428</v>
      </c>
      <c r="D1950" s="615">
        <v>23457</v>
      </c>
      <c r="G1950" s="613" t="s">
        <v>3360</v>
      </c>
      <c r="H1950" s="613" t="s">
        <v>3361</v>
      </c>
      <c r="I1950" s="613">
        <v>85295</v>
      </c>
    </row>
    <row r="1951" spans="2:9" x14ac:dyDescent="0.2">
      <c r="B1951" s="615" t="s">
        <v>142</v>
      </c>
      <c r="C1951" s="615" t="s">
        <v>2428</v>
      </c>
      <c r="D1951" s="615">
        <v>23458</v>
      </c>
      <c r="G1951" s="613" t="s">
        <v>3360</v>
      </c>
      <c r="H1951" s="613" t="s">
        <v>3361</v>
      </c>
      <c r="I1951" s="613">
        <v>85296</v>
      </c>
    </row>
    <row r="1952" spans="2:9" x14ac:dyDescent="0.2">
      <c r="B1952" s="615" t="s">
        <v>142</v>
      </c>
      <c r="C1952" s="615" t="s">
        <v>2428</v>
      </c>
      <c r="D1952" s="615">
        <v>23459</v>
      </c>
      <c r="G1952" s="613" t="s">
        <v>3360</v>
      </c>
      <c r="H1952" s="613" t="s">
        <v>3361</v>
      </c>
      <c r="I1952" s="613">
        <v>85297</v>
      </c>
    </row>
    <row r="1953" spans="2:9" x14ac:dyDescent="0.2">
      <c r="B1953" s="615" t="s">
        <v>142</v>
      </c>
      <c r="C1953" s="615" t="s">
        <v>2428</v>
      </c>
      <c r="D1953" s="615">
        <v>23460</v>
      </c>
      <c r="G1953" s="613" t="s">
        <v>3360</v>
      </c>
      <c r="H1953" s="613" t="s">
        <v>3361</v>
      </c>
      <c r="I1953" s="613">
        <v>85298</v>
      </c>
    </row>
    <row r="1954" spans="2:9" x14ac:dyDescent="0.2">
      <c r="B1954" s="615" t="s">
        <v>142</v>
      </c>
      <c r="C1954" s="615" t="s">
        <v>2428</v>
      </c>
      <c r="D1954" s="615">
        <v>23461</v>
      </c>
      <c r="G1954" s="613" t="s">
        <v>3360</v>
      </c>
      <c r="H1954" s="613" t="s">
        <v>3361</v>
      </c>
      <c r="I1954" s="613">
        <v>85299</v>
      </c>
    </row>
    <row r="1955" spans="2:9" x14ac:dyDescent="0.2">
      <c r="B1955" s="615" t="s">
        <v>142</v>
      </c>
      <c r="C1955" s="615" t="s">
        <v>2428</v>
      </c>
      <c r="D1955" s="615">
        <v>23462</v>
      </c>
      <c r="G1955" s="613" t="s">
        <v>3360</v>
      </c>
      <c r="H1955" s="613" t="s">
        <v>3361</v>
      </c>
      <c r="I1955" s="613">
        <v>85301</v>
      </c>
    </row>
    <row r="1956" spans="2:9" x14ac:dyDescent="0.2">
      <c r="B1956" s="615" t="s">
        <v>142</v>
      </c>
      <c r="C1956" s="615" t="s">
        <v>2428</v>
      </c>
      <c r="D1956" s="615">
        <v>23463</v>
      </c>
      <c r="G1956" s="613" t="s">
        <v>3360</v>
      </c>
      <c r="H1956" s="613" t="s">
        <v>3361</v>
      </c>
      <c r="I1956" s="613">
        <v>85302</v>
      </c>
    </row>
    <row r="1957" spans="2:9" x14ac:dyDescent="0.2">
      <c r="B1957" s="615" t="s">
        <v>142</v>
      </c>
      <c r="C1957" s="615" t="s">
        <v>2428</v>
      </c>
      <c r="D1957" s="615">
        <v>23464</v>
      </c>
      <c r="G1957" s="613" t="s">
        <v>3360</v>
      </c>
      <c r="H1957" s="613" t="s">
        <v>3361</v>
      </c>
      <c r="I1957" s="613">
        <v>85303</v>
      </c>
    </row>
    <row r="1958" spans="2:9" x14ac:dyDescent="0.2">
      <c r="B1958" s="615" t="s">
        <v>142</v>
      </c>
      <c r="C1958" s="615" t="s">
        <v>2428</v>
      </c>
      <c r="D1958" s="615">
        <v>23466</v>
      </c>
      <c r="G1958" s="613" t="s">
        <v>3360</v>
      </c>
      <c r="H1958" s="613" t="s">
        <v>3361</v>
      </c>
      <c r="I1958" s="613">
        <v>85304</v>
      </c>
    </row>
    <row r="1959" spans="2:9" x14ac:dyDescent="0.2">
      <c r="B1959" s="615" t="s">
        <v>142</v>
      </c>
      <c r="C1959" s="615" t="s">
        <v>2403</v>
      </c>
      <c r="D1959" s="615">
        <v>23501</v>
      </c>
      <c r="G1959" s="613" t="s">
        <v>3360</v>
      </c>
      <c r="H1959" s="613" t="s">
        <v>3361</v>
      </c>
      <c r="I1959" s="613">
        <v>85305</v>
      </c>
    </row>
    <row r="1960" spans="2:9" x14ac:dyDescent="0.2">
      <c r="B1960" s="615" t="s">
        <v>142</v>
      </c>
      <c r="C1960" s="615" t="s">
        <v>2403</v>
      </c>
      <c r="D1960" s="615">
        <v>23502</v>
      </c>
      <c r="G1960" s="613" t="s">
        <v>3360</v>
      </c>
      <c r="H1960" s="613" t="s">
        <v>3361</v>
      </c>
      <c r="I1960" s="613">
        <v>85306</v>
      </c>
    </row>
    <row r="1961" spans="2:9" x14ac:dyDescent="0.2">
      <c r="B1961" s="615" t="s">
        <v>142</v>
      </c>
      <c r="C1961" s="615" t="s">
        <v>2403</v>
      </c>
      <c r="D1961" s="615">
        <v>23503</v>
      </c>
      <c r="G1961" s="613" t="s">
        <v>3360</v>
      </c>
      <c r="H1961" s="613" t="s">
        <v>3361</v>
      </c>
      <c r="I1961" s="613">
        <v>85307</v>
      </c>
    </row>
    <row r="1962" spans="2:9" x14ac:dyDescent="0.2">
      <c r="B1962" s="615" t="s">
        <v>142</v>
      </c>
      <c r="C1962" s="615" t="s">
        <v>2403</v>
      </c>
      <c r="D1962" s="615">
        <v>23504</v>
      </c>
      <c r="G1962" s="613" t="s">
        <v>3360</v>
      </c>
      <c r="H1962" s="613" t="s">
        <v>3361</v>
      </c>
      <c r="I1962" s="613">
        <v>85308</v>
      </c>
    </row>
    <row r="1963" spans="2:9" x14ac:dyDescent="0.2">
      <c r="B1963" s="615" t="s">
        <v>142</v>
      </c>
      <c r="C1963" s="615" t="s">
        <v>2403</v>
      </c>
      <c r="D1963" s="615">
        <v>23505</v>
      </c>
      <c r="G1963" s="613" t="s">
        <v>3360</v>
      </c>
      <c r="H1963" s="613" t="s">
        <v>3361</v>
      </c>
      <c r="I1963" s="613">
        <v>85309</v>
      </c>
    </row>
    <row r="1964" spans="2:9" x14ac:dyDescent="0.2">
      <c r="B1964" s="615" t="s">
        <v>142</v>
      </c>
      <c r="C1964" s="615" t="s">
        <v>2403</v>
      </c>
      <c r="D1964" s="615">
        <v>23507</v>
      </c>
      <c r="G1964" s="613" t="s">
        <v>3360</v>
      </c>
      <c r="H1964" s="613" t="s">
        <v>3361</v>
      </c>
      <c r="I1964" s="613">
        <v>85310</v>
      </c>
    </row>
    <row r="1965" spans="2:9" x14ac:dyDescent="0.2">
      <c r="B1965" s="615" t="s">
        <v>142</v>
      </c>
      <c r="C1965" s="615" t="s">
        <v>2403</v>
      </c>
      <c r="D1965" s="615">
        <v>23508</v>
      </c>
      <c r="G1965" s="613" t="s">
        <v>3360</v>
      </c>
      <c r="H1965" s="613" t="s">
        <v>3361</v>
      </c>
      <c r="I1965" s="613">
        <v>85311</v>
      </c>
    </row>
    <row r="1966" spans="2:9" x14ac:dyDescent="0.2">
      <c r="B1966" s="615" t="s">
        <v>142</v>
      </c>
      <c r="C1966" s="615" t="s">
        <v>2403</v>
      </c>
      <c r="D1966" s="615">
        <v>23509</v>
      </c>
      <c r="G1966" s="613" t="s">
        <v>3360</v>
      </c>
      <c r="H1966" s="613" t="s">
        <v>3361</v>
      </c>
      <c r="I1966" s="613">
        <v>85312</v>
      </c>
    </row>
    <row r="1967" spans="2:9" x14ac:dyDescent="0.2">
      <c r="B1967" s="615" t="s">
        <v>142</v>
      </c>
      <c r="C1967" s="615" t="s">
        <v>2403</v>
      </c>
      <c r="D1967" s="615">
        <v>23510</v>
      </c>
      <c r="G1967" s="613" t="s">
        <v>3360</v>
      </c>
      <c r="H1967" s="613" t="s">
        <v>3361</v>
      </c>
      <c r="I1967" s="613">
        <v>85318</v>
      </c>
    </row>
    <row r="1968" spans="2:9" x14ac:dyDescent="0.2">
      <c r="B1968" s="615" t="s">
        <v>142</v>
      </c>
      <c r="C1968" s="615" t="s">
        <v>2403</v>
      </c>
      <c r="D1968" s="615">
        <v>23511</v>
      </c>
      <c r="G1968" s="613" t="s">
        <v>3360</v>
      </c>
      <c r="H1968" s="613" t="s">
        <v>3361</v>
      </c>
      <c r="I1968" s="613">
        <v>85320</v>
      </c>
    </row>
    <row r="1969" spans="2:9" x14ac:dyDescent="0.2">
      <c r="B1969" s="615" t="s">
        <v>142</v>
      </c>
      <c r="C1969" s="615" t="s">
        <v>2403</v>
      </c>
      <c r="D1969" s="615">
        <v>23512</v>
      </c>
      <c r="G1969" s="613" t="s">
        <v>3360</v>
      </c>
      <c r="H1969" s="613" t="s">
        <v>3361</v>
      </c>
      <c r="I1969" s="613">
        <v>85322</v>
      </c>
    </row>
    <row r="1970" spans="2:9" x14ac:dyDescent="0.2">
      <c r="B1970" s="615" t="s">
        <v>142</v>
      </c>
      <c r="C1970" s="615" t="s">
        <v>2403</v>
      </c>
      <c r="D1970" s="615">
        <v>23513</v>
      </c>
      <c r="G1970" s="613" t="s">
        <v>3360</v>
      </c>
      <c r="H1970" s="613" t="s">
        <v>3361</v>
      </c>
      <c r="I1970" s="613">
        <v>85323</v>
      </c>
    </row>
    <row r="1971" spans="2:9" x14ac:dyDescent="0.2">
      <c r="B1971" s="615" t="s">
        <v>142</v>
      </c>
      <c r="C1971" s="615" t="s">
        <v>2403</v>
      </c>
      <c r="D1971" s="615">
        <v>23515</v>
      </c>
      <c r="G1971" s="613" t="s">
        <v>3360</v>
      </c>
      <c r="H1971" s="613" t="s">
        <v>3361</v>
      </c>
      <c r="I1971" s="613">
        <v>85326</v>
      </c>
    </row>
    <row r="1972" spans="2:9" x14ac:dyDescent="0.2">
      <c r="B1972" s="615" t="s">
        <v>142</v>
      </c>
      <c r="C1972" s="615" t="s">
        <v>2403</v>
      </c>
      <c r="D1972" s="615">
        <v>23517</v>
      </c>
      <c r="G1972" s="613" t="s">
        <v>3360</v>
      </c>
      <c r="H1972" s="613" t="s">
        <v>3361</v>
      </c>
      <c r="I1972" s="613">
        <v>85327</v>
      </c>
    </row>
    <row r="1973" spans="2:9" x14ac:dyDescent="0.2">
      <c r="B1973" s="615" t="s">
        <v>142</v>
      </c>
      <c r="C1973" s="615" t="s">
        <v>2403</v>
      </c>
      <c r="D1973" s="615">
        <v>23518</v>
      </c>
      <c r="G1973" s="613" t="s">
        <v>3360</v>
      </c>
      <c r="H1973" s="613" t="s">
        <v>3361</v>
      </c>
      <c r="I1973" s="613">
        <v>85329</v>
      </c>
    </row>
    <row r="1974" spans="2:9" x14ac:dyDescent="0.2">
      <c r="B1974" s="615" t="s">
        <v>142</v>
      </c>
      <c r="C1974" s="615" t="s">
        <v>2403</v>
      </c>
      <c r="D1974" s="615">
        <v>23521</v>
      </c>
      <c r="G1974" s="613" t="s">
        <v>3360</v>
      </c>
      <c r="H1974" s="613" t="s">
        <v>3361</v>
      </c>
      <c r="I1974" s="613">
        <v>85331</v>
      </c>
    </row>
    <row r="1975" spans="2:9" x14ac:dyDescent="0.2">
      <c r="B1975" s="615" t="s">
        <v>142</v>
      </c>
      <c r="C1975" s="615" t="s">
        <v>2403</v>
      </c>
      <c r="D1975" s="615">
        <v>23523</v>
      </c>
      <c r="G1975" s="613" t="s">
        <v>3360</v>
      </c>
      <c r="H1975" s="613" t="s">
        <v>3361</v>
      </c>
      <c r="I1975" s="613">
        <v>85335</v>
      </c>
    </row>
    <row r="1976" spans="2:9" x14ac:dyDescent="0.2">
      <c r="B1976" s="615" t="s">
        <v>142</v>
      </c>
      <c r="C1976" s="615" t="s">
        <v>2403</v>
      </c>
      <c r="D1976" s="615">
        <v>23529</v>
      </c>
      <c r="G1976" s="613" t="s">
        <v>3360</v>
      </c>
      <c r="H1976" s="613" t="s">
        <v>3361</v>
      </c>
      <c r="I1976" s="613">
        <v>85337</v>
      </c>
    </row>
    <row r="1977" spans="2:9" x14ac:dyDescent="0.2">
      <c r="B1977" s="615" t="s">
        <v>142</v>
      </c>
      <c r="C1977" s="615" t="s">
        <v>2403</v>
      </c>
      <c r="D1977" s="615">
        <v>23551</v>
      </c>
      <c r="G1977" s="613" t="s">
        <v>3360</v>
      </c>
      <c r="H1977" s="613" t="s">
        <v>3361</v>
      </c>
      <c r="I1977" s="613">
        <v>85338</v>
      </c>
    </row>
    <row r="1978" spans="2:9" x14ac:dyDescent="0.2">
      <c r="B1978" s="615" t="s">
        <v>142</v>
      </c>
      <c r="C1978" s="615" t="s">
        <v>2420</v>
      </c>
      <c r="D1978" s="615">
        <v>23701</v>
      </c>
      <c r="G1978" s="613" t="s">
        <v>3360</v>
      </c>
      <c r="H1978" s="613" t="s">
        <v>3361</v>
      </c>
      <c r="I1978" s="613">
        <v>85339</v>
      </c>
    </row>
    <row r="1979" spans="2:9" x14ac:dyDescent="0.2">
      <c r="B1979" s="615" t="s">
        <v>142</v>
      </c>
      <c r="C1979" s="615" t="s">
        <v>2420</v>
      </c>
      <c r="D1979" s="615">
        <v>23702</v>
      </c>
      <c r="G1979" s="613" t="s">
        <v>3360</v>
      </c>
      <c r="H1979" s="613" t="s">
        <v>3361</v>
      </c>
      <c r="I1979" s="613">
        <v>85340</v>
      </c>
    </row>
    <row r="1980" spans="2:9" x14ac:dyDescent="0.2">
      <c r="B1980" s="615" t="s">
        <v>142</v>
      </c>
      <c r="C1980" s="615" t="s">
        <v>2420</v>
      </c>
      <c r="D1980" s="615">
        <v>23703</v>
      </c>
      <c r="G1980" s="613" t="s">
        <v>3360</v>
      </c>
      <c r="H1980" s="613" t="s">
        <v>3361</v>
      </c>
      <c r="I1980" s="613">
        <v>85342</v>
      </c>
    </row>
    <row r="1981" spans="2:9" x14ac:dyDescent="0.2">
      <c r="B1981" s="615" t="s">
        <v>142</v>
      </c>
      <c r="C1981" s="615" t="s">
        <v>2420</v>
      </c>
      <c r="D1981" s="615">
        <v>23704</v>
      </c>
      <c r="G1981" s="613" t="s">
        <v>3360</v>
      </c>
      <c r="H1981" s="613" t="s">
        <v>3361</v>
      </c>
      <c r="I1981" s="613">
        <v>85343</v>
      </c>
    </row>
    <row r="1982" spans="2:9" x14ac:dyDescent="0.2">
      <c r="B1982" s="615" t="s">
        <v>142</v>
      </c>
      <c r="C1982" s="615" t="s">
        <v>2420</v>
      </c>
      <c r="D1982" s="615">
        <v>23707</v>
      </c>
      <c r="G1982" s="613" t="s">
        <v>3360</v>
      </c>
      <c r="H1982" s="613" t="s">
        <v>3361</v>
      </c>
      <c r="I1982" s="613">
        <v>85345</v>
      </c>
    </row>
    <row r="1983" spans="2:9" x14ac:dyDescent="0.2">
      <c r="B1983" s="615" t="s">
        <v>142</v>
      </c>
      <c r="C1983" s="615" t="s">
        <v>2420</v>
      </c>
      <c r="D1983" s="615">
        <v>23708</v>
      </c>
      <c r="G1983" s="613" t="s">
        <v>3360</v>
      </c>
      <c r="H1983" s="613" t="s">
        <v>3361</v>
      </c>
      <c r="I1983" s="613">
        <v>85351</v>
      </c>
    </row>
    <row r="1984" spans="2:9" x14ac:dyDescent="0.2">
      <c r="B1984" s="615" t="s">
        <v>142</v>
      </c>
      <c r="C1984" s="615" t="s">
        <v>2420</v>
      </c>
      <c r="D1984" s="615">
        <v>23709</v>
      </c>
      <c r="G1984" s="613" t="s">
        <v>3360</v>
      </c>
      <c r="H1984" s="613" t="s">
        <v>3361</v>
      </c>
      <c r="I1984" s="613">
        <v>85353</v>
      </c>
    </row>
    <row r="1985" spans="2:9" x14ac:dyDescent="0.2">
      <c r="B1985" s="621" t="s">
        <v>1582</v>
      </c>
      <c r="C1985" s="621" t="s">
        <v>2541</v>
      </c>
      <c r="D1985" s="622" t="s">
        <v>2556</v>
      </c>
      <c r="G1985" s="613" t="s">
        <v>3360</v>
      </c>
      <c r="H1985" s="613" t="s">
        <v>3361</v>
      </c>
      <c r="I1985" s="613">
        <v>85354</v>
      </c>
    </row>
    <row r="1986" spans="2:9" x14ac:dyDescent="0.2">
      <c r="B1986" s="621" t="s">
        <v>1582</v>
      </c>
      <c r="C1986" s="621" t="s">
        <v>2541</v>
      </c>
      <c r="D1986" s="622">
        <v>6026</v>
      </c>
      <c r="G1986" s="613" t="s">
        <v>3360</v>
      </c>
      <c r="H1986" s="613" t="s">
        <v>3361</v>
      </c>
      <c r="I1986" s="613">
        <v>85355</v>
      </c>
    </row>
    <row r="1987" spans="2:9" x14ac:dyDescent="0.2">
      <c r="B1987" s="621" t="s">
        <v>1582</v>
      </c>
      <c r="C1987" s="621" t="s">
        <v>2541</v>
      </c>
      <c r="D1987" s="622">
        <v>6027</v>
      </c>
      <c r="G1987" s="613" t="s">
        <v>3360</v>
      </c>
      <c r="H1987" s="613" t="s">
        <v>3361</v>
      </c>
      <c r="I1987" s="613">
        <v>85358</v>
      </c>
    </row>
    <row r="1988" spans="2:9" x14ac:dyDescent="0.2">
      <c r="B1988" s="621" t="s">
        <v>1582</v>
      </c>
      <c r="C1988" s="621" t="s">
        <v>2541</v>
      </c>
      <c r="D1988" s="622">
        <v>6028</v>
      </c>
      <c r="G1988" s="613" t="s">
        <v>3360</v>
      </c>
      <c r="H1988" s="613" t="s">
        <v>3361</v>
      </c>
      <c r="I1988" s="613">
        <v>85361</v>
      </c>
    </row>
    <row r="1989" spans="2:9" x14ac:dyDescent="0.2">
      <c r="B1989" s="621" t="s">
        <v>1582</v>
      </c>
      <c r="C1989" s="621" t="s">
        <v>2541</v>
      </c>
      <c r="D1989" s="622">
        <v>6088</v>
      </c>
      <c r="G1989" s="613" t="s">
        <v>3360</v>
      </c>
      <c r="H1989" s="613" t="s">
        <v>3361</v>
      </c>
      <c r="I1989" s="613">
        <v>85363</v>
      </c>
    </row>
    <row r="1990" spans="2:9" x14ac:dyDescent="0.2">
      <c r="B1990" s="621" t="s">
        <v>1582</v>
      </c>
      <c r="C1990" s="621" t="s">
        <v>2541</v>
      </c>
      <c r="D1990" s="622">
        <v>6082</v>
      </c>
      <c r="G1990" s="613" t="s">
        <v>3360</v>
      </c>
      <c r="H1990" s="613" t="s">
        <v>3361</v>
      </c>
      <c r="I1990" s="613">
        <v>85372</v>
      </c>
    </row>
    <row r="1991" spans="2:9" x14ac:dyDescent="0.2">
      <c r="B1991" s="621" t="s">
        <v>1582</v>
      </c>
      <c r="C1991" s="621" t="s">
        <v>2541</v>
      </c>
      <c r="D1991" s="622">
        <v>6083</v>
      </c>
      <c r="G1991" s="613" t="s">
        <v>3360</v>
      </c>
      <c r="H1991" s="613" t="s">
        <v>3361</v>
      </c>
      <c r="I1991" s="613">
        <v>85373</v>
      </c>
    </row>
    <row r="1992" spans="2:9" x14ac:dyDescent="0.2">
      <c r="B1992" s="621" t="s">
        <v>1582</v>
      </c>
      <c r="C1992" s="621" t="s">
        <v>2541</v>
      </c>
      <c r="D1992" s="622">
        <v>6035</v>
      </c>
      <c r="G1992" s="613" t="s">
        <v>3360</v>
      </c>
      <c r="H1992" s="613" t="s">
        <v>3361</v>
      </c>
      <c r="I1992" s="613">
        <v>85374</v>
      </c>
    </row>
    <row r="1993" spans="2:9" x14ac:dyDescent="0.2">
      <c r="B1993" s="621" t="s">
        <v>1582</v>
      </c>
      <c r="C1993" s="621" t="s">
        <v>2541</v>
      </c>
      <c r="D1993" s="622">
        <v>6049</v>
      </c>
      <c r="G1993" s="613" t="s">
        <v>3360</v>
      </c>
      <c r="H1993" s="613" t="s">
        <v>3361</v>
      </c>
      <c r="I1993" s="613">
        <v>85375</v>
      </c>
    </row>
    <row r="1994" spans="2:9" x14ac:dyDescent="0.2">
      <c r="B1994" s="621" t="s">
        <v>1582</v>
      </c>
      <c r="C1994" s="621" t="s">
        <v>2541</v>
      </c>
      <c r="D1994" s="622">
        <v>6060</v>
      </c>
      <c r="G1994" s="613" t="s">
        <v>3360</v>
      </c>
      <c r="H1994" s="613" t="s">
        <v>3361</v>
      </c>
      <c r="I1994" s="613">
        <v>85376</v>
      </c>
    </row>
    <row r="1995" spans="2:9" x14ac:dyDescent="0.2">
      <c r="B1995" s="621" t="s">
        <v>1582</v>
      </c>
      <c r="C1995" s="621" t="s">
        <v>2541</v>
      </c>
      <c r="D1995" s="622">
        <v>6071</v>
      </c>
      <c r="G1995" s="613" t="s">
        <v>3360</v>
      </c>
      <c r="H1995" s="613" t="s">
        <v>3361</v>
      </c>
      <c r="I1995" s="613">
        <v>85377</v>
      </c>
    </row>
    <row r="1996" spans="2:9" x14ac:dyDescent="0.2">
      <c r="B1996" s="621" t="s">
        <v>1582</v>
      </c>
      <c r="C1996" s="621" t="s">
        <v>2541</v>
      </c>
      <c r="D1996" s="622">
        <v>6072</v>
      </c>
      <c r="G1996" s="613" t="s">
        <v>3360</v>
      </c>
      <c r="H1996" s="613" t="s">
        <v>3361</v>
      </c>
      <c r="I1996" s="613">
        <v>85378</v>
      </c>
    </row>
    <row r="1997" spans="2:9" x14ac:dyDescent="0.2">
      <c r="B1997" s="621" t="s">
        <v>1582</v>
      </c>
      <c r="C1997" s="621" t="s">
        <v>2541</v>
      </c>
      <c r="D1997" s="622">
        <v>6076</v>
      </c>
      <c r="G1997" s="613" t="s">
        <v>3360</v>
      </c>
      <c r="H1997" s="613" t="s">
        <v>3361</v>
      </c>
      <c r="I1997" s="613">
        <v>85379</v>
      </c>
    </row>
    <row r="1998" spans="2:9" x14ac:dyDescent="0.2">
      <c r="B1998" s="621" t="s">
        <v>1582</v>
      </c>
      <c r="C1998" s="621" t="s">
        <v>2541</v>
      </c>
      <c r="D1998" s="622">
        <v>6075</v>
      </c>
      <c r="G1998" s="613" t="s">
        <v>3360</v>
      </c>
      <c r="H1998" s="613" t="s">
        <v>3361</v>
      </c>
      <c r="I1998" s="613">
        <v>85380</v>
      </c>
    </row>
    <row r="1999" spans="2:9" x14ac:dyDescent="0.2">
      <c r="B1999" s="621" t="s">
        <v>1582</v>
      </c>
      <c r="C1999" s="621" t="s">
        <v>2541</v>
      </c>
      <c r="D1999" s="622">
        <v>6077</v>
      </c>
      <c r="G1999" s="613" t="s">
        <v>3360</v>
      </c>
      <c r="H1999" s="613" t="s">
        <v>3361</v>
      </c>
      <c r="I1999" s="613">
        <v>85381</v>
      </c>
    </row>
    <row r="2000" spans="2:9" x14ac:dyDescent="0.2">
      <c r="B2000" s="621" t="s">
        <v>1582</v>
      </c>
      <c r="C2000" s="621" t="s">
        <v>2541</v>
      </c>
      <c r="D2000" s="622">
        <v>6078</v>
      </c>
      <c r="G2000" s="613" t="s">
        <v>3360</v>
      </c>
      <c r="H2000" s="613" t="s">
        <v>3361</v>
      </c>
      <c r="I2000" s="613">
        <v>85382</v>
      </c>
    </row>
    <row r="2001" spans="2:9" x14ac:dyDescent="0.2">
      <c r="B2001" s="621" t="s">
        <v>1582</v>
      </c>
      <c r="C2001" s="621" t="s">
        <v>2541</v>
      </c>
      <c r="D2001" s="622">
        <v>6080</v>
      </c>
      <c r="G2001" s="613" t="s">
        <v>3360</v>
      </c>
      <c r="H2001" s="613" t="s">
        <v>3361</v>
      </c>
      <c r="I2001" s="613">
        <v>85383</v>
      </c>
    </row>
    <row r="2002" spans="2:9" x14ac:dyDescent="0.2">
      <c r="B2002" s="621" t="s">
        <v>1582</v>
      </c>
      <c r="C2002" s="621" t="s">
        <v>2541</v>
      </c>
      <c r="D2002" s="622">
        <v>6090</v>
      </c>
      <c r="G2002" s="613" t="s">
        <v>3360</v>
      </c>
      <c r="H2002" s="613" t="s">
        <v>3361</v>
      </c>
      <c r="I2002" s="613">
        <v>85385</v>
      </c>
    </row>
    <row r="2003" spans="2:9" x14ac:dyDescent="0.2">
      <c r="B2003" s="621" t="s">
        <v>1582</v>
      </c>
      <c r="C2003" s="621" t="s">
        <v>2541</v>
      </c>
      <c r="D2003" s="622">
        <v>6091</v>
      </c>
      <c r="G2003" s="613" t="s">
        <v>3360</v>
      </c>
      <c r="H2003" s="613" t="s">
        <v>3361</v>
      </c>
      <c r="I2003" s="613">
        <v>85387</v>
      </c>
    </row>
    <row r="2004" spans="2:9" x14ac:dyDescent="0.2">
      <c r="B2004" s="621" t="s">
        <v>1582</v>
      </c>
      <c r="C2004" s="621" t="s">
        <v>2541</v>
      </c>
      <c r="D2004" s="622">
        <v>6093</v>
      </c>
      <c r="G2004" s="613" t="s">
        <v>3360</v>
      </c>
      <c r="H2004" s="613" t="s">
        <v>3361</v>
      </c>
      <c r="I2004" s="613">
        <v>85388</v>
      </c>
    </row>
    <row r="2005" spans="2:9" x14ac:dyDescent="0.2">
      <c r="B2005" s="621" t="s">
        <v>1582</v>
      </c>
      <c r="C2005" s="621" t="s">
        <v>2541</v>
      </c>
      <c r="D2005" s="622">
        <v>6096</v>
      </c>
      <c r="G2005" s="613" t="s">
        <v>3360</v>
      </c>
      <c r="H2005" s="613" t="s">
        <v>3361</v>
      </c>
      <c r="I2005" s="613">
        <v>85390</v>
      </c>
    </row>
    <row r="2006" spans="2:9" x14ac:dyDescent="0.2">
      <c r="B2006" s="621" t="s">
        <v>1582</v>
      </c>
      <c r="C2006" s="621" t="s">
        <v>2084</v>
      </c>
      <c r="D2006" s="622" t="s">
        <v>2576</v>
      </c>
      <c r="G2006" s="613" t="s">
        <v>3360</v>
      </c>
      <c r="H2006" s="613" t="s">
        <v>3361</v>
      </c>
      <c r="I2006" s="613">
        <v>85392</v>
      </c>
    </row>
    <row r="2007" spans="2:9" x14ac:dyDescent="0.2">
      <c r="B2007" s="621" t="s">
        <v>1582</v>
      </c>
      <c r="C2007" s="621" t="s">
        <v>2084</v>
      </c>
      <c r="D2007" s="622">
        <v>6033</v>
      </c>
      <c r="G2007" s="613" t="s">
        <v>3360</v>
      </c>
      <c r="H2007" s="613" t="s">
        <v>3361</v>
      </c>
      <c r="I2007" s="613">
        <v>85395</v>
      </c>
    </row>
    <row r="2008" spans="2:9" x14ac:dyDescent="0.2">
      <c r="B2008" s="621" t="s">
        <v>1582</v>
      </c>
      <c r="C2008" s="621" t="s">
        <v>2084</v>
      </c>
      <c r="D2008" s="622">
        <v>6041</v>
      </c>
      <c r="G2008" s="613" t="s">
        <v>3360</v>
      </c>
      <c r="H2008" s="613" t="s">
        <v>3361</v>
      </c>
      <c r="I2008" s="613">
        <v>85396</v>
      </c>
    </row>
    <row r="2009" spans="2:9" x14ac:dyDescent="0.2">
      <c r="B2009" s="621" t="s">
        <v>1582</v>
      </c>
      <c r="C2009" s="621" t="s">
        <v>2084</v>
      </c>
      <c r="D2009" s="622">
        <v>6111</v>
      </c>
      <c r="G2009" s="613" t="s">
        <v>3360</v>
      </c>
      <c r="H2009" s="613" t="s">
        <v>3362</v>
      </c>
      <c r="I2009" s="613">
        <v>85653</v>
      </c>
    </row>
    <row r="2010" spans="2:9" x14ac:dyDescent="0.2">
      <c r="B2010" s="621" t="s">
        <v>1582</v>
      </c>
      <c r="C2010" s="621" t="s">
        <v>2084</v>
      </c>
      <c r="D2010" s="622">
        <v>6131</v>
      </c>
      <c r="G2010" s="613" t="s">
        <v>3360</v>
      </c>
      <c r="H2010" s="613" t="s">
        <v>3362</v>
      </c>
      <c r="I2010" s="613">
        <v>85658</v>
      </c>
    </row>
    <row r="2011" spans="2:9" x14ac:dyDescent="0.2">
      <c r="B2011" s="621" t="s">
        <v>1582</v>
      </c>
      <c r="C2011" s="621" t="s">
        <v>2084</v>
      </c>
      <c r="D2011" s="622">
        <v>6067</v>
      </c>
      <c r="G2011" s="613" t="s">
        <v>3360</v>
      </c>
      <c r="H2011" s="613" t="s">
        <v>3362</v>
      </c>
      <c r="I2011" s="613">
        <v>85739</v>
      </c>
    </row>
    <row r="2012" spans="2:9" x14ac:dyDescent="0.2">
      <c r="B2012" s="621" t="s">
        <v>1582</v>
      </c>
      <c r="C2012" s="621" t="s">
        <v>2084</v>
      </c>
      <c r="D2012" s="622">
        <v>6073</v>
      </c>
      <c r="G2012" s="613" t="s">
        <v>3360</v>
      </c>
      <c r="H2012" s="613" t="s">
        <v>3362</v>
      </c>
      <c r="I2012" s="613">
        <v>85120</v>
      </c>
    </row>
    <row r="2013" spans="2:9" x14ac:dyDescent="0.2">
      <c r="B2013" s="621" t="s">
        <v>1582</v>
      </c>
      <c r="C2013" s="621" t="s">
        <v>2084</v>
      </c>
      <c r="D2013" s="622">
        <v>6074</v>
      </c>
      <c r="G2013" s="613" t="s">
        <v>3360</v>
      </c>
      <c r="H2013" s="613" t="s">
        <v>3362</v>
      </c>
      <c r="I2013" s="613">
        <v>85122</v>
      </c>
    </row>
    <row r="2014" spans="2:9" x14ac:dyDescent="0.2">
      <c r="B2014" s="621" t="s">
        <v>1582</v>
      </c>
      <c r="C2014" s="621" t="s">
        <v>2084</v>
      </c>
      <c r="D2014" s="622">
        <v>6109</v>
      </c>
      <c r="G2014" s="613" t="s">
        <v>3360</v>
      </c>
      <c r="H2014" s="613" t="s">
        <v>3362</v>
      </c>
      <c r="I2014" s="613">
        <v>85128</v>
      </c>
    </row>
    <row r="2015" spans="2:9" x14ac:dyDescent="0.2">
      <c r="B2015" s="621" t="s">
        <v>1582</v>
      </c>
      <c r="C2015" s="621" t="s">
        <v>2084</v>
      </c>
      <c r="D2015" s="622">
        <v>6219</v>
      </c>
      <c r="G2015" s="613" t="s">
        <v>3360</v>
      </c>
      <c r="H2015" s="613" t="s">
        <v>3362</v>
      </c>
      <c r="I2015" s="613">
        <v>85132</v>
      </c>
    </row>
    <row r="2016" spans="2:9" x14ac:dyDescent="0.2">
      <c r="B2016" s="621" t="s">
        <v>1582</v>
      </c>
      <c r="C2016" s="621" t="s">
        <v>2111</v>
      </c>
      <c r="D2016" s="622" t="s">
        <v>2587</v>
      </c>
      <c r="G2016" s="613" t="s">
        <v>3360</v>
      </c>
      <c r="H2016" s="613" t="s">
        <v>3362</v>
      </c>
      <c r="I2016" s="613">
        <v>85140</v>
      </c>
    </row>
    <row r="2017" spans="2:9" x14ac:dyDescent="0.2">
      <c r="B2017" s="621" t="s">
        <v>1582</v>
      </c>
      <c r="C2017" s="621" t="s">
        <v>2111</v>
      </c>
      <c r="D2017" s="622">
        <v>6410</v>
      </c>
      <c r="G2017" s="613" t="s">
        <v>3360</v>
      </c>
      <c r="H2017" s="613" t="s">
        <v>3362</v>
      </c>
      <c r="I2017" s="613">
        <v>85142</v>
      </c>
    </row>
    <row r="2018" spans="2:9" x14ac:dyDescent="0.2">
      <c r="B2018" s="621" t="s">
        <v>1582</v>
      </c>
      <c r="C2018" s="621" t="s">
        <v>2111</v>
      </c>
      <c r="D2018" s="622">
        <v>6411</v>
      </c>
      <c r="G2018" s="613" t="s">
        <v>3360</v>
      </c>
      <c r="H2018" s="613" t="s">
        <v>3362</v>
      </c>
      <c r="I2018" s="613">
        <v>85143</v>
      </c>
    </row>
    <row r="2019" spans="2:9" x14ac:dyDescent="0.2">
      <c r="B2019" s="621" t="s">
        <v>1582</v>
      </c>
      <c r="C2019" s="621" t="s">
        <v>2111</v>
      </c>
      <c r="D2019" s="622">
        <v>6444</v>
      </c>
      <c r="G2019" s="613" t="s">
        <v>3360</v>
      </c>
      <c r="H2019" s="613" t="s">
        <v>3362</v>
      </c>
      <c r="I2019" s="613">
        <v>85193</v>
      </c>
    </row>
    <row r="2020" spans="2:9" x14ac:dyDescent="0.2">
      <c r="B2020" s="621" t="s">
        <v>1582</v>
      </c>
      <c r="C2020" s="621" t="s">
        <v>2111</v>
      </c>
      <c r="D2020" s="622">
        <v>6450</v>
      </c>
      <c r="G2020" s="613" t="s">
        <v>3360</v>
      </c>
      <c r="H2020" s="613" t="s">
        <v>3362</v>
      </c>
      <c r="I2020" s="613">
        <v>85194</v>
      </c>
    </row>
    <row r="2021" spans="2:9" x14ac:dyDescent="0.2">
      <c r="B2021" s="621" t="s">
        <v>1582</v>
      </c>
      <c r="C2021" s="621" t="s">
        <v>2111</v>
      </c>
      <c r="D2021" s="622">
        <v>6451</v>
      </c>
      <c r="G2021" s="613" t="s">
        <v>3360</v>
      </c>
      <c r="H2021" s="613" t="s">
        <v>3362</v>
      </c>
      <c r="I2021" s="613">
        <v>85248</v>
      </c>
    </row>
    <row r="2022" spans="2:9" x14ac:dyDescent="0.2">
      <c r="B2022" s="621" t="s">
        <v>1582</v>
      </c>
      <c r="C2022" s="621" t="s">
        <v>2111</v>
      </c>
      <c r="D2022" s="622">
        <v>6454</v>
      </c>
      <c r="G2022" s="613" t="s">
        <v>3360</v>
      </c>
      <c r="H2022" s="613" t="s">
        <v>3362</v>
      </c>
      <c r="I2022" s="613">
        <v>85539</v>
      </c>
    </row>
    <row r="2023" spans="2:9" x14ac:dyDescent="0.2">
      <c r="B2023" s="621" t="s">
        <v>1582</v>
      </c>
      <c r="C2023" s="621" t="s">
        <v>2111</v>
      </c>
      <c r="D2023" s="622">
        <v>6467</v>
      </c>
      <c r="G2023" s="613" t="s">
        <v>3360</v>
      </c>
      <c r="H2023" s="613" t="s">
        <v>3362</v>
      </c>
      <c r="I2023" s="613">
        <v>85618</v>
      </c>
    </row>
    <row r="2024" spans="2:9" x14ac:dyDescent="0.2">
      <c r="B2024" s="621" t="s">
        <v>1582</v>
      </c>
      <c r="C2024" s="621" t="s">
        <v>2111</v>
      </c>
      <c r="D2024" s="622">
        <v>6479</v>
      </c>
      <c r="G2024" s="613" t="s">
        <v>3360</v>
      </c>
      <c r="H2024" s="613" t="s">
        <v>3362</v>
      </c>
      <c r="I2024" s="613">
        <v>85623</v>
      </c>
    </row>
    <row r="2025" spans="2:9" x14ac:dyDescent="0.2">
      <c r="B2025" s="621" t="s">
        <v>1582</v>
      </c>
      <c r="C2025" s="621" t="s">
        <v>2111</v>
      </c>
      <c r="D2025" s="622">
        <v>6489</v>
      </c>
      <c r="G2025" s="613" t="s">
        <v>3360</v>
      </c>
      <c r="H2025" s="613" t="s">
        <v>3362</v>
      </c>
      <c r="I2025" s="613">
        <v>85631</v>
      </c>
    </row>
    <row r="2026" spans="2:9" x14ac:dyDescent="0.2">
      <c r="B2026" s="621" t="s">
        <v>1582</v>
      </c>
      <c r="C2026" s="623" t="s">
        <v>2589</v>
      </c>
      <c r="D2026" s="622" t="s">
        <v>1977</v>
      </c>
      <c r="G2026" s="613" t="s">
        <v>3360</v>
      </c>
      <c r="H2026" s="613" t="s">
        <v>3363</v>
      </c>
      <c r="I2026" s="613">
        <v>85135</v>
      </c>
    </row>
    <row r="2027" spans="2:9" x14ac:dyDescent="0.2">
      <c r="B2027" s="621" t="s">
        <v>1582</v>
      </c>
      <c r="C2027" s="623" t="s">
        <v>2589</v>
      </c>
      <c r="D2027" s="622">
        <v>6232</v>
      </c>
      <c r="G2027" s="613" t="s">
        <v>3360</v>
      </c>
      <c r="H2027" s="613" t="s">
        <v>3363</v>
      </c>
      <c r="I2027" s="613">
        <v>85192</v>
      </c>
    </row>
    <row r="2028" spans="2:9" x14ac:dyDescent="0.2">
      <c r="B2028" s="621" t="s">
        <v>1582</v>
      </c>
      <c r="C2028" s="623" t="s">
        <v>2589</v>
      </c>
      <c r="D2028" s="622">
        <v>6241</v>
      </c>
      <c r="G2028" s="613" t="s">
        <v>3360</v>
      </c>
      <c r="H2028" s="613" t="s">
        <v>3363</v>
      </c>
      <c r="I2028" s="613">
        <v>85501</v>
      </c>
    </row>
    <row r="2029" spans="2:9" x14ac:dyDescent="0.2">
      <c r="B2029" s="621" t="s">
        <v>1582</v>
      </c>
      <c r="C2029" s="623" t="s">
        <v>2589</v>
      </c>
      <c r="D2029" s="622">
        <v>6243</v>
      </c>
      <c r="G2029" s="613" t="s">
        <v>3360</v>
      </c>
      <c r="H2029" s="613" t="s">
        <v>3363</v>
      </c>
      <c r="I2029" s="613">
        <v>85502</v>
      </c>
    </row>
    <row r="2030" spans="2:9" x14ac:dyDescent="0.2">
      <c r="B2030" s="621" t="s">
        <v>1582</v>
      </c>
      <c r="C2030" s="623" t="s">
        <v>2589</v>
      </c>
      <c r="D2030" s="622">
        <v>6333</v>
      </c>
      <c r="G2030" s="613" t="s">
        <v>3360</v>
      </c>
      <c r="H2030" s="613" t="s">
        <v>3363</v>
      </c>
      <c r="I2030" s="613">
        <v>85532</v>
      </c>
    </row>
    <row r="2031" spans="2:9" x14ac:dyDescent="0.2">
      <c r="B2031" s="621" t="s">
        <v>1582</v>
      </c>
      <c r="C2031" s="623" t="s">
        <v>2589</v>
      </c>
      <c r="D2031" s="622">
        <v>6384</v>
      </c>
      <c r="G2031" s="613" t="s">
        <v>3360</v>
      </c>
      <c r="H2031" s="613" t="s">
        <v>3363</v>
      </c>
      <c r="I2031" s="613">
        <v>85539</v>
      </c>
    </row>
    <row r="2032" spans="2:9" x14ac:dyDescent="0.2">
      <c r="B2032" s="621" t="s">
        <v>1582</v>
      </c>
      <c r="C2032" s="623" t="s">
        <v>2589</v>
      </c>
      <c r="D2032" s="622">
        <v>6353</v>
      </c>
      <c r="G2032" s="613" t="s">
        <v>3360</v>
      </c>
      <c r="H2032" s="613" t="s">
        <v>3363</v>
      </c>
      <c r="I2032" s="613">
        <v>85541</v>
      </c>
    </row>
    <row r="2033" spans="2:9" x14ac:dyDescent="0.2">
      <c r="B2033" s="621" t="s">
        <v>1582</v>
      </c>
      <c r="C2033" s="623" t="s">
        <v>2589</v>
      </c>
      <c r="D2033" s="622">
        <v>6354</v>
      </c>
      <c r="G2033" s="613" t="s">
        <v>3360</v>
      </c>
      <c r="H2033" s="613" t="s">
        <v>3363</v>
      </c>
      <c r="I2033" s="613">
        <v>85542</v>
      </c>
    </row>
    <row r="2034" spans="2:9" x14ac:dyDescent="0.2">
      <c r="B2034" s="621" t="s">
        <v>1582</v>
      </c>
      <c r="C2034" s="623" t="s">
        <v>2589</v>
      </c>
      <c r="D2034" s="622">
        <v>6320</v>
      </c>
      <c r="G2034" s="613" t="s">
        <v>3360</v>
      </c>
      <c r="H2034" s="613" t="s">
        <v>3363</v>
      </c>
      <c r="I2034" s="613">
        <v>85544</v>
      </c>
    </row>
    <row r="2035" spans="2:9" x14ac:dyDescent="0.2">
      <c r="B2035" s="621" t="s">
        <v>1582</v>
      </c>
      <c r="C2035" s="623" t="s">
        <v>2589</v>
      </c>
      <c r="D2035" s="622">
        <v>6357</v>
      </c>
      <c r="G2035" s="613" t="s">
        <v>3360</v>
      </c>
      <c r="H2035" s="613" t="s">
        <v>3363</v>
      </c>
      <c r="I2035" s="613">
        <v>85545</v>
      </c>
    </row>
    <row r="2036" spans="2:9" x14ac:dyDescent="0.2">
      <c r="B2036" s="621" t="s">
        <v>1582</v>
      </c>
      <c r="C2036" s="623" t="s">
        <v>2589</v>
      </c>
      <c r="D2036" s="622">
        <v>6370</v>
      </c>
      <c r="G2036" s="613" t="s">
        <v>3360</v>
      </c>
      <c r="H2036" s="613" t="s">
        <v>3363</v>
      </c>
      <c r="I2036" s="613">
        <v>85547</v>
      </c>
    </row>
    <row r="2037" spans="2:9" x14ac:dyDescent="0.2">
      <c r="B2037" s="621" t="s">
        <v>1582</v>
      </c>
      <c r="C2037" s="623" t="s">
        <v>2589</v>
      </c>
      <c r="D2037" s="622">
        <v>6373</v>
      </c>
      <c r="G2037" s="613" t="s">
        <v>3360</v>
      </c>
      <c r="H2037" s="613" t="s">
        <v>3363</v>
      </c>
      <c r="I2037" s="613">
        <v>85550</v>
      </c>
    </row>
    <row r="2038" spans="2:9" x14ac:dyDescent="0.2">
      <c r="B2038" s="621" t="s">
        <v>1582</v>
      </c>
      <c r="C2038" s="623" t="s">
        <v>2589</v>
      </c>
      <c r="D2038" s="622">
        <v>6374</v>
      </c>
      <c r="G2038" s="613" t="s">
        <v>3360</v>
      </c>
      <c r="H2038" s="613" t="s">
        <v>3363</v>
      </c>
      <c r="I2038" s="613">
        <v>85553</v>
      </c>
    </row>
    <row r="2039" spans="2:9" x14ac:dyDescent="0.2">
      <c r="B2039" s="621" t="s">
        <v>1582</v>
      </c>
      <c r="C2039" s="623" t="s">
        <v>2589</v>
      </c>
      <c r="D2039" s="622">
        <v>6260</v>
      </c>
      <c r="G2039" s="613" t="s">
        <v>3360</v>
      </c>
      <c r="H2039" s="613" t="s">
        <v>3363</v>
      </c>
      <c r="I2039" s="613">
        <v>85554</v>
      </c>
    </row>
    <row r="2040" spans="2:9" x14ac:dyDescent="0.2">
      <c r="B2040" s="621" t="s">
        <v>1582</v>
      </c>
      <c r="C2040" s="623" t="s">
        <v>2589</v>
      </c>
      <c r="D2040" s="622">
        <v>6375</v>
      </c>
      <c r="G2040" s="613" t="s">
        <v>3360</v>
      </c>
      <c r="H2040" s="613" t="s">
        <v>3364</v>
      </c>
      <c r="I2040" s="613">
        <v>85324</v>
      </c>
    </row>
    <row r="2041" spans="2:9" x14ac:dyDescent="0.2">
      <c r="B2041" s="621" t="s">
        <v>1582</v>
      </c>
      <c r="C2041" s="623" t="s">
        <v>2589</v>
      </c>
      <c r="D2041" s="622">
        <v>6263</v>
      </c>
      <c r="G2041" s="613" t="s">
        <v>3360</v>
      </c>
      <c r="H2041" s="613" t="s">
        <v>3364</v>
      </c>
      <c r="I2041" s="613">
        <v>85332</v>
      </c>
    </row>
    <row r="2042" spans="2:9" x14ac:dyDescent="0.2">
      <c r="B2042" s="621" t="s">
        <v>1582</v>
      </c>
      <c r="C2042" s="623" t="s">
        <v>2589</v>
      </c>
      <c r="D2042" s="622">
        <v>6377</v>
      </c>
      <c r="G2042" s="613" t="s">
        <v>3360</v>
      </c>
      <c r="H2042" s="613" t="s">
        <v>3364</v>
      </c>
      <c r="I2042" s="613">
        <v>85362</v>
      </c>
    </row>
    <row r="2043" spans="2:9" x14ac:dyDescent="0.2">
      <c r="B2043" s="621" t="s">
        <v>1582</v>
      </c>
      <c r="C2043" s="623" t="s">
        <v>2589</v>
      </c>
      <c r="D2043" s="622">
        <v>6382</v>
      </c>
      <c r="G2043" s="613" t="s">
        <v>3360</v>
      </c>
      <c r="H2043" s="613" t="s">
        <v>3364</v>
      </c>
      <c r="I2043" s="613">
        <v>85390</v>
      </c>
    </row>
    <row r="2044" spans="2:9" x14ac:dyDescent="0.2">
      <c r="B2044" s="621" t="s">
        <v>1582</v>
      </c>
      <c r="C2044" s="623" t="s">
        <v>2589</v>
      </c>
      <c r="D2044" s="622">
        <v>6385</v>
      </c>
      <c r="G2044" s="613" t="s">
        <v>3360</v>
      </c>
      <c r="H2044" s="613" t="s">
        <v>3364</v>
      </c>
      <c r="I2044" s="613">
        <v>86046</v>
      </c>
    </row>
    <row r="2045" spans="2:9" x14ac:dyDescent="0.2">
      <c r="B2045" s="621" t="s">
        <v>1582</v>
      </c>
      <c r="C2045" s="623" t="s">
        <v>2589</v>
      </c>
      <c r="D2045" s="622">
        <v>6387</v>
      </c>
      <c r="G2045" s="613" t="s">
        <v>3360</v>
      </c>
      <c r="H2045" s="613" t="s">
        <v>3364</v>
      </c>
      <c r="I2045" s="613">
        <v>86301</v>
      </c>
    </row>
    <row r="2046" spans="2:9" x14ac:dyDescent="0.2">
      <c r="B2046" s="621" t="s">
        <v>1582</v>
      </c>
      <c r="C2046" s="623" t="s">
        <v>2650</v>
      </c>
      <c r="D2046" s="622">
        <v>2802</v>
      </c>
      <c r="G2046" s="613" t="s">
        <v>3360</v>
      </c>
      <c r="H2046" s="613" t="s">
        <v>3364</v>
      </c>
      <c r="I2046" s="613">
        <v>86302</v>
      </c>
    </row>
    <row r="2047" spans="2:9" x14ac:dyDescent="0.2">
      <c r="B2047" s="621" t="s">
        <v>1582</v>
      </c>
      <c r="C2047" s="623" t="s">
        <v>2650</v>
      </c>
      <c r="D2047" s="622">
        <v>2814</v>
      </c>
      <c r="G2047" s="613" t="s">
        <v>3360</v>
      </c>
      <c r="H2047" s="613" t="s">
        <v>3364</v>
      </c>
      <c r="I2047" s="613">
        <v>86303</v>
      </c>
    </row>
    <row r="2048" spans="2:9" x14ac:dyDescent="0.2">
      <c r="B2048" s="621" t="s">
        <v>1582</v>
      </c>
      <c r="C2048" s="623" t="s">
        <v>2650</v>
      </c>
      <c r="D2048" s="622">
        <v>2824</v>
      </c>
      <c r="G2048" s="613" t="s">
        <v>3360</v>
      </c>
      <c r="H2048" s="613" t="s">
        <v>3364</v>
      </c>
      <c r="I2048" s="613">
        <v>86304</v>
      </c>
    </row>
    <row r="2049" spans="2:9" x14ac:dyDescent="0.2">
      <c r="B2049" s="621" t="s">
        <v>1582</v>
      </c>
      <c r="C2049" s="623" t="s">
        <v>2650</v>
      </c>
      <c r="D2049" s="622">
        <v>2826</v>
      </c>
      <c r="G2049" s="613" t="s">
        <v>3360</v>
      </c>
      <c r="H2049" s="613" t="s">
        <v>3364</v>
      </c>
      <c r="I2049" s="613">
        <v>86305</v>
      </c>
    </row>
    <row r="2050" spans="2:9" x14ac:dyDescent="0.2">
      <c r="B2050" s="621" t="s">
        <v>1582</v>
      </c>
      <c r="C2050" s="623" t="s">
        <v>2650</v>
      </c>
      <c r="D2050" s="622">
        <v>2828</v>
      </c>
      <c r="G2050" s="613" t="s">
        <v>3360</v>
      </c>
      <c r="H2050" s="613" t="s">
        <v>3364</v>
      </c>
      <c r="I2050" s="613">
        <v>86312</v>
      </c>
    </row>
    <row r="2051" spans="2:9" x14ac:dyDescent="0.2">
      <c r="B2051" s="621" t="s">
        <v>1582</v>
      </c>
      <c r="C2051" s="623" t="s">
        <v>2650</v>
      </c>
      <c r="D2051" s="622">
        <v>2829</v>
      </c>
      <c r="G2051" s="613" t="s">
        <v>3360</v>
      </c>
      <c r="H2051" s="613" t="s">
        <v>3364</v>
      </c>
      <c r="I2051" s="613">
        <v>86313</v>
      </c>
    </row>
    <row r="2052" spans="2:9" x14ac:dyDescent="0.2">
      <c r="B2052" s="621" t="s">
        <v>1582</v>
      </c>
      <c r="C2052" s="623" t="s">
        <v>2650</v>
      </c>
      <c r="D2052" s="622">
        <v>2830</v>
      </c>
      <c r="G2052" s="613" t="s">
        <v>3360</v>
      </c>
      <c r="H2052" s="613" t="s">
        <v>3364</v>
      </c>
      <c r="I2052" s="613">
        <v>86314</v>
      </c>
    </row>
    <row r="2053" spans="2:9" x14ac:dyDescent="0.2">
      <c r="B2053" s="621" t="s">
        <v>1582</v>
      </c>
      <c r="C2053" s="623" t="s">
        <v>2650</v>
      </c>
      <c r="D2053" s="622">
        <v>2838</v>
      </c>
      <c r="G2053" s="613" t="s">
        <v>3360</v>
      </c>
      <c r="H2053" s="613" t="s">
        <v>3364</v>
      </c>
      <c r="I2053" s="613">
        <v>86315</v>
      </c>
    </row>
    <row r="2054" spans="2:9" x14ac:dyDescent="0.2">
      <c r="B2054" s="621" t="s">
        <v>1582</v>
      </c>
      <c r="C2054" s="623" t="s">
        <v>2650</v>
      </c>
      <c r="D2054" s="622">
        <v>2839</v>
      </c>
      <c r="G2054" s="613" t="s">
        <v>3360</v>
      </c>
      <c r="H2054" s="613" t="s">
        <v>3364</v>
      </c>
      <c r="I2054" s="613">
        <v>86320</v>
      </c>
    </row>
    <row r="2055" spans="2:9" x14ac:dyDescent="0.2">
      <c r="B2055" s="621" t="s">
        <v>1582</v>
      </c>
      <c r="C2055" s="623" t="s">
        <v>2650</v>
      </c>
      <c r="D2055" s="622">
        <v>2858</v>
      </c>
      <c r="G2055" s="613" t="s">
        <v>3360</v>
      </c>
      <c r="H2055" s="613" t="s">
        <v>3364</v>
      </c>
      <c r="I2055" s="613">
        <v>86321</v>
      </c>
    </row>
    <row r="2056" spans="2:9" x14ac:dyDescent="0.2">
      <c r="B2056" s="621" t="s">
        <v>1582</v>
      </c>
      <c r="C2056" s="623" t="s">
        <v>2650</v>
      </c>
      <c r="D2056" s="622">
        <v>2859</v>
      </c>
      <c r="G2056" s="613" t="s">
        <v>3360</v>
      </c>
      <c r="H2056" s="613" t="s">
        <v>3364</v>
      </c>
      <c r="I2056" s="613">
        <v>86322</v>
      </c>
    </row>
    <row r="2057" spans="2:9" x14ac:dyDescent="0.2">
      <c r="B2057" s="621" t="s">
        <v>1582</v>
      </c>
      <c r="C2057" s="623" t="s">
        <v>2650</v>
      </c>
      <c r="D2057" s="622">
        <v>2864</v>
      </c>
      <c r="G2057" s="613" t="s">
        <v>3360</v>
      </c>
      <c r="H2057" s="613" t="s">
        <v>3364</v>
      </c>
      <c r="I2057" s="613">
        <v>86323</v>
      </c>
    </row>
    <row r="2058" spans="2:9" x14ac:dyDescent="0.2">
      <c r="B2058" s="621" t="s">
        <v>1582</v>
      </c>
      <c r="C2058" s="623" t="s">
        <v>2650</v>
      </c>
      <c r="D2058" s="622">
        <v>2865</v>
      </c>
      <c r="G2058" s="613" t="s">
        <v>3360</v>
      </c>
      <c r="H2058" s="613" t="s">
        <v>3364</v>
      </c>
      <c r="I2058" s="613">
        <v>86324</v>
      </c>
    </row>
    <row r="2059" spans="2:9" x14ac:dyDescent="0.2">
      <c r="B2059" s="621" t="s">
        <v>1582</v>
      </c>
      <c r="C2059" s="623" t="s">
        <v>2650</v>
      </c>
      <c r="D2059" s="622">
        <v>2876</v>
      </c>
      <c r="G2059" s="613" t="s">
        <v>3360</v>
      </c>
      <c r="H2059" s="613" t="s">
        <v>3364</v>
      </c>
      <c r="I2059" s="613">
        <v>86325</v>
      </c>
    </row>
    <row r="2060" spans="2:9" x14ac:dyDescent="0.2">
      <c r="B2060" s="621" t="s">
        <v>1582</v>
      </c>
      <c r="C2060" s="623" t="s">
        <v>2650</v>
      </c>
      <c r="D2060" s="622">
        <v>2895</v>
      </c>
      <c r="G2060" s="613" t="s">
        <v>3360</v>
      </c>
      <c r="H2060" s="613" t="s">
        <v>3364</v>
      </c>
      <c r="I2060" s="613">
        <v>86326</v>
      </c>
    </row>
    <row r="2061" spans="2:9" x14ac:dyDescent="0.2">
      <c r="B2061" s="621" t="s">
        <v>1582</v>
      </c>
      <c r="C2061" s="623" t="s">
        <v>2650</v>
      </c>
      <c r="D2061" s="622">
        <v>2896</v>
      </c>
      <c r="G2061" s="613" t="s">
        <v>3360</v>
      </c>
      <c r="H2061" s="613" t="s">
        <v>3364</v>
      </c>
      <c r="I2061" s="613">
        <v>86327</v>
      </c>
    </row>
    <row r="2062" spans="2:9" x14ac:dyDescent="0.2">
      <c r="B2062" s="621" t="s">
        <v>1582</v>
      </c>
      <c r="C2062" s="623" t="s">
        <v>2650</v>
      </c>
      <c r="D2062" s="622">
        <v>2917</v>
      </c>
      <c r="G2062" s="613" t="s">
        <v>3360</v>
      </c>
      <c r="H2062" s="613" t="s">
        <v>3364</v>
      </c>
      <c r="I2062" s="613">
        <v>86329</v>
      </c>
    </row>
    <row r="2063" spans="2:9" x14ac:dyDescent="0.2">
      <c r="B2063" s="621" t="s">
        <v>1582</v>
      </c>
      <c r="C2063" s="623" t="s">
        <v>2606</v>
      </c>
      <c r="D2063" s="622">
        <v>2806</v>
      </c>
      <c r="G2063" s="613" t="s">
        <v>3360</v>
      </c>
      <c r="H2063" s="613" t="s">
        <v>3364</v>
      </c>
      <c r="I2063" s="613">
        <v>86331</v>
      </c>
    </row>
    <row r="2064" spans="2:9" x14ac:dyDescent="0.2">
      <c r="B2064" s="621" t="s">
        <v>1582</v>
      </c>
      <c r="C2064" s="623" t="s">
        <v>2606</v>
      </c>
      <c r="D2064" s="622">
        <v>2860</v>
      </c>
      <c r="G2064" s="613" t="s">
        <v>3360</v>
      </c>
      <c r="H2064" s="613" t="s">
        <v>3364</v>
      </c>
      <c r="I2064" s="613">
        <v>86332</v>
      </c>
    </row>
    <row r="2065" spans="2:9" x14ac:dyDescent="0.2">
      <c r="B2065" s="621" t="s">
        <v>1582</v>
      </c>
      <c r="C2065" s="623" t="s">
        <v>2606</v>
      </c>
      <c r="D2065" s="622">
        <v>2861</v>
      </c>
      <c r="G2065" s="613" t="s">
        <v>3360</v>
      </c>
      <c r="H2065" s="613" t="s">
        <v>3364</v>
      </c>
      <c r="I2065" s="613">
        <v>86333</v>
      </c>
    </row>
    <row r="2066" spans="2:9" x14ac:dyDescent="0.2">
      <c r="B2066" s="621" t="s">
        <v>1582</v>
      </c>
      <c r="C2066" s="623" t="s">
        <v>2606</v>
      </c>
      <c r="D2066" s="622">
        <v>2862</v>
      </c>
      <c r="G2066" s="613" t="s">
        <v>3360</v>
      </c>
      <c r="H2066" s="613" t="s">
        <v>3364</v>
      </c>
      <c r="I2066" s="613">
        <v>86334</v>
      </c>
    </row>
    <row r="2067" spans="2:9" x14ac:dyDescent="0.2">
      <c r="B2067" s="621" t="s">
        <v>1582</v>
      </c>
      <c r="C2067" s="623" t="s">
        <v>2606</v>
      </c>
      <c r="D2067" s="622">
        <v>2863</v>
      </c>
      <c r="G2067" s="613" t="s">
        <v>3360</v>
      </c>
      <c r="H2067" s="613" t="s">
        <v>3364</v>
      </c>
      <c r="I2067" s="613">
        <v>86335</v>
      </c>
    </row>
    <row r="2068" spans="2:9" x14ac:dyDescent="0.2">
      <c r="B2068" s="621" t="s">
        <v>1582</v>
      </c>
      <c r="C2068" s="623" t="s">
        <v>2606</v>
      </c>
      <c r="D2068" s="622">
        <v>2901</v>
      </c>
      <c r="G2068" s="613" t="s">
        <v>3360</v>
      </c>
      <c r="H2068" s="613" t="s">
        <v>3364</v>
      </c>
      <c r="I2068" s="613">
        <v>86336</v>
      </c>
    </row>
    <row r="2069" spans="2:9" x14ac:dyDescent="0.2">
      <c r="B2069" s="621" t="s">
        <v>1582</v>
      </c>
      <c r="C2069" s="623" t="s">
        <v>2606</v>
      </c>
      <c r="D2069" s="622">
        <v>2902</v>
      </c>
      <c r="G2069" s="613" t="s">
        <v>3360</v>
      </c>
      <c r="H2069" s="613" t="s">
        <v>3364</v>
      </c>
      <c r="I2069" s="613">
        <v>86337</v>
      </c>
    </row>
    <row r="2070" spans="2:9" x14ac:dyDescent="0.2">
      <c r="B2070" s="621" t="s">
        <v>1582</v>
      </c>
      <c r="C2070" s="623" t="s">
        <v>2606</v>
      </c>
      <c r="D2070" s="622">
        <v>2903</v>
      </c>
      <c r="G2070" s="613" t="s">
        <v>3360</v>
      </c>
      <c r="H2070" s="613" t="s">
        <v>3364</v>
      </c>
      <c r="I2070" s="613">
        <v>86338</v>
      </c>
    </row>
    <row r="2071" spans="2:9" x14ac:dyDescent="0.2">
      <c r="B2071" s="621" t="s">
        <v>1582</v>
      </c>
      <c r="C2071" s="623" t="s">
        <v>2606</v>
      </c>
      <c r="D2071" s="622">
        <v>2904</v>
      </c>
      <c r="G2071" s="613" t="s">
        <v>3360</v>
      </c>
      <c r="H2071" s="613" t="s">
        <v>3364</v>
      </c>
      <c r="I2071" s="613">
        <v>86340</v>
      </c>
    </row>
    <row r="2072" spans="2:9" x14ac:dyDescent="0.2">
      <c r="B2072" s="621" t="s">
        <v>1582</v>
      </c>
      <c r="C2072" s="623" t="s">
        <v>2606</v>
      </c>
      <c r="D2072" s="622">
        <v>2905</v>
      </c>
      <c r="G2072" s="613" t="s">
        <v>3360</v>
      </c>
      <c r="H2072" s="613" t="s">
        <v>3364</v>
      </c>
      <c r="I2072" s="613">
        <v>86341</v>
      </c>
    </row>
    <row r="2073" spans="2:9" x14ac:dyDescent="0.2">
      <c r="B2073" s="621" t="s">
        <v>1582</v>
      </c>
      <c r="C2073" s="623" t="s">
        <v>2606</v>
      </c>
      <c r="D2073" s="622">
        <v>2906</v>
      </c>
      <c r="G2073" s="613" t="s">
        <v>3360</v>
      </c>
      <c r="H2073" s="613" t="s">
        <v>3364</v>
      </c>
      <c r="I2073" s="613">
        <v>86342</v>
      </c>
    </row>
    <row r="2074" spans="2:9" x14ac:dyDescent="0.2">
      <c r="B2074" s="621" t="s">
        <v>1582</v>
      </c>
      <c r="C2074" s="623" t="s">
        <v>2606</v>
      </c>
      <c r="D2074" s="622">
        <v>2907</v>
      </c>
      <c r="G2074" s="613" t="s">
        <v>3360</v>
      </c>
      <c r="H2074" s="613" t="s">
        <v>3364</v>
      </c>
      <c r="I2074" s="613">
        <v>86343</v>
      </c>
    </row>
    <row r="2075" spans="2:9" x14ac:dyDescent="0.2">
      <c r="B2075" s="621" t="s">
        <v>1582</v>
      </c>
      <c r="C2075" s="623" t="s">
        <v>2606</v>
      </c>
      <c r="D2075" s="622">
        <v>2908</v>
      </c>
      <c r="G2075" s="613" t="s">
        <v>3360</v>
      </c>
      <c r="H2075" s="613" t="s">
        <v>3364</v>
      </c>
      <c r="I2075" s="613">
        <v>86351</v>
      </c>
    </row>
    <row r="2076" spans="2:9" x14ac:dyDescent="0.2">
      <c r="B2076" s="621" t="s">
        <v>1582</v>
      </c>
      <c r="C2076" s="623" t="s">
        <v>2606</v>
      </c>
      <c r="D2076" s="622">
        <v>2909</v>
      </c>
      <c r="G2076" s="613" t="s">
        <v>3360</v>
      </c>
      <c r="H2076" s="613" t="s">
        <v>3365</v>
      </c>
      <c r="I2076" s="613">
        <v>85325</v>
      </c>
    </row>
    <row r="2077" spans="2:9" x14ac:dyDescent="0.2">
      <c r="B2077" s="621" t="s">
        <v>1582</v>
      </c>
      <c r="C2077" s="623" t="s">
        <v>2606</v>
      </c>
      <c r="D2077" s="622">
        <v>2911</v>
      </c>
      <c r="G2077" s="613" t="s">
        <v>3360</v>
      </c>
      <c r="H2077" s="613" t="s">
        <v>3365</v>
      </c>
      <c r="I2077" s="613">
        <v>85328</v>
      </c>
    </row>
    <row r="2078" spans="2:9" x14ac:dyDescent="0.2">
      <c r="B2078" s="621" t="s">
        <v>1582</v>
      </c>
      <c r="C2078" s="623" t="s">
        <v>2606</v>
      </c>
      <c r="D2078" s="622">
        <v>2912</v>
      </c>
      <c r="G2078" s="613" t="s">
        <v>3360</v>
      </c>
      <c r="H2078" s="613" t="s">
        <v>3365</v>
      </c>
      <c r="I2078" s="613">
        <v>85334</v>
      </c>
    </row>
    <row r="2079" spans="2:9" x14ac:dyDescent="0.2">
      <c r="B2079" s="621" t="s">
        <v>1582</v>
      </c>
      <c r="C2079" s="623" t="s">
        <v>2606</v>
      </c>
      <c r="D2079" s="622">
        <v>2914</v>
      </c>
      <c r="G2079" s="613" t="s">
        <v>3360</v>
      </c>
      <c r="H2079" s="613" t="s">
        <v>3365</v>
      </c>
      <c r="I2079" s="613">
        <v>85344</v>
      </c>
    </row>
    <row r="2080" spans="2:9" x14ac:dyDescent="0.2">
      <c r="B2080" s="621" t="s">
        <v>1582</v>
      </c>
      <c r="C2080" s="623" t="s">
        <v>2606</v>
      </c>
      <c r="D2080" s="622">
        <v>2915</v>
      </c>
      <c r="G2080" s="613" t="s">
        <v>3360</v>
      </c>
      <c r="H2080" s="613" t="s">
        <v>3365</v>
      </c>
      <c r="I2080" s="613">
        <v>85346</v>
      </c>
    </row>
    <row r="2081" spans="2:9" x14ac:dyDescent="0.2">
      <c r="B2081" s="621" t="s">
        <v>1582</v>
      </c>
      <c r="C2081" s="623" t="s">
        <v>2606</v>
      </c>
      <c r="D2081" s="622">
        <v>2916</v>
      </c>
      <c r="G2081" s="613" t="s">
        <v>3360</v>
      </c>
      <c r="H2081" s="613" t="s">
        <v>3365</v>
      </c>
      <c r="I2081" s="613">
        <v>85348</v>
      </c>
    </row>
    <row r="2082" spans="2:9" x14ac:dyDescent="0.2">
      <c r="B2082" s="621" t="s">
        <v>1582</v>
      </c>
      <c r="C2082" s="623" t="s">
        <v>2606</v>
      </c>
      <c r="D2082" s="622">
        <v>2918</v>
      </c>
      <c r="G2082" s="613" t="s">
        <v>3360</v>
      </c>
      <c r="H2082" s="613" t="s">
        <v>3365</v>
      </c>
      <c r="I2082" s="613">
        <v>85356</v>
      </c>
    </row>
    <row r="2083" spans="2:9" x14ac:dyDescent="0.2">
      <c r="B2083" s="621" t="s">
        <v>1582</v>
      </c>
      <c r="C2083" s="623" t="s">
        <v>2606</v>
      </c>
      <c r="D2083" s="622">
        <v>2940</v>
      </c>
      <c r="G2083" s="613" t="s">
        <v>3360</v>
      </c>
      <c r="H2083" s="613" t="s">
        <v>3365</v>
      </c>
      <c r="I2083" s="613">
        <v>85357</v>
      </c>
    </row>
    <row r="2084" spans="2:9" x14ac:dyDescent="0.2">
      <c r="B2084" s="621" t="s">
        <v>1582</v>
      </c>
      <c r="C2084" s="623" t="s">
        <v>2621</v>
      </c>
      <c r="D2084" s="622">
        <v>2815</v>
      </c>
      <c r="G2084" s="613" t="s">
        <v>3360</v>
      </c>
      <c r="H2084" s="613" t="s">
        <v>3365</v>
      </c>
      <c r="I2084" s="613">
        <v>85359</v>
      </c>
    </row>
    <row r="2085" spans="2:9" x14ac:dyDescent="0.2">
      <c r="B2085" s="621" t="s">
        <v>1582</v>
      </c>
      <c r="C2085" s="623" t="s">
        <v>2621</v>
      </c>
      <c r="D2085" s="622">
        <v>2816</v>
      </c>
      <c r="G2085" s="613" t="s">
        <v>3360</v>
      </c>
      <c r="H2085" s="613" t="s">
        <v>3365</v>
      </c>
      <c r="I2085" s="613">
        <v>85371</v>
      </c>
    </row>
    <row r="2086" spans="2:9" x14ac:dyDescent="0.2">
      <c r="B2086" s="621" t="s">
        <v>1582</v>
      </c>
      <c r="C2086" s="623" t="s">
        <v>2621</v>
      </c>
      <c r="D2086" s="622">
        <v>2817</v>
      </c>
      <c r="G2086" s="613" t="s">
        <v>3360</v>
      </c>
      <c r="H2086" s="613" t="s">
        <v>3366</v>
      </c>
      <c r="I2086" s="613">
        <v>85360</v>
      </c>
    </row>
    <row r="2087" spans="2:9" x14ac:dyDescent="0.2">
      <c r="B2087" s="621" t="s">
        <v>1582</v>
      </c>
      <c r="C2087" s="623" t="s">
        <v>2621</v>
      </c>
      <c r="D2087" s="622">
        <v>2818</v>
      </c>
      <c r="G2087" s="613" t="s">
        <v>3360</v>
      </c>
      <c r="H2087" s="613" t="s">
        <v>3366</v>
      </c>
      <c r="I2087" s="613">
        <v>86021</v>
      </c>
    </row>
    <row r="2088" spans="2:9" x14ac:dyDescent="0.2">
      <c r="B2088" s="621" t="s">
        <v>1582</v>
      </c>
      <c r="C2088" s="623" t="s">
        <v>2621</v>
      </c>
      <c r="D2088" s="622">
        <v>2823</v>
      </c>
      <c r="G2088" s="613" t="s">
        <v>3360</v>
      </c>
      <c r="H2088" s="613" t="s">
        <v>3366</v>
      </c>
      <c r="I2088" s="613">
        <v>86401</v>
      </c>
    </row>
    <row r="2089" spans="2:9" x14ac:dyDescent="0.2">
      <c r="B2089" s="621" t="s">
        <v>1582</v>
      </c>
      <c r="C2089" s="623" t="s">
        <v>2621</v>
      </c>
      <c r="D2089" s="622">
        <v>2825</v>
      </c>
      <c r="G2089" s="613" t="s">
        <v>3360</v>
      </c>
      <c r="H2089" s="613" t="s">
        <v>3366</v>
      </c>
      <c r="I2089" s="613">
        <v>86402</v>
      </c>
    </row>
    <row r="2090" spans="2:9" x14ac:dyDescent="0.2">
      <c r="B2090" s="621" t="s">
        <v>1582</v>
      </c>
      <c r="C2090" s="623" t="s">
        <v>2621</v>
      </c>
      <c r="D2090" s="622">
        <v>2827</v>
      </c>
      <c r="G2090" s="613" t="s">
        <v>3360</v>
      </c>
      <c r="H2090" s="613" t="s">
        <v>3366</v>
      </c>
      <c r="I2090" s="613">
        <v>86403</v>
      </c>
    </row>
    <row r="2091" spans="2:9" x14ac:dyDescent="0.2">
      <c r="B2091" s="621" t="s">
        <v>1582</v>
      </c>
      <c r="C2091" s="623" t="s">
        <v>2621</v>
      </c>
      <c r="D2091" s="622">
        <v>2831</v>
      </c>
      <c r="G2091" s="613" t="s">
        <v>3360</v>
      </c>
      <c r="H2091" s="613" t="s">
        <v>3366</v>
      </c>
      <c r="I2091" s="613">
        <v>86404</v>
      </c>
    </row>
    <row r="2092" spans="2:9" x14ac:dyDescent="0.2">
      <c r="B2092" s="621" t="s">
        <v>1582</v>
      </c>
      <c r="C2092" s="623" t="s">
        <v>2621</v>
      </c>
      <c r="D2092" s="622">
        <v>2857</v>
      </c>
      <c r="G2092" s="613" t="s">
        <v>3360</v>
      </c>
      <c r="H2092" s="613" t="s">
        <v>3366</v>
      </c>
      <c r="I2092" s="613">
        <v>86405</v>
      </c>
    </row>
    <row r="2093" spans="2:9" x14ac:dyDescent="0.2">
      <c r="B2093" s="621" t="s">
        <v>1582</v>
      </c>
      <c r="C2093" s="623" t="s">
        <v>2621</v>
      </c>
      <c r="D2093" s="622">
        <v>2886</v>
      </c>
      <c r="G2093" s="613" t="s">
        <v>3360</v>
      </c>
      <c r="H2093" s="613" t="s">
        <v>3366</v>
      </c>
      <c r="I2093" s="613">
        <v>86406</v>
      </c>
    </row>
    <row r="2094" spans="2:9" x14ac:dyDescent="0.2">
      <c r="B2094" s="621" t="s">
        <v>1582</v>
      </c>
      <c r="C2094" s="623" t="s">
        <v>2621</v>
      </c>
      <c r="D2094" s="622">
        <v>2887</v>
      </c>
      <c r="G2094" s="613" t="s">
        <v>3360</v>
      </c>
      <c r="H2094" s="613" t="s">
        <v>3366</v>
      </c>
      <c r="I2094" s="613">
        <v>86409</v>
      </c>
    </row>
    <row r="2095" spans="2:9" x14ac:dyDescent="0.2">
      <c r="B2095" s="621" t="s">
        <v>1582</v>
      </c>
      <c r="C2095" s="623" t="s">
        <v>2621</v>
      </c>
      <c r="D2095" s="622">
        <v>2888</v>
      </c>
      <c r="G2095" s="613" t="s">
        <v>3360</v>
      </c>
      <c r="H2095" s="613" t="s">
        <v>3366</v>
      </c>
      <c r="I2095" s="613">
        <v>86411</v>
      </c>
    </row>
    <row r="2096" spans="2:9" x14ac:dyDescent="0.2">
      <c r="B2096" s="621" t="s">
        <v>1582</v>
      </c>
      <c r="C2096" s="623" t="s">
        <v>2621</v>
      </c>
      <c r="D2096" s="622">
        <v>2889</v>
      </c>
      <c r="G2096" s="613" t="s">
        <v>3360</v>
      </c>
      <c r="H2096" s="613" t="s">
        <v>3366</v>
      </c>
      <c r="I2096" s="613">
        <v>86412</v>
      </c>
    </row>
    <row r="2097" spans="2:9" x14ac:dyDescent="0.2">
      <c r="B2097" s="621" t="s">
        <v>1582</v>
      </c>
      <c r="C2097" s="623" t="s">
        <v>2621</v>
      </c>
      <c r="D2097" s="622">
        <v>2893</v>
      </c>
      <c r="G2097" s="613" t="s">
        <v>3360</v>
      </c>
      <c r="H2097" s="613" t="s">
        <v>3366</v>
      </c>
      <c r="I2097" s="613">
        <v>86413</v>
      </c>
    </row>
    <row r="2098" spans="2:9" x14ac:dyDescent="0.2">
      <c r="B2098" s="621" t="s">
        <v>1582</v>
      </c>
      <c r="C2098" s="623" t="s">
        <v>2621</v>
      </c>
      <c r="D2098" s="622">
        <v>2910</v>
      </c>
      <c r="G2098" s="613" t="s">
        <v>3360</v>
      </c>
      <c r="H2098" s="613" t="s">
        <v>3366</v>
      </c>
      <c r="I2098" s="613">
        <v>86426</v>
      </c>
    </row>
    <row r="2099" spans="2:9" x14ac:dyDescent="0.2">
      <c r="B2099" s="621" t="s">
        <v>1582</v>
      </c>
      <c r="C2099" s="623" t="s">
        <v>2621</v>
      </c>
      <c r="D2099" s="622">
        <v>2919</v>
      </c>
      <c r="G2099" s="613" t="s">
        <v>3360</v>
      </c>
      <c r="H2099" s="613" t="s">
        <v>3366</v>
      </c>
      <c r="I2099" s="613">
        <v>86427</v>
      </c>
    </row>
    <row r="2100" spans="2:9" x14ac:dyDescent="0.2">
      <c r="B2100" s="621" t="s">
        <v>1582</v>
      </c>
      <c r="C2100" s="623" t="s">
        <v>2621</v>
      </c>
      <c r="D2100" s="622">
        <v>2920</v>
      </c>
      <c r="G2100" s="613" t="s">
        <v>3360</v>
      </c>
      <c r="H2100" s="613" t="s">
        <v>3366</v>
      </c>
      <c r="I2100" s="613">
        <v>86429</v>
      </c>
    </row>
    <row r="2101" spans="2:9" x14ac:dyDescent="0.2">
      <c r="B2101" s="621" t="s">
        <v>1582</v>
      </c>
      <c r="C2101" s="623" t="s">
        <v>2621</v>
      </c>
      <c r="D2101" s="622">
        <v>2921</v>
      </c>
      <c r="G2101" s="613" t="s">
        <v>3360</v>
      </c>
      <c r="H2101" s="613" t="s">
        <v>3366</v>
      </c>
      <c r="I2101" s="613">
        <v>86430</v>
      </c>
    </row>
    <row r="2102" spans="2:9" x14ac:dyDescent="0.2">
      <c r="B2102" s="621" t="s">
        <v>1582</v>
      </c>
      <c r="C2102" s="623" t="s">
        <v>2602</v>
      </c>
      <c r="D2102" s="622">
        <v>2801</v>
      </c>
      <c r="G2102" s="613" t="s">
        <v>3360</v>
      </c>
      <c r="H2102" s="613" t="s">
        <v>3366</v>
      </c>
      <c r="I2102" s="613">
        <v>86431</v>
      </c>
    </row>
    <row r="2103" spans="2:9" x14ac:dyDescent="0.2">
      <c r="B2103" s="621" t="s">
        <v>1582</v>
      </c>
      <c r="C2103" s="623" t="s">
        <v>2602</v>
      </c>
      <c r="D2103" s="622">
        <v>2809</v>
      </c>
      <c r="G2103" s="613" t="s">
        <v>3360</v>
      </c>
      <c r="H2103" s="613" t="s">
        <v>3366</v>
      </c>
      <c r="I2103" s="613">
        <v>86432</v>
      </c>
    </row>
    <row r="2104" spans="2:9" x14ac:dyDescent="0.2">
      <c r="B2104" s="621" t="s">
        <v>1582</v>
      </c>
      <c r="C2104" s="623" t="s">
        <v>2602</v>
      </c>
      <c r="D2104" s="622">
        <v>2822</v>
      </c>
      <c r="G2104" s="613" t="s">
        <v>3360</v>
      </c>
      <c r="H2104" s="613" t="s">
        <v>3366</v>
      </c>
      <c r="I2104" s="613">
        <v>86433</v>
      </c>
    </row>
    <row r="2105" spans="2:9" x14ac:dyDescent="0.2">
      <c r="B2105" s="621" t="s">
        <v>1582</v>
      </c>
      <c r="C2105" s="623" t="s">
        <v>2602</v>
      </c>
      <c r="D2105" s="622">
        <v>2835</v>
      </c>
      <c r="G2105" s="613" t="s">
        <v>3360</v>
      </c>
      <c r="H2105" s="613" t="s">
        <v>3366</v>
      </c>
      <c r="I2105" s="613">
        <v>86434</v>
      </c>
    </row>
    <row r="2106" spans="2:9" x14ac:dyDescent="0.2">
      <c r="B2106" s="621" t="s">
        <v>1582</v>
      </c>
      <c r="C2106" s="623" t="s">
        <v>2602</v>
      </c>
      <c r="D2106" s="622">
        <v>2837</v>
      </c>
      <c r="G2106" s="613" t="s">
        <v>3360</v>
      </c>
      <c r="H2106" s="613" t="s">
        <v>3366</v>
      </c>
      <c r="I2106" s="613">
        <v>86436</v>
      </c>
    </row>
    <row r="2107" spans="2:9" x14ac:dyDescent="0.2">
      <c r="B2107" s="621" t="s">
        <v>1582</v>
      </c>
      <c r="C2107" s="623" t="s">
        <v>2602</v>
      </c>
      <c r="D2107" s="622">
        <v>2840</v>
      </c>
      <c r="G2107" s="613" t="s">
        <v>3360</v>
      </c>
      <c r="H2107" s="613" t="s">
        <v>3366</v>
      </c>
      <c r="I2107" s="613">
        <v>86437</v>
      </c>
    </row>
    <row r="2108" spans="2:9" x14ac:dyDescent="0.2">
      <c r="B2108" s="621" t="s">
        <v>1582</v>
      </c>
      <c r="C2108" s="623" t="s">
        <v>2602</v>
      </c>
      <c r="D2108" s="622">
        <v>2841</v>
      </c>
      <c r="G2108" s="613" t="s">
        <v>3360</v>
      </c>
      <c r="H2108" s="613" t="s">
        <v>3366</v>
      </c>
      <c r="I2108" s="613">
        <v>86438</v>
      </c>
    </row>
    <row r="2109" spans="2:9" x14ac:dyDescent="0.2">
      <c r="B2109" s="621" t="s">
        <v>1582</v>
      </c>
      <c r="C2109" s="623" t="s">
        <v>2602</v>
      </c>
      <c r="D2109" s="622">
        <v>2842</v>
      </c>
      <c r="G2109" s="613" t="s">
        <v>3360</v>
      </c>
      <c r="H2109" s="613" t="s">
        <v>3366</v>
      </c>
      <c r="I2109" s="613">
        <v>86439</v>
      </c>
    </row>
    <row r="2110" spans="2:9" x14ac:dyDescent="0.2">
      <c r="B2110" s="621" t="s">
        <v>1582</v>
      </c>
      <c r="C2110" s="623" t="s">
        <v>2602</v>
      </c>
      <c r="D2110" s="622">
        <v>2852</v>
      </c>
      <c r="G2110" s="613" t="s">
        <v>3360</v>
      </c>
      <c r="H2110" s="613" t="s">
        <v>3366</v>
      </c>
      <c r="I2110" s="613">
        <v>86440</v>
      </c>
    </row>
    <row r="2111" spans="2:9" x14ac:dyDescent="0.2">
      <c r="B2111" s="621" t="s">
        <v>1582</v>
      </c>
      <c r="C2111" s="623" t="s">
        <v>2602</v>
      </c>
      <c r="D2111" s="622">
        <v>2854</v>
      </c>
      <c r="G2111" s="613" t="s">
        <v>3360</v>
      </c>
      <c r="H2111" s="613" t="s">
        <v>3366</v>
      </c>
      <c r="I2111" s="613">
        <v>86441</v>
      </c>
    </row>
    <row r="2112" spans="2:9" x14ac:dyDescent="0.2">
      <c r="B2112" s="621" t="s">
        <v>1582</v>
      </c>
      <c r="C2112" s="623" t="s">
        <v>2602</v>
      </c>
      <c r="D2112" s="622">
        <v>2871</v>
      </c>
      <c r="G2112" s="613" t="s">
        <v>3360</v>
      </c>
      <c r="H2112" s="613" t="s">
        <v>3366</v>
      </c>
      <c r="I2112" s="613">
        <v>86442</v>
      </c>
    </row>
    <row r="2113" spans="2:9" x14ac:dyDescent="0.2">
      <c r="B2113" s="621" t="s">
        <v>1582</v>
      </c>
      <c r="C2113" s="623" t="s">
        <v>2602</v>
      </c>
      <c r="D2113" s="622">
        <v>2872</v>
      </c>
      <c r="G2113" s="613" t="s">
        <v>3360</v>
      </c>
      <c r="H2113" s="613" t="s">
        <v>3366</v>
      </c>
      <c r="I2113" s="613">
        <v>86443</v>
      </c>
    </row>
    <row r="2114" spans="2:9" x14ac:dyDescent="0.2">
      <c r="B2114" s="621" t="s">
        <v>1582</v>
      </c>
      <c r="C2114" s="623" t="s">
        <v>2602</v>
      </c>
      <c r="D2114" s="622">
        <v>2874</v>
      </c>
      <c r="G2114" s="613" t="s">
        <v>3360</v>
      </c>
      <c r="H2114" s="613" t="s">
        <v>3366</v>
      </c>
      <c r="I2114" s="613">
        <v>86444</v>
      </c>
    </row>
    <row r="2115" spans="2:9" x14ac:dyDescent="0.2">
      <c r="B2115" s="621" t="s">
        <v>1582</v>
      </c>
      <c r="C2115" s="623" t="s">
        <v>2602</v>
      </c>
      <c r="D2115" s="622">
        <v>2877</v>
      </c>
      <c r="G2115" s="613" t="s">
        <v>3360</v>
      </c>
      <c r="H2115" s="613" t="s">
        <v>3366</v>
      </c>
      <c r="I2115" s="613">
        <v>86445</v>
      </c>
    </row>
    <row r="2116" spans="2:9" x14ac:dyDescent="0.2">
      <c r="B2116" s="621" t="s">
        <v>1582</v>
      </c>
      <c r="C2116" s="623" t="s">
        <v>2602</v>
      </c>
      <c r="D2116" s="622">
        <v>2878</v>
      </c>
      <c r="G2116" s="613" t="s">
        <v>3360</v>
      </c>
      <c r="H2116" s="613" t="s">
        <v>3041</v>
      </c>
      <c r="I2116" s="613">
        <v>85643</v>
      </c>
    </row>
    <row r="2117" spans="2:9" x14ac:dyDescent="0.2">
      <c r="B2117" s="621" t="s">
        <v>1582</v>
      </c>
      <c r="C2117" s="623" t="s">
        <v>2602</v>
      </c>
      <c r="D2117" s="622">
        <v>2879</v>
      </c>
      <c r="G2117" s="613" t="s">
        <v>3360</v>
      </c>
      <c r="H2117" s="613" t="s">
        <v>3041</v>
      </c>
      <c r="I2117" s="613">
        <v>85530</v>
      </c>
    </row>
    <row r="2118" spans="2:9" x14ac:dyDescent="0.2">
      <c r="B2118" s="621" t="s">
        <v>1582</v>
      </c>
      <c r="C2118" s="623" t="s">
        <v>2602</v>
      </c>
      <c r="D2118" s="622">
        <v>2880</v>
      </c>
      <c r="G2118" s="613" t="s">
        <v>3360</v>
      </c>
      <c r="H2118" s="613" t="s">
        <v>3041</v>
      </c>
      <c r="I2118" s="613">
        <v>85531</v>
      </c>
    </row>
    <row r="2119" spans="2:9" x14ac:dyDescent="0.2">
      <c r="B2119" s="621" t="s">
        <v>1582</v>
      </c>
      <c r="C2119" s="623" t="s">
        <v>2602</v>
      </c>
      <c r="D2119" s="622">
        <v>2881</v>
      </c>
      <c r="G2119" s="613" t="s">
        <v>3360</v>
      </c>
      <c r="H2119" s="613" t="s">
        <v>3041</v>
      </c>
      <c r="I2119" s="613">
        <v>85535</v>
      </c>
    </row>
    <row r="2120" spans="2:9" x14ac:dyDescent="0.2">
      <c r="B2120" s="621" t="s">
        <v>1582</v>
      </c>
      <c r="C2120" s="623" t="s">
        <v>2602</v>
      </c>
      <c r="D2120" s="622">
        <v>2882</v>
      </c>
      <c r="G2120" s="613" t="s">
        <v>3360</v>
      </c>
      <c r="H2120" s="613" t="s">
        <v>3041</v>
      </c>
      <c r="I2120" s="613">
        <v>85536</v>
      </c>
    </row>
    <row r="2121" spans="2:9" x14ac:dyDescent="0.2">
      <c r="B2121" s="621" t="s">
        <v>1582</v>
      </c>
      <c r="C2121" s="623" t="s">
        <v>2602</v>
      </c>
      <c r="D2121" s="622">
        <v>2883</v>
      </c>
      <c r="G2121" s="613" t="s">
        <v>3360</v>
      </c>
      <c r="H2121" s="613" t="s">
        <v>3041</v>
      </c>
      <c r="I2121" s="613">
        <v>85543</v>
      </c>
    </row>
    <row r="2122" spans="2:9" x14ac:dyDescent="0.2">
      <c r="B2122" s="621" t="s">
        <v>1582</v>
      </c>
      <c r="C2122" s="623" t="s">
        <v>2602</v>
      </c>
      <c r="D2122" s="622">
        <v>2885</v>
      </c>
      <c r="G2122" s="613" t="s">
        <v>3360</v>
      </c>
      <c r="H2122" s="613" t="s">
        <v>3041</v>
      </c>
      <c r="I2122" s="613">
        <v>85546</v>
      </c>
    </row>
    <row r="2123" spans="2:9" x14ac:dyDescent="0.2">
      <c r="B2123" s="621" t="s">
        <v>1582</v>
      </c>
      <c r="C2123" s="623" t="s">
        <v>2640</v>
      </c>
      <c r="D2123" s="622">
        <v>2804</v>
      </c>
      <c r="G2123" s="613" t="s">
        <v>3360</v>
      </c>
      <c r="H2123" s="613" t="s">
        <v>3041</v>
      </c>
      <c r="I2123" s="613">
        <v>85548</v>
      </c>
    </row>
    <row r="2124" spans="2:9" x14ac:dyDescent="0.2">
      <c r="B2124" s="621" t="s">
        <v>1582</v>
      </c>
      <c r="C2124" s="623" t="s">
        <v>2640</v>
      </c>
      <c r="D2124" s="622">
        <v>2808</v>
      </c>
      <c r="G2124" s="613" t="s">
        <v>3360</v>
      </c>
      <c r="H2124" s="613" t="s">
        <v>3041</v>
      </c>
      <c r="I2124" s="613">
        <v>85551</v>
      </c>
    </row>
    <row r="2125" spans="2:9" x14ac:dyDescent="0.2">
      <c r="B2125" s="621" t="s">
        <v>1582</v>
      </c>
      <c r="C2125" s="623" t="s">
        <v>2640</v>
      </c>
      <c r="D2125" s="622">
        <v>2812</v>
      </c>
      <c r="G2125" s="613" t="s">
        <v>3360</v>
      </c>
      <c r="H2125" s="613" t="s">
        <v>3041</v>
      </c>
      <c r="I2125" s="613">
        <v>85552</v>
      </c>
    </row>
    <row r="2126" spans="2:9" x14ac:dyDescent="0.2">
      <c r="B2126" s="621" t="s">
        <v>1582</v>
      </c>
      <c r="C2126" s="623" t="s">
        <v>2640</v>
      </c>
      <c r="D2126" s="622">
        <v>2813</v>
      </c>
      <c r="G2126" s="613" t="s">
        <v>3360</v>
      </c>
      <c r="H2126" s="613" t="s">
        <v>3367</v>
      </c>
      <c r="I2126" s="613">
        <v>85533</v>
      </c>
    </row>
    <row r="2127" spans="2:9" x14ac:dyDescent="0.2">
      <c r="B2127" s="621" t="s">
        <v>1582</v>
      </c>
      <c r="C2127" s="623" t="s">
        <v>2640</v>
      </c>
      <c r="D2127" s="622">
        <v>2832</v>
      </c>
      <c r="G2127" s="613" t="s">
        <v>3360</v>
      </c>
      <c r="H2127" s="613" t="s">
        <v>3367</v>
      </c>
      <c r="I2127" s="613">
        <v>85534</v>
      </c>
    </row>
    <row r="2128" spans="2:9" x14ac:dyDescent="0.2">
      <c r="B2128" s="621" t="s">
        <v>1582</v>
      </c>
      <c r="C2128" s="623" t="s">
        <v>2640</v>
      </c>
      <c r="D2128" s="622">
        <v>2833</v>
      </c>
      <c r="G2128" s="613" t="s">
        <v>3360</v>
      </c>
      <c r="H2128" s="613" t="s">
        <v>3367</v>
      </c>
      <c r="I2128" s="613">
        <v>85540</v>
      </c>
    </row>
    <row r="2129" spans="2:9" x14ac:dyDescent="0.2">
      <c r="B2129" s="621" t="s">
        <v>1582</v>
      </c>
      <c r="C2129" s="623" t="s">
        <v>2640</v>
      </c>
      <c r="D2129" s="622">
        <v>2836</v>
      </c>
      <c r="G2129" s="613" t="s">
        <v>3360</v>
      </c>
      <c r="H2129" s="613" t="s">
        <v>3367</v>
      </c>
      <c r="I2129" s="613">
        <v>85922</v>
      </c>
    </row>
    <row r="2130" spans="2:9" x14ac:dyDescent="0.2">
      <c r="B2130" s="621" t="s">
        <v>1582</v>
      </c>
      <c r="C2130" s="623" t="s">
        <v>2640</v>
      </c>
      <c r="D2130" s="622">
        <v>2873</v>
      </c>
      <c r="G2130" s="613" t="s">
        <v>3360</v>
      </c>
      <c r="H2130" s="613" t="s">
        <v>3368</v>
      </c>
      <c r="I2130" s="613">
        <v>85901</v>
      </c>
    </row>
    <row r="2131" spans="2:9" x14ac:dyDescent="0.2">
      <c r="B2131" s="621" t="s">
        <v>1582</v>
      </c>
      <c r="C2131" s="623" t="s">
        <v>2640</v>
      </c>
      <c r="D2131" s="622">
        <v>2875</v>
      </c>
      <c r="G2131" s="613" t="s">
        <v>3360</v>
      </c>
      <c r="H2131" s="613" t="s">
        <v>3368</v>
      </c>
      <c r="I2131" s="613">
        <v>85920</v>
      </c>
    </row>
    <row r="2132" spans="2:9" x14ac:dyDescent="0.2">
      <c r="B2132" s="621" t="s">
        <v>1582</v>
      </c>
      <c r="C2132" s="623" t="s">
        <v>2640</v>
      </c>
      <c r="D2132" s="622">
        <v>2891</v>
      </c>
      <c r="G2132" s="613" t="s">
        <v>3360</v>
      </c>
      <c r="H2132" s="613" t="s">
        <v>3368</v>
      </c>
      <c r="I2132" s="613">
        <v>85924</v>
      </c>
    </row>
    <row r="2133" spans="2:9" x14ac:dyDescent="0.2">
      <c r="B2133" s="621" t="s">
        <v>1582</v>
      </c>
      <c r="C2133" s="623" t="s">
        <v>2640</v>
      </c>
      <c r="D2133" s="622">
        <v>2984</v>
      </c>
      <c r="G2133" s="613" t="s">
        <v>3360</v>
      </c>
      <c r="H2133" s="613" t="s">
        <v>3368</v>
      </c>
      <c r="I2133" s="613">
        <v>85925</v>
      </c>
    </row>
    <row r="2134" spans="2:9" x14ac:dyDescent="0.2">
      <c r="B2134" s="621" t="s">
        <v>1582</v>
      </c>
      <c r="C2134" s="623" t="s">
        <v>2640</v>
      </c>
      <c r="D2134" s="622">
        <v>2898</v>
      </c>
      <c r="G2134" s="613" t="s">
        <v>3360</v>
      </c>
      <c r="H2134" s="613" t="s">
        <v>3368</v>
      </c>
      <c r="I2134" s="613">
        <v>85927</v>
      </c>
    </row>
    <row r="2135" spans="2:9" x14ac:dyDescent="0.2">
      <c r="B2135" s="621" t="s">
        <v>1582</v>
      </c>
      <c r="C2135" s="623" t="s">
        <v>2650</v>
      </c>
      <c r="D2135" s="622">
        <v>2802</v>
      </c>
      <c r="G2135" s="613" t="s">
        <v>3360</v>
      </c>
      <c r="H2135" s="613" t="s">
        <v>3368</v>
      </c>
      <c r="I2135" s="613">
        <v>85930</v>
      </c>
    </row>
    <row r="2136" spans="2:9" x14ac:dyDescent="0.2">
      <c r="B2136" s="621" t="s">
        <v>1582</v>
      </c>
      <c r="C2136" s="623" t="s">
        <v>2650</v>
      </c>
      <c r="D2136" s="622">
        <v>2814</v>
      </c>
      <c r="G2136" s="613" t="s">
        <v>3360</v>
      </c>
      <c r="H2136" s="613" t="s">
        <v>3368</v>
      </c>
      <c r="I2136" s="613">
        <v>85932</v>
      </c>
    </row>
    <row r="2137" spans="2:9" x14ac:dyDescent="0.2">
      <c r="B2137" s="621" t="s">
        <v>1582</v>
      </c>
      <c r="C2137" s="623" t="s">
        <v>2650</v>
      </c>
      <c r="D2137" s="622">
        <v>2824</v>
      </c>
      <c r="G2137" s="613" t="s">
        <v>3360</v>
      </c>
      <c r="H2137" s="613" t="s">
        <v>3368</v>
      </c>
      <c r="I2137" s="613">
        <v>85936</v>
      </c>
    </row>
    <row r="2138" spans="2:9" x14ac:dyDescent="0.2">
      <c r="B2138" s="621" t="s">
        <v>1582</v>
      </c>
      <c r="C2138" s="623" t="s">
        <v>2650</v>
      </c>
      <c r="D2138" s="622">
        <v>2826</v>
      </c>
      <c r="G2138" s="613" t="s">
        <v>3360</v>
      </c>
      <c r="H2138" s="613" t="s">
        <v>3368</v>
      </c>
      <c r="I2138" s="613">
        <v>85938</v>
      </c>
    </row>
    <row r="2139" spans="2:9" x14ac:dyDescent="0.2">
      <c r="B2139" s="621" t="s">
        <v>1582</v>
      </c>
      <c r="C2139" s="623" t="s">
        <v>2650</v>
      </c>
      <c r="D2139" s="622">
        <v>2828</v>
      </c>
      <c r="G2139" s="613" t="s">
        <v>3360</v>
      </c>
      <c r="H2139" s="613" t="s">
        <v>3368</v>
      </c>
      <c r="I2139" s="613">
        <v>85940</v>
      </c>
    </row>
    <row r="2140" spans="2:9" x14ac:dyDescent="0.2">
      <c r="B2140" s="621" t="s">
        <v>1582</v>
      </c>
      <c r="C2140" s="623" t="s">
        <v>2650</v>
      </c>
      <c r="D2140" s="622">
        <v>2830</v>
      </c>
      <c r="G2140" s="613" t="s">
        <v>3360</v>
      </c>
      <c r="H2140" s="613" t="s">
        <v>3368</v>
      </c>
      <c r="I2140" s="613">
        <v>86028</v>
      </c>
    </row>
    <row r="2141" spans="2:9" x14ac:dyDescent="0.2">
      <c r="B2141" s="621" t="s">
        <v>1582</v>
      </c>
      <c r="C2141" s="623" t="s">
        <v>2650</v>
      </c>
      <c r="D2141" s="622">
        <v>2839</v>
      </c>
      <c r="G2141" s="613" t="s">
        <v>3360</v>
      </c>
      <c r="H2141" s="613" t="s">
        <v>3369</v>
      </c>
      <c r="I2141" s="613">
        <v>85901</v>
      </c>
    </row>
    <row r="2142" spans="2:9" x14ac:dyDescent="0.2">
      <c r="B2142" s="621" t="s">
        <v>1582</v>
      </c>
      <c r="C2142" s="623" t="s">
        <v>2650</v>
      </c>
      <c r="D2142" s="622">
        <v>2858</v>
      </c>
      <c r="G2142" s="613" t="s">
        <v>3360</v>
      </c>
      <c r="H2142" s="613" t="s">
        <v>3369</v>
      </c>
      <c r="I2142" s="613">
        <v>85902</v>
      </c>
    </row>
    <row r="2143" spans="2:9" x14ac:dyDescent="0.2">
      <c r="B2143" s="621" t="s">
        <v>1582</v>
      </c>
      <c r="C2143" s="623" t="s">
        <v>2650</v>
      </c>
      <c r="D2143" s="622">
        <v>2859</v>
      </c>
      <c r="G2143" s="613" t="s">
        <v>3360</v>
      </c>
      <c r="H2143" s="613" t="s">
        <v>3369</v>
      </c>
      <c r="I2143" s="613">
        <v>85911</v>
      </c>
    </row>
    <row r="2144" spans="2:9" x14ac:dyDescent="0.2">
      <c r="B2144" s="621" t="s">
        <v>1582</v>
      </c>
      <c r="C2144" s="623" t="s">
        <v>2650</v>
      </c>
      <c r="D2144" s="622">
        <v>2864</v>
      </c>
      <c r="G2144" s="613" t="s">
        <v>3360</v>
      </c>
      <c r="H2144" s="613" t="s">
        <v>3369</v>
      </c>
      <c r="I2144" s="613">
        <v>85912</v>
      </c>
    </row>
    <row r="2145" spans="2:9" x14ac:dyDescent="0.2">
      <c r="B2145" s="621" t="s">
        <v>1582</v>
      </c>
      <c r="C2145" s="623" t="s">
        <v>2650</v>
      </c>
      <c r="D2145" s="622">
        <v>2865</v>
      </c>
      <c r="G2145" s="613" t="s">
        <v>3360</v>
      </c>
      <c r="H2145" s="613" t="s">
        <v>3369</v>
      </c>
      <c r="I2145" s="613">
        <v>85923</v>
      </c>
    </row>
    <row r="2146" spans="2:9" x14ac:dyDescent="0.2">
      <c r="B2146" s="621" t="s">
        <v>1582</v>
      </c>
      <c r="C2146" s="623" t="s">
        <v>2650</v>
      </c>
      <c r="D2146" s="622">
        <v>2876</v>
      </c>
      <c r="G2146" s="613" t="s">
        <v>3360</v>
      </c>
      <c r="H2146" s="613" t="s">
        <v>3369</v>
      </c>
      <c r="I2146" s="613">
        <v>85926</v>
      </c>
    </row>
    <row r="2147" spans="2:9" x14ac:dyDescent="0.2">
      <c r="B2147" s="621" t="s">
        <v>1582</v>
      </c>
      <c r="C2147" s="623" t="s">
        <v>2650</v>
      </c>
      <c r="D2147" s="622">
        <v>2895</v>
      </c>
      <c r="G2147" s="613" t="s">
        <v>3360</v>
      </c>
      <c r="H2147" s="613" t="s">
        <v>3369</v>
      </c>
      <c r="I2147" s="613">
        <v>85928</v>
      </c>
    </row>
    <row r="2148" spans="2:9" x14ac:dyDescent="0.2">
      <c r="B2148" s="621" t="s">
        <v>1582</v>
      </c>
      <c r="C2148" s="623" t="s">
        <v>2650</v>
      </c>
      <c r="D2148" s="622">
        <v>2896</v>
      </c>
      <c r="G2148" s="613" t="s">
        <v>3360</v>
      </c>
      <c r="H2148" s="613" t="s">
        <v>3369</v>
      </c>
      <c r="I2148" s="613">
        <v>85929</v>
      </c>
    </row>
    <row r="2149" spans="2:9" x14ac:dyDescent="0.2">
      <c r="B2149" s="621" t="s">
        <v>1582</v>
      </c>
      <c r="C2149" s="623" t="s">
        <v>2650</v>
      </c>
      <c r="D2149" s="622">
        <v>2917</v>
      </c>
      <c r="G2149" s="613" t="s">
        <v>3360</v>
      </c>
      <c r="H2149" s="613" t="s">
        <v>3369</v>
      </c>
      <c r="I2149" s="613">
        <v>85933</v>
      </c>
    </row>
    <row r="2150" spans="2:9" x14ac:dyDescent="0.2">
      <c r="B2150" s="621" t="s">
        <v>1582</v>
      </c>
      <c r="C2150" s="623" t="s">
        <v>2606</v>
      </c>
      <c r="D2150" s="622">
        <v>2806</v>
      </c>
      <c r="G2150" s="613" t="s">
        <v>3360</v>
      </c>
      <c r="H2150" s="613" t="s">
        <v>3369</v>
      </c>
      <c r="I2150" s="613">
        <v>85934</v>
      </c>
    </row>
    <row r="2151" spans="2:9" x14ac:dyDescent="0.2">
      <c r="B2151" s="621" t="s">
        <v>1582</v>
      </c>
      <c r="C2151" s="623" t="s">
        <v>2606</v>
      </c>
      <c r="D2151" s="622">
        <v>2860</v>
      </c>
      <c r="G2151" s="613" t="s">
        <v>3360</v>
      </c>
      <c r="H2151" s="613" t="s">
        <v>3369</v>
      </c>
      <c r="I2151" s="613">
        <v>85935</v>
      </c>
    </row>
    <row r="2152" spans="2:9" x14ac:dyDescent="0.2">
      <c r="B2152" s="621" t="s">
        <v>1582</v>
      </c>
      <c r="C2152" s="623" t="s">
        <v>2606</v>
      </c>
      <c r="D2152" s="622">
        <v>2861</v>
      </c>
      <c r="G2152" s="613" t="s">
        <v>3360</v>
      </c>
      <c r="H2152" s="613" t="s">
        <v>3369</v>
      </c>
      <c r="I2152" s="613">
        <v>85937</v>
      </c>
    </row>
    <row r="2153" spans="2:9" x14ac:dyDescent="0.2">
      <c r="B2153" s="621" t="s">
        <v>1582</v>
      </c>
      <c r="C2153" s="623" t="s">
        <v>2606</v>
      </c>
      <c r="D2153" s="622">
        <v>2862</v>
      </c>
      <c r="G2153" s="613" t="s">
        <v>3360</v>
      </c>
      <c r="H2153" s="613" t="s">
        <v>3369</v>
      </c>
      <c r="I2153" s="613">
        <v>85939</v>
      </c>
    </row>
    <row r="2154" spans="2:9" x14ac:dyDescent="0.2">
      <c r="B2154" s="621" t="s">
        <v>1582</v>
      </c>
      <c r="C2154" s="623" t="s">
        <v>2606</v>
      </c>
      <c r="D2154" s="622">
        <v>2901</v>
      </c>
      <c r="G2154" s="613" t="s">
        <v>3360</v>
      </c>
      <c r="H2154" s="613" t="s">
        <v>3369</v>
      </c>
      <c r="I2154" s="613">
        <v>85941</v>
      </c>
    </row>
    <row r="2155" spans="2:9" x14ac:dyDescent="0.2">
      <c r="B2155" s="621" t="s">
        <v>1582</v>
      </c>
      <c r="C2155" s="623" t="s">
        <v>2606</v>
      </c>
      <c r="D2155" s="622">
        <v>2902</v>
      </c>
      <c r="G2155" s="613" t="s">
        <v>3360</v>
      </c>
      <c r="H2155" s="613" t="s">
        <v>3369</v>
      </c>
      <c r="I2155" s="613">
        <v>85942</v>
      </c>
    </row>
    <row r="2156" spans="2:9" x14ac:dyDescent="0.2">
      <c r="B2156" s="621" t="s">
        <v>1582</v>
      </c>
      <c r="C2156" s="623" t="s">
        <v>2606</v>
      </c>
      <c r="D2156" s="622">
        <v>2903</v>
      </c>
      <c r="G2156" s="613" t="s">
        <v>3360</v>
      </c>
      <c r="H2156" s="613" t="s">
        <v>3369</v>
      </c>
      <c r="I2156" s="613">
        <v>86025</v>
      </c>
    </row>
    <row r="2157" spans="2:9" x14ac:dyDescent="0.2">
      <c r="B2157" s="621" t="s">
        <v>1582</v>
      </c>
      <c r="C2157" s="623" t="s">
        <v>2606</v>
      </c>
      <c r="D2157" s="622">
        <v>2904</v>
      </c>
      <c r="G2157" s="613" t="s">
        <v>3360</v>
      </c>
      <c r="H2157" s="613" t="s">
        <v>3369</v>
      </c>
      <c r="I2157" s="613">
        <v>86029</v>
      </c>
    </row>
    <row r="2158" spans="2:9" x14ac:dyDescent="0.2">
      <c r="B2158" s="621" t="s">
        <v>1582</v>
      </c>
      <c r="C2158" s="623" t="s">
        <v>2606</v>
      </c>
      <c r="D2158" s="622">
        <v>2905</v>
      </c>
      <c r="G2158" s="613" t="s">
        <v>3360</v>
      </c>
      <c r="H2158" s="613" t="s">
        <v>3369</v>
      </c>
      <c r="I2158" s="613">
        <v>86030</v>
      </c>
    </row>
    <row r="2159" spans="2:9" x14ac:dyDescent="0.2">
      <c r="B2159" s="621" t="s">
        <v>1582</v>
      </c>
      <c r="C2159" s="623" t="s">
        <v>2606</v>
      </c>
      <c r="D2159" s="622">
        <v>2906</v>
      </c>
      <c r="G2159" s="613" t="s">
        <v>3360</v>
      </c>
      <c r="H2159" s="613" t="s">
        <v>3369</v>
      </c>
      <c r="I2159" s="613">
        <v>86031</v>
      </c>
    </row>
    <row r="2160" spans="2:9" x14ac:dyDescent="0.2">
      <c r="B2160" s="621" t="s">
        <v>1582</v>
      </c>
      <c r="C2160" s="623" t="s">
        <v>2606</v>
      </c>
      <c r="D2160" s="622">
        <v>2907</v>
      </c>
      <c r="G2160" s="613" t="s">
        <v>3360</v>
      </c>
      <c r="H2160" s="613" t="s">
        <v>3369</v>
      </c>
      <c r="I2160" s="613">
        <v>86032</v>
      </c>
    </row>
    <row r="2161" spans="2:9" x14ac:dyDescent="0.2">
      <c r="B2161" s="621" t="s">
        <v>1582</v>
      </c>
      <c r="C2161" s="623" t="s">
        <v>2606</v>
      </c>
      <c r="D2161" s="622">
        <v>2908</v>
      </c>
      <c r="G2161" s="613" t="s">
        <v>3360</v>
      </c>
      <c r="H2161" s="613" t="s">
        <v>3369</v>
      </c>
      <c r="I2161" s="613">
        <v>86033</v>
      </c>
    </row>
    <row r="2162" spans="2:9" x14ac:dyDescent="0.2">
      <c r="B2162" s="621" t="s">
        <v>1582</v>
      </c>
      <c r="C2162" s="623" t="s">
        <v>2606</v>
      </c>
      <c r="D2162" s="622">
        <v>2909</v>
      </c>
      <c r="G2162" s="613" t="s">
        <v>3360</v>
      </c>
      <c r="H2162" s="613" t="s">
        <v>3369</v>
      </c>
      <c r="I2162" s="613">
        <v>86034</v>
      </c>
    </row>
    <row r="2163" spans="2:9" x14ac:dyDescent="0.2">
      <c r="B2163" s="621" t="s">
        <v>1582</v>
      </c>
      <c r="C2163" s="623" t="s">
        <v>2606</v>
      </c>
      <c r="D2163" s="622">
        <v>2911</v>
      </c>
      <c r="G2163" s="613" t="s">
        <v>3360</v>
      </c>
      <c r="H2163" s="613" t="s">
        <v>3369</v>
      </c>
      <c r="I2163" s="613">
        <v>86039</v>
      </c>
    </row>
    <row r="2164" spans="2:9" x14ac:dyDescent="0.2">
      <c r="B2164" s="621" t="s">
        <v>1582</v>
      </c>
      <c r="C2164" s="623" t="s">
        <v>2606</v>
      </c>
      <c r="D2164" s="622">
        <v>2912</v>
      </c>
      <c r="G2164" s="613" t="s">
        <v>3360</v>
      </c>
      <c r="H2164" s="613" t="s">
        <v>3369</v>
      </c>
      <c r="I2164" s="613">
        <v>86042</v>
      </c>
    </row>
    <row r="2165" spans="2:9" x14ac:dyDescent="0.2">
      <c r="B2165" s="621" t="s">
        <v>1582</v>
      </c>
      <c r="C2165" s="623" t="s">
        <v>2606</v>
      </c>
      <c r="D2165" s="622">
        <v>2914</v>
      </c>
      <c r="G2165" s="613" t="s">
        <v>3360</v>
      </c>
      <c r="H2165" s="613" t="s">
        <v>3369</v>
      </c>
      <c r="I2165" s="613">
        <v>86043</v>
      </c>
    </row>
    <row r="2166" spans="2:9" x14ac:dyDescent="0.2">
      <c r="B2166" s="621" t="s">
        <v>1582</v>
      </c>
      <c r="C2166" s="623" t="s">
        <v>2606</v>
      </c>
      <c r="D2166" s="622">
        <v>2915</v>
      </c>
      <c r="G2166" s="613" t="s">
        <v>3360</v>
      </c>
      <c r="H2166" s="613" t="s">
        <v>3369</v>
      </c>
      <c r="I2166" s="613">
        <v>86047</v>
      </c>
    </row>
    <row r="2167" spans="2:9" x14ac:dyDescent="0.2">
      <c r="B2167" s="621" t="s">
        <v>1582</v>
      </c>
      <c r="C2167" s="623" t="s">
        <v>2606</v>
      </c>
      <c r="D2167" s="622">
        <v>2916</v>
      </c>
      <c r="G2167" s="613" t="s">
        <v>3360</v>
      </c>
      <c r="H2167" s="613" t="s">
        <v>3369</v>
      </c>
      <c r="I2167" s="613">
        <v>86054</v>
      </c>
    </row>
    <row r="2168" spans="2:9" x14ac:dyDescent="0.2">
      <c r="B2168" s="621" t="s">
        <v>1582</v>
      </c>
      <c r="C2168" s="623" t="s">
        <v>2606</v>
      </c>
      <c r="D2168" s="622">
        <v>2918</v>
      </c>
      <c r="G2168" s="613" t="s">
        <v>3360</v>
      </c>
      <c r="H2168" s="613" t="s">
        <v>3370</v>
      </c>
      <c r="I2168" s="613">
        <v>85928</v>
      </c>
    </row>
    <row r="2169" spans="2:9" x14ac:dyDescent="0.2">
      <c r="B2169" s="621" t="s">
        <v>1582</v>
      </c>
      <c r="C2169" s="623" t="s">
        <v>2606</v>
      </c>
      <c r="D2169" s="622">
        <v>2940</v>
      </c>
      <c r="G2169" s="613" t="s">
        <v>3360</v>
      </c>
      <c r="H2169" s="613" t="s">
        <v>3370</v>
      </c>
      <c r="I2169" s="613">
        <v>85931</v>
      </c>
    </row>
    <row r="2170" spans="2:9" x14ac:dyDescent="0.2">
      <c r="B2170" s="621" t="s">
        <v>1582</v>
      </c>
      <c r="C2170" s="623" t="s">
        <v>2621</v>
      </c>
      <c r="D2170" s="622">
        <v>2815</v>
      </c>
      <c r="G2170" s="613" t="s">
        <v>3360</v>
      </c>
      <c r="H2170" s="613" t="s">
        <v>3370</v>
      </c>
      <c r="I2170" s="613">
        <v>86001</v>
      </c>
    </row>
    <row r="2171" spans="2:9" x14ac:dyDescent="0.2">
      <c r="B2171" s="621" t="s">
        <v>1582</v>
      </c>
      <c r="C2171" s="623" t="s">
        <v>2621</v>
      </c>
      <c r="D2171" s="622">
        <v>2816</v>
      </c>
      <c r="G2171" s="613" t="s">
        <v>3360</v>
      </c>
      <c r="H2171" s="613" t="s">
        <v>3370</v>
      </c>
      <c r="I2171" s="613">
        <v>86002</v>
      </c>
    </row>
    <row r="2172" spans="2:9" x14ac:dyDescent="0.2">
      <c r="B2172" s="621" t="s">
        <v>1582</v>
      </c>
      <c r="C2172" s="623" t="s">
        <v>2621</v>
      </c>
      <c r="D2172" s="622">
        <v>2817</v>
      </c>
      <c r="G2172" s="613" t="s">
        <v>3360</v>
      </c>
      <c r="H2172" s="613" t="s">
        <v>3370</v>
      </c>
      <c r="I2172" s="613">
        <v>86003</v>
      </c>
    </row>
    <row r="2173" spans="2:9" x14ac:dyDescent="0.2">
      <c r="B2173" s="621" t="s">
        <v>1582</v>
      </c>
      <c r="C2173" s="623" t="s">
        <v>2621</v>
      </c>
      <c r="D2173" s="622">
        <v>2818</v>
      </c>
      <c r="G2173" s="613" t="s">
        <v>3360</v>
      </c>
      <c r="H2173" s="613" t="s">
        <v>3370</v>
      </c>
      <c r="I2173" s="613">
        <v>86004</v>
      </c>
    </row>
    <row r="2174" spans="2:9" x14ac:dyDescent="0.2">
      <c r="B2174" s="621" t="s">
        <v>1582</v>
      </c>
      <c r="C2174" s="623" t="s">
        <v>2621</v>
      </c>
      <c r="D2174" s="622">
        <v>2823</v>
      </c>
      <c r="G2174" s="613" t="s">
        <v>3360</v>
      </c>
      <c r="H2174" s="613" t="s">
        <v>3370</v>
      </c>
      <c r="I2174" s="613">
        <v>86011</v>
      </c>
    </row>
    <row r="2175" spans="2:9" x14ac:dyDescent="0.2">
      <c r="B2175" s="621" t="s">
        <v>1582</v>
      </c>
      <c r="C2175" s="623" t="s">
        <v>2621</v>
      </c>
      <c r="D2175" s="622">
        <v>2825</v>
      </c>
      <c r="G2175" s="613" t="s">
        <v>3360</v>
      </c>
      <c r="H2175" s="613" t="s">
        <v>3370</v>
      </c>
      <c r="I2175" s="613">
        <v>86015</v>
      </c>
    </row>
    <row r="2176" spans="2:9" x14ac:dyDescent="0.2">
      <c r="B2176" s="621" t="s">
        <v>1582</v>
      </c>
      <c r="C2176" s="623" t="s">
        <v>2621</v>
      </c>
      <c r="D2176" s="622">
        <v>2827</v>
      </c>
      <c r="G2176" s="613" t="s">
        <v>3360</v>
      </c>
      <c r="H2176" s="613" t="s">
        <v>3370</v>
      </c>
      <c r="I2176" s="613">
        <v>86016</v>
      </c>
    </row>
    <row r="2177" spans="2:9" x14ac:dyDescent="0.2">
      <c r="B2177" s="621" t="s">
        <v>1582</v>
      </c>
      <c r="C2177" s="623" t="s">
        <v>2621</v>
      </c>
      <c r="D2177" s="622">
        <v>2857</v>
      </c>
      <c r="G2177" s="613" t="s">
        <v>3360</v>
      </c>
      <c r="H2177" s="613" t="s">
        <v>3370</v>
      </c>
      <c r="I2177" s="613">
        <v>86017</v>
      </c>
    </row>
    <row r="2178" spans="2:9" x14ac:dyDescent="0.2">
      <c r="B2178" s="621" t="s">
        <v>1582</v>
      </c>
      <c r="C2178" s="623" t="s">
        <v>2621</v>
      </c>
      <c r="D2178" s="622">
        <v>2886</v>
      </c>
      <c r="G2178" s="613" t="s">
        <v>3360</v>
      </c>
      <c r="H2178" s="613" t="s">
        <v>3370</v>
      </c>
      <c r="I2178" s="613">
        <v>86018</v>
      </c>
    </row>
    <row r="2179" spans="2:9" x14ac:dyDescent="0.2">
      <c r="B2179" s="621" t="s">
        <v>1582</v>
      </c>
      <c r="C2179" s="623" t="s">
        <v>2621</v>
      </c>
      <c r="D2179" s="622">
        <v>2887</v>
      </c>
      <c r="G2179" s="613" t="s">
        <v>3360</v>
      </c>
      <c r="H2179" s="613" t="s">
        <v>3370</v>
      </c>
      <c r="I2179" s="613">
        <v>86020</v>
      </c>
    </row>
    <row r="2180" spans="2:9" x14ac:dyDescent="0.2">
      <c r="B2180" s="621" t="s">
        <v>1582</v>
      </c>
      <c r="C2180" s="623" t="s">
        <v>2621</v>
      </c>
      <c r="D2180" s="622">
        <v>2888</v>
      </c>
      <c r="G2180" s="613" t="s">
        <v>3360</v>
      </c>
      <c r="H2180" s="613" t="s">
        <v>3370</v>
      </c>
      <c r="I2180" s="613">
        <v>86022</v>
      </c>
    </row>
    <row r="2181" spans="2:9" x14ac:dyDescent="0.2">
      <c r="B2181" s="621" t="s">
        <v>1582</v>
      </c>
      <c r="C2181" s="623" t="s">
        <v>2621</v>
      </c>
      <c r="D2181" s="622">
        <v>2889</v>
      </c>
      <c r="G2181" s="613" t="s">
        <v>3360</v>
      </c>
      <c r="H2181" s="613" t="s">
        <v>3370</v>
      </c>
      <c r="I2181" s="613">
        <v>86023</v>
      </c>
    </row>
    <row r="2182" spans="2:9" x14ac:dyDescent="0.2">
      <c r="B2182" s="621" t="s">
        <v>1582</v>
      </c>
      <c r="C2182" s="623" t="s">
        <v>2621</v>
      </c>
      <c r="D2182" s="622">
        <v>2893</v>
      </c>
      <c r="G2182" s="613" t="s">
        <v>3360</v>
      </c>
      <c r="H2182" s="613" t="s">
        <v>3370</v>
      </c>
      <c r="I2182" s="613">
        <v>86024</v>
      </c>
    </row>
    <row r="2183" spans="2:9" x14ac:dyDescent="0.2">
      <c r="B2183" s="621" t="s">
        <v>1582</v>
      </c>
      <c r="C2183" s="623" t="s">
        <v>2621</v>
      </c>
      <c r="D2183" s="622">
        <v>2910</v>
      </c>
      <c r="G2183" s="613" t="s">
        <v>3360</v>
      </c>
      <c r="H2183" s="613" t="s">
        <v>3370</v>
      </c>
      <c r="I2183" s="613">
        <v>86035</v>
      </c>
    </row>
    <row r="2184" spans="2:9" x14ac:dyDescent="0.2">
      <c r="B2184" s="621" t="s">
        <v>1582</v>
      </c>
      <c r="C2184" s="623" t="s">
        <v>2621</v>
      </c>
      <c r="D2184" s="622">
        <v>2920</v>
      </c>
      <c r="G2184" s="613" t="s">
        <v>3360</v>
      </c>
      <c r="H2184" s="613" t="s">
        <v>3370</v>
      </c>
      <c r="I2184" s="613">
        <v>86036</v>
      </c>
    </row>
    <row r="2185" spans="2:9" x14ac:dyDescent="0.2">
      <c r="B2185" s="621" t="s">
        <v>1582</v>
      </c>
      <c r="C2185" s="623" t="s">
        <v>2621</v>
      </c>
      <c r="D2185" s="622">
        <v>2921</v>
      </c>
      <c r="G2185" s="613" t="s">
        <v>3360</v>
      </c>
      <c r="H2185" s="613" t="s">
        <v>3370</v>
      </c>
      <c r="I2185" s="613">
        <v>86038</v>
      </c>
    </row>
    <row r="2186" spans="2:9" x14ac:dyDescent="0.2">
      <c r="B2186" s="621" t="s">
        <v>1582</v>
      </c>
      <c r="C2186" s="623" t="s">
        <v>2602</v>
      </c>
      <c r="D2186" s="622">
        <v>2801</v>
      </c>
      <c r="G2186" s="613" t="s">
        <v>3360</v>
      </c>
      <c r="H2186" s="613" t="s">
        <v>3370</v>
      </c>
      <c r="I2186" s="613">
        <v>86040</v>
      </c>
    </row>
    <row r="2187" spans="2:9" x14ac:dyDescent="0.2">
      <c r="B2187" s="621" t="s">
        <v>1582</v>
      </c>
      <c r="C2187" s="623" t="s">
        <v>2602</v>
      </c>
      <c r="D2187" s="622">
        <v>2809</v>
      </c>
      <c r="G2187" s="613" t="s">
        <v>3360</v>
      </c>
      <c r="H2187" s="613" t="s">
        <v>3370</v>
      </c>
      <c r="I2187" s="613">
        <v>86044</v>
      </c>
    </row>
    <row r="2188" spans="2:9" x14ac:dyDescent="0.2">
      <c r="B2188" s="621" t="s">
        <v>1582</v>
      </c>
      <c r="C2188" s="623" t="s">
        <v>2602</v>
      </c>
      <c r="D2188" s="622">
        <v>2822</v>
      </c>
      <c r="G2188" s="613" t="s">
        <v>3360</v>
      </c>
      <c r="H2188" s="613" t="s">
        <v>3370</v>
      </c>
      <c r="I2188" s="613">
        <v>86045</v>
      </c>
    </row>
    <row r="2189" spans="2:9" x14ac:dyDescent="0.2">
      <c r="B2189" s="621" t="s">
        <v>1582</v>
      </c>
      <c r="C2189" s="623" t="s">
        <v>2602</v>
      </c>
      <c r="D2189" s="622">
        <v>2835</v>
      </c>
      <c r="G2189" s="613" t="s">
        <v>3360</v>
      </c>
      <c r="H2189" s="613" t="s">
        <v>3370</v>
      </c>
      <c r="I2189" s="613">
        <v>86046</v>
      </c>
    </row>
    <row r="2190" spans="2:9" x14ac:dyDescent="0.2">
      <c r="B2190" s="621" t="s">
        <v>1582</v>
      </c>
      <c r="C2190" s="623" t="s">
        <v>2602</v>
      </c>
      <c r="D2190" s="622">
        <v>2837</v>
      </c>
      <c r="G2190" s="613" t="s">
        <v>3360</v>
      </c>
      <c r="H2190" s="613" t="s">
        <v>3370</v>
      </c>
      <c r="I2190" s="613">
        <v>86047</v>
      </c>
    </row>
    <row r="2191" spans="2:9" x14ac:dyDescent="0.2">
      <c r="B2191" s="621" t="s">
        <v>1582</v>
      </c>
      <c r="C2191" s="623" t="s">
        <v>2602</v>
      </c>
      <c r="D2191" s="622">
        <v>2840</v>
      </c>
      <c r="G2191" s="613" t="s">
        <v>3360</v>
      </c>
      <c r="H2191" s="613" t="s">
        <v>3370</v>
      </c>
      <c r="I2191" s="613">
        <v>86052</v>
      </c>
    </row>
    <row r="2192" spans="2:9" x14ac:dyDescent="0.2">
      <c r="B2192" s="621" t="s">
        <v>1582</v>
      </c>
      <c r="C2192" s="623" t="s">
        <v>2602</v>
      </c>
      <c r="D2192" s="622">
        <v>2841</v>
      </c>
      <c r="G2192" s="613" t="s">
        <v>3360</v>
      </c>
      <c r="H2192" s="613" t="s">
        <v>3370</v>
      </c>
      <c r="I2192" s="613">
        <v>86053</v>
      </c>
    </row>
    <row r="2193" spans="2:9" x14ac:dyDescent="0.2">
      <c r="B2193" s="621" t="s">
        <v>1582</v>
      </c>
      <c r="C2193" s="623" t="s">
        <v>2602</v>
      </c>
      <c r="D2193" s="622">
        <v>2842</v>
      </c>
      <c r="G2193" s="613" t="s">
        <v>3360</v>
      </c>
      <c r="H2193" s="613" t="s">
        <v>3370</v>
      </c>
      <c r="I2193" s="613">
        <v>86336</v>
      </c>
    </row>
    <row r="2194" spans="2:9" x14ac:dyDescent="0.2">
      <c r="B2194" s="621" t="s">
        <v>1582</v>
      </c>
      <c r="C2194" s="623" t="s">
        <v>2602</v>
      </c>
      <c r="D2194" s="622">
        <v>2852</v>
      </c>
      <c r="G2194" s="613" t="s">
        <v>3360</v>
      </c>
      <c r="H2194" s="613" t="s">
        <v>3370</v>
      </c>
      <c r="I2194" s="613">
        <v>86339</v>
      </c>
    </row>
    <row r="2195" spans="2:9" x14ac:dyDescent="0.2">
      <c r="B2195" s="621" t="s">
        <v>1582</v>
      </c>
      <c r="C2195" s="623" t="s">
        <v>2602</v>
      </c>
      <c r="D2195" s="622">
        <v>2854</v>
      </c>
      <c r="G2195" s="613" t="s">
        <v>3360</v>
      </c>
      <c r="H2195" s="613" t="s">
        <v>3370</v>
      </c>
      <c r="I2195" s="613">
        <v>86434</v>
      </c>
    </row>
    <row r="2196" spans="2:9" x14ac:dyDescent="0.2">
      <c r="B2196" s="621" t="s">
        <v>1582</v>
      </c>
      <c r="C2196" s="623" t="s">
        <v>2602</v>
      </c>
      <c r="D2196" s="622">
        <v>2872</v>
      </c>
      <c r="G2196" s="613" t="s">
        <v>3360</v>
      </c>
      <c r="H2196" s="613" t="s">
        <v>3370</v>
      </c>
      <c r="I2196" s="613">
        <v>86435</v>
      </c>
    </row>
    <row r="2197" spans="2:9" x14ac:dyDescent="0.2">
      <c r="B2197" s="621" t="s">
        <v>1582</v>
      </c>
      <c r="C2197" s="623" t="s">
        <v>2602</v>
      </c>
      <c r="D2197" s="622">
        <v>2874</v>
      </c>
      <c r="G2197" s="613" t="s">
        <v>3371</v>
      </c>
      <c r="H2197" s="613"/>
      <c r="I2197" s="613"/>
    </row>
    <row r="2198" spans="2:9" x14ac:dyDescent="0.2">
      <c r="B2198" s="621" t="s">
        <v>1582</v>
      </c>
      <c r="C2198" s="623" t="s">
        <v>2602</v>
      </c>
      <c r="D2198" s="622">
        <v>2877</v>
      </c>
      <c r="G2198" s="613" t="s">
        <v>173</v>
      </c>
      <c r="H2198" s="613" t="s">
        <v>2004</v>
      </c>
      <c r="I2198" s="613">
        <v>92007</v>
      </c>
    </row>
    <row r="2199" spans="2:9" x14ac:dyDescent="0.2">
      <c r="B2199" s="621" t="s">
        <v>1582</v>
      </c>
      <c r="C2199" s="623" t="s">
        <v>2602</v>
      </c>
      <c r="D2199" s="622">
        <v>2878</v>
      </c>
      <c r="G2199" s="613" t="s">
        <v>173</v>
      </c>
      <c r="H2199" s="613" t="s">
        <v>2005</v>
      </c>
      <c r="I2199" s="613">
        <v>92008</v>
      </c>
    </row>
    <row r="2200" spans="2:9" x14ac:dyDescent="0.2">
      <c r="B2200" s="621" t="s">
        <v>1582</v>
      </c>
      <c r="C2200" s="623" t="s">
        <v>2602</v>
      </c>
      <c r="D2200" s="622">
        <v>2879</v>
      </c>
      <c r="G2200" s="613" t="s">
        <v>173</v>
      </c>
      <c r="H2200" s="613" t="s">
        <v>2005</v>
      </c>
      <c r="I2200" s="613">
        <v>92009</v>
      </c>
    </row>
    <row r="2201" spans="2:9" x14ac:dyDescent="0.2">
      <c r="B2201" s="621" t="s">
        <v>1582</v>
      </c>
      <c r="C2201" s="623" t="s">
        <v>2602</v>
      </c>
      <c r="D2201" s="622">
        <v>2880</v>
      </c>
      <c r="G2201" s="613" t="s">
        <v>173</v>
      </c>
      <c r="H2201" s="613" t="s">
        <v>2005</v>
      </c>
      <c r="I2201" s="613">
        <v>92010</v>
      </c>
    </row>
    <row r="2202" spans="2:9" x14ac:dyDescent="0.2">
      <c r="B2202" s="621" t="s">
        <v>1582</v>
      </c>
      <c r="C2202" s="623" t="s">
        <v>2602</v>
      </c>
      <c r="D2202" s="622">
        <v>2881</v>
      </c>
      <c r="G2202" s="613" t="s">
        <v>173</v>
      </c>
      <c r="H2202" s="613" t="s">
        <v>2005</v>
      </c>
      <c r="I2202" s="613">
        <v>92011</v>
      </c>
    </row>
    <row r="2203" spans="2:9" x14ac:dyDescent="0.2">
      <c r="B2203" s="621" t="s">
        <v>1582</v>
      </c>
      <c r="C2203" s="623" t="s">
        <v>2602</v>
      </c>
      <c r="D2203" s="622">
        <v>2882</v>
      </c>
      <c r="G2203" s="613" t="s">
        <v>173</v>
      </c>
      <c r="H2203" s="613" t="s">
        <v>2030</v>
      </c>
      <c r="I2203" s="613">
        <v>92130</v>
      </c>
    </row>
    <row r="2204" spans="2:9" x14ac:dyDescent="0.2">
      <c r="B2204" s="621" t="s">
        <v>1582</v>
      </c>
      <c r="C2204" s="623" t="s">
        <v>2602</v>
      </c>
      <c r="D2204" s="622">
        <v>2883</v>
      </c>
      <c r="G2204" s="613" t="s">
        <v>173</v>
      </c>
      <c r="H2204" s="613" t="s">
        <v>2021</v>
      </c>
      <c r="I2204" s="613">
        <v>92117</v>
      </c>
    </row>
    <row r="2205" spans="2:9" x14ac:dyDescent="0.2">
      <c r="B2205" s="621" t="s">
        <v>1582</v>
      </c>
      <c r="C2205" s="623" t="s">
        <v>2602</v>
      </c>
      <c r="D2205" s="622">
        <v>2885</v>
      </c>
      <c r="G2205" s="613" t="s">
        <v>173</v>
      </c>
      <c r="H2205" s="613" t="s">
        <v>2022</v>
      </c>
      <c r="I2205" s="613">
        <v>92118</v>
      </c>
    </row>
    <row r="2206" spans="2:9" x14ac:dyDescent="0.2">
      <c r="B2206" s="621" t="s">
        <v>1582</v>
      </c>
      <c r="C2206" s="623" t="s">
        <v>2602</v>
      </c>
      <c r="D2206" s="622">
        <v>2892</v>
      </c>
      <c r="G2206" s="613" t="s">
        <v>173</v>
      </c>
      <c r="H2206" s="613" t="s">
        <v>2008</v>
      </c>
      <c r="I2206" s="613">
        <v>92014</v>
      </c>
    </row>
    <row r="2207" spans="2:9" x14ac:dyDescent="0.2">
      <c r="B2207" s="621" t="s">
        <v>1582</v>
      </c>
      <c r="C2207" s="623" t="s">
        <v>2640</v>
      </c>
      <c r="D2207" s="622">
        <v>2804</v>
      </c>
      <c r="G2207" s="613" t="s">
        <v>173</v>
      </c>
      <c r="H2207" s="613" t="s">
        <v>2009</v>
      </c>
      <c r="I2207" s="613">
        <v>92024</v>
      </c>
    </row>
    <row r="2208" spans="2:9" x14ac:dyDescent="0.2">
      <c r="B2208" s="621" t="s">
        <v>1582</v>
      </c>
      <c r="C2208" s="623" t="s">
        <v>2640</v>
      </c>
      <c r="D2208" s="622">
        <v>2808</v>
      </c>
      <c r="G2208" s="613" t="s">
        <v>173</v>
      </c>
      <c r="H2208" s="613" t="s">
        <v>2010</v>
      </c>
      <c r="I2208" s="613">
        <v>92028</v>
      </c>
    </row>
    <row r="2209" spans="2:9" x14ac:dyDescent="0.2">
      <c r="B2209" s="621" t="s">
        <v>1582</v>
      </c>
      <c r="C2209" s="623" t="s">
        <v>2640</v>
      </c>
      <c r="D2209" s="622">
        <v>2812</v>
      </c>
      <c r="G2209" s="613" t="s">
        <v>173</v>
      </c>
      <c r="H2209" s="613" t="s">
        <v>2015</v>
      </c>
      <c r="I2209" s="613">
        <v>92037</v>
      </c>
    </row>
    <row r="2210" spans="2:9" x14ac:dyDescent="0.2">
      <c r="B2210" s="621" t="s">
        <v>1582</v>
      </c>
      <c r="C2210" s="623" t="s">
        <v>2640</v>
      </c>
      <c r="D2210" s="622">
        <v>2813</v>
      </c>
      <c r="G2210" s="613" t="s">
        <v>173</v>
      </c>
      <c r="H2210" s="613" t="s">
        <v>2020</v>
      </c>
      <c r="I2210" s="613">
        <v>92111</v>
      </c>
    </row>
    <row r="2211" spans="2:9" x14ac:dyDescent="0.2">
      <c r="B2211" s="621" t="s">
        <v>1582</v>
      </c>
      <c r="C2211" s="623" t="s">
        <v>2640</v>
      </c>
      <c r="D2211" s="622">
        <v>2832</v>
      </c>
      <c r="G2211" s="613" t="s">
        <v>173</v>
      </c>
      <c r="H2211" s="613" t="s">
        <v>2019</v>
      </c>
      <c r="I2211" s="613">
        <v>92110</v>
      </c>
    </row>
    <row r="2212" spans="2:9" x14ac:dyDescent="0.2">
      <c r="B2212" s="621" t="s">
        <v>1582</v>
      </c>
      <c r="C2212" s="623" t="s">
        <v>2640</v>
      </c>
      <c r="D2212" s="622">
        <v>2833</v>
      </c>
      <c r="G2212" s="613" t="s">
        <v>173</v>
      </c>
      <c r="H2212" s="613" t="s">
        <v>2032</v>
      </c>
      <c r="I2212" s="613">
        <v>92145</v>
      </c>
    </row>
    <row r="2213" spans="2:9" x14ac:dyDescent="0.2">
      <c r="B2213" s="621" t="s">
        <v>1582</v>
      </c>
      <c r="C2213" s="623" t="s">
        <v>2640</v>
      </c>
      <c r="D2213" s="622">
        <v>2836</v>
      </c>
      <c r="G2213" s="613" t="s">
        <v>173</v>
      </c>
      <c r="H2213" s="613" t="s">
        <v>2027</v>
      </c>
      <c r="I2213" s="613">
        <v>92126</v>
      </c>
    </row>
    <row r="2214" spans="2:9" x14ac:dyDescent="0.2">
      <c r="B2214" s="621" t="s">
        <v>1582</v>
      </c>
      <c r="C2214" s="623" t="s">
        <v>2640</v>
      </c>
      <c r="D2214" s="622">
        <v>2873</v>
      </c>
      <c r="G2214" s="613" t="s">
        <v>173</v>
      </c>
      <c r="H2214" s="613" t="s">
        <v>2017</v>
      </c>
      <c r="I2214" s="613">
        <v>92108</v>
      </c>
    </row>
    <row r="2215" spans="2:9" x14ac:dyDescent="0.2">
      <c r="B2215" s="621" t="s">
        <v>1582</v>
      </c>
      <c r="C2215" s="623" t="s">
        <v>2640</v>
      </c>
      <c r="D2215" s="622">
        <v>2875</v>
      </c>
      <c r="G2215" s="613" t="s">
        <v>173</v>
      </c>
      <c r="H2215" s="613" t="s">
        <v>2018</v>
      </c>
      <c r="I2215" s="613">
        <v>92109</v>
      </c>
    </row>
    <row r="2216" spans="2:9" x14ac:dyDescent="0.2">
      <c r="B2216" s="621" t="s">
        <v>1582</v>
      </c>
      <c r="C2216" s="623" t="s">
        <v>2640</v>
      </c>
      <c r="D2216" s="622">
        <v>2891</v>
      </c>
      <c r="G2216" s="613" t="s">
        <v>173</v>
      </c>
      <c r="H2216" s="613" t="s">
        <v>2016</v>
      </c>
      <c r="I2216" s="613">
        <v>92064</v>
      </c>
    </row>
    <row r="2217" spans="2:9" x14ac:dyDescent="0.2">
      <c r="B2217" s="621" t="s">
        <v>1582</v>
      </c>
      <c r="C2217" s="623" t="s">
        <v>2640</v>
      </c>
      <c r="D2217" s="622">
        <v>2984</v>
      </c>
      <c r="G2217" s="613" t="s">
        <v>173</v>
      </c>
      <c r="H2217" s="613" t="s">
        <v>2028</v>
      </c>
      <c r="I2217" s="613">
        <v>92127</v>
      </c>
    </row>
    <row r="2218" spans="2:9" x14ac:dyDescent="0.2">
      <c r="B2218" s="621" t="s">
        <v>1582</v>
      </c>
      <c r="C2218" s="623" t="s">
        <v>2640</v>
      </c>
      <c r="D2218" s="622">
        <v>2898</v>
      </c>
      <c r="G2218" s="613" t="s">
        <v>173</v>
      </c>
      <c r="H2218" s="613" t="s">
        <v>2028</v>
      </c>
      <c r="I2218" s="613">
        <v>92128</v>
      </c>
    </row>
    <row r="2219" spans="2:9" x14ac:dyDescent="0.2">
      <c r="B2219" s="621" t="s">
        <v>1582</v>
      </c>
      <c r="C2219" s="623" t="s">
        <v>2536</v>
      </c>
      <c r="D2219" s="622">
        <v>2048</v>
      </c>
      <c r="G2219" s="613" t="s">
        <v>173</v>
      </c>
      <c r="H2219" s="613" t="s">
        <v>2029</v>
      </c>
      <c r="I2219" s="613">
        <v>92129</v>
      </c>
    </row>
    <row r="2220" spans="2:9" x14ac:dyDescent="0.2">
      <c r="B2220" s="621" t="s">
        <v>1582</v>
      </c>
      <c r="C2220" s="623" t="s">
        <v>2536</v>
      </c>
      <c r="D2220" s="622">
        <v>2356</v>
      </c>
      <c r="G2220" s="613" t="s">
        <v>173</v>
      </c>
      <c r="H2220" s="613" t="s">
        <v>2014</v>
      </c>
      <c r="I2220" s="613">
        <v>92067</v>
      </c>
    </row>
    <row r="2221" spans="2:9" x14ac:dyDescent="0.2">
      <c r="B2221" s="621" t="s">
        <v>1582</v>
      </c>
      <c r="C2221" s="623" t="s">
        <v>2536</v>
      </c>
      <c r="D2221" s="622">
        <v>2375</v>
      </c>
      <c r="G2221" s="613" t="s">
        <v>173</v>
      </c>
      <c r="H2221" s="613" t="s">
        <v>2014</v>
      </c>
      <c r="I2221" s="613">
        <v>92091</v>
      </c>
    </row>
    <row r="2222" spans="2:9" x14ac:dyDescent="0.2">
      <c r="B2222" s="621" t="s">
        <v>1582</v>
      </c>
      <c r="C2222" s="623" t="s">
        <v>2536</v>
      </c>
      <c r="D2222" s="622">
        <v>2718</v>
      </c>
      <c r="G2222" s="613" t="s">
        <v>173</v>
      </c>
      <c r="H2222" s="613" t="s">
        <v>2011</v>
      </c>
      <c r="I2222" s="613">
        <v>92069</v>
      </c>
    </row>
    <row r="2223" spans="2:9" x14ac:dyDescent="0.2">
      <c r="B2223" s="621" t="s">
        <v>1582</v>
      </c>
      <c r="C2223" s="623" t="s">
        <v>2536</v>
      </c>
      <c r="D2223" s="622">
        <v>2760</v>
      </c>
      <c r="G2223" s="613" t="s">
        <v>173</v>
      </c>
      <c r="H2223" s="613" t="s">
        <v>2011</v>
      </c>
      <c r="I2223" s="613">
        <v>92078</v>
      </c>
    </row>
    <row r="2224" spans="2:9" x14ac:dyDescent="0.2">
      <c r="B2224" s="621" t="s">
        <v>1582</v>
      </c>
      <c r="C2224" s="623" t="s">
        <v>2536</v>
      </c>
      <c r="D2224" s="622">
        <v>2762</v>
      </c>
      <c r="G2224" s="613" t="s">
        <v>173</v>
      </c>
      <c r="H2224" s="613" t="s">
        <v>2031</v>
      </c>
      <c r="I2224" s="613">
        <v>92131</v>
      </c>
    </row>
    <row r="2225" spans="2:9" x14ac:dyDescent="0.2">
      <c r="B2225" s="621" t="s">
        <v>1582</v>
      </c>
      <c r="C2225" s="623" t="s">
        <v>2536</v>
      </c>
      <c r="D2225" s="622">
        <v>2763</v>
      </c>
      <c r="G2225" s="613" t="s">
        <v>173</v>
      </c>
      <c r="H2225" s="613" t="s">
        <v>2025</v>
      </c>
      <c r="I2225" s="613">
        <v>92123</v>
      </c>
    </row>
    <row r="2226" spans="2:9" x14ac:dyDescent="0.2">
      <c r="B2226" s="621" t="s">
        <v>1582</v>
      </c>
      <c r="C2226" s="623" t="s">
        <v>2536</v>
      </c>
      <c r="D2226" s="622">
        <v>2780</v>
      </c>
      <c r="G2226" s="613" t="s">
        <v>173</v>
      </c>
      <c r="H2226" s="613" t="s">
        <v>2012</v>
      </c>
      <c r="I2226" s="613">
        <v>92075</v>
      </c>
    </row>
    <row r="2227" spans="2:9" x14ac:dyDescent="0.2">
      <c r="B2227" s="621" t="s">
        <v>1582</v>
      </c>
      <c r="C2227" s="623" t="s">
        <v>2557</v>
      </c>
      <c r="D2227" s="622">
        <v>2702</v>
      </c>
      <c r="G2227" s="613" t="s">
        <v>173</v>
      </c>
      <c r="H2227" s="613" t="s">
        <v>2023</v>
      </c>
      <c r="I2227" s="613">
        <v>92121</v>
      </c>
    </row>
    <row r="2228" spans="2:9" x14ac:dyDescent="0.2">
      <c r="B2228" s="621" t="s">
        <v>1582</v>
      </c>
      <c r="C2228" s="623" t="s">
        <v>2557</v>
      </c>
      <c r="D2228" s="622">
        <v>2714</v>
      </c>
      <c r="G2228" s="613" t="s">
        <v>173</v>
      </c>
      <c r="H2228" s="613" t="s">
        <v>2026</v>
      </c>
      <c r="I2228" s="613">
        <v>92124</v>
      </c>
    </row>
    <row r="2229" spans="2:9" x14ac:dyDescent="0.2">
      <c r="B2229" s="621" t="s">
        <v>1582</v>
      </c>
      <c r="C2229" s="623" t="s">
        <v>2557</v>
      </c>
      <c r="D2229" s="622">
        <v>2717</v>
      </c>
      <c r="G2229" s="613" t="s">
        <v>173</v>
      </c>
      <c r="H2229" s="613" t="s">
        <v>2024</v>
      </c>
      <c r="I2229" s="613">
        <v>92122</v>
      </c>
    </row>
    <row r="2230" spans="2:9" x14ac:dyDescent="0.2">
      <c r="B2230" s="621" t="s">
        <v>1582</v>
      </c>
      <c r="C2230" s="623" t="s">
        <v>2557</v>
      </c>
      <c r="D2230" s="622">
        <v>2719</v>
      </c>
      <c r="G2230" s="613" t="s">
        <v>173</v>
      </c>
      <c r="H2230" s="613" t="s">
        <v>2013</v>
      </c>
      <c r="I2230" s="613">
        <v>92081</v>
      </c>
    </row>
    <row r="2231" spans="2:9" x14ac:dyDescent="0.2">
      <c r="B2231" s="621" t="s">
        <v>1582</v>
      </c>
      <c r="C2231" s="623" t="s">
        <v>2557</v>
      </c>
      <c r="D2231" s="622">
        <v>2720</v>
      </c>
      <c r="G2231" s="613" t="s">
        <v>173</v>
      </c>
      <c r="H2231" s="613" t="s">
        <v>2013</v>
      </c>
      <c r="I2231" s="613">
        <v>92083</v>
      </c>
    </row>
    <row r="2232" spans="2:9" x14ac:dyDescent="0.2">
      <c r="B2232" s="621" t="s">
        <v>1582</v>
      </c>
      <c r="C2232" s="623" t="s">
        <v>2557</v>
      </c>
      <c r="D2232" s="622">
        <v>2721</v>
      </c>
      <c r="G2232" s="613" t="s">
        <v>3372</v>
      </c>
      <c r="H2232" s="613"/>
      <c r="I2232" s="613"/>
    </row>
    <row r="2233" spans="2:9" x14ac:dyDescent="0.2">
      <c r="B2233" s="621" t="s">
        <v>1582</v>
      </c>
      <c r="C2233" s="623" t="s">
        <v>2557</v>
      </c>
      <c r="D2233" s="622">
        <v>2722</v>
      </c>
      <c r="G2233" s="613" t="s">
        <v>2055</v>
      </c>
      <c r="H2233" s="613" t="s">
        <v>2134</v>
      </c>
      <c r="I2233" s="613">
        <v>66830</v>
      </c>
    </row>
    <row r="2234" spans="2:9" x14ac:dyDescent="0.2">
      <c r="B2234" s="621" t="s">
        <v>1582</v>
      </c>
      <c r="C2234" s="623" t="s">
        <v>2557</v>
      </c>
      <c r="D2234" s="622">
        <v>2723</v>
      </c>
      <c r="G2234" s="613" t="s">
        <v>2055</v>
      </c>
      <c r="H2234" s="613" t="s">
        <v>2133</v>
      </c>
      <c r="I2234" s="613">
        <v>66833</v>
      </c>
    </row>
    <row r="2235" spans="2:9" x14ac:dyDescent="0.2">
      <c r="B2235" s="621" t="s">
        <v>1582</v>
      </c>
      <c r="C2235" s="623" t="s">
        <v>2557</v>
      </c>
      <c r="D2235" s="622">
        <v>2724</v>
      </c>
      <c r="G2235" s="613" t="s">
        <v>2055</v>
      </c>
      <c r="H2235" s="613" t="s">
        <v>2190</v>
      </c>
      <c r="I2235" s="613">
        <v>66401</v>
      </c>
    </row>
    <row r="2236" spans="2:9" x14ac:dyDescent="0.2">
      <c r="B2236" s="621" t="s">
        <v>1582</v>
      </c>
      <c r="C2236" s="623" t="s">
        <v>2557</v>
      </c>
      <c r="D2236" s="622">
        <v>2725</v>
      </c>
      <c r="G2236" s="613" t="s">
        <v>2055</v>
      </c>
      <c r="H2236" s="613" t="s">
        <v>2156</v>
      </c>
      <c r="I2236" s="613">
        <v>66834</v>
      </c>
    </row>
    <row r="2237" spans="2:9" x14ac:dyDescent="0.2">
      <c r="B2237" s="621" t="s">
        <v>1582</v>
      </c>
      <c r="C2237" s="623" t="s">
        <v>2557</v>
      </c>
      <c r="D2237" s="622">
        <v>2726</v>
      </c>
      <c r="G2237" s="613" t="s">
        <v>2055</v>
      </c>
      <c r="H2237" s="613" t="s">
        <v>2132</v>
      </c>
      <c r="I2237" s="613">
        <v>66835</v>
      </c>
    </row>
    <row r="2238" spans="2:9" x14ac:dyDescent="0.2">
      <c r="B2238" s="621" t="s">
        <v>1582</v>
      </c>
      <c r="C2238" s="623" t="s">
        <v>2557</v>
      </c>
      <c r="D2238" s="622">
        <v>2740</v>
      </c>
      <c r="G2238" s="613" t="s">
        <v>2055</v>
      </c>
      <c r="H2238" s="613" t="s">
        <v>2119</v>
      </c>
      <c r="I2238" s="613">
        <v>66002</v>
      </c>
    </row>
    <row r="2239" spans="2:9" x14ac:dyDescent="0.2">
      <c r="B2239" s="621" t="s">
        <v>1582</v>
      </c>
      <c r="C2239" s="623" t="s">
        <v>2557</v>
      </c>
      <c r="D2239" s="622">
        <v>2741</v>
      </c>
      <c r="G2239" s="613" t="s">
        <v>2055</v>
      </c>
      <c r="H2239" s="613" t="s">
        <v>2186</v>
      </c>
      <c r="I2239" s="613">
        <v>66402</v>
      </c>
    </row>
    <row r="2240" spans="2:9" x14ac:dyDescent="0.2">
      <c r="B2240" s="621" t="s">
        <v>1582</v>
      </c>
      <c r="C2240" s="623" t="s">
        <v>2557</v>
      </c>
      <c r="D2240" s="622">
        <v>2742</v>
      </c>
      <c r="G2240" s="613" t="s">
        <v>2055</v>
      </c>
      <c r="H2240" s="613" t="s">
        <v>2078</v>
      </c>
      <c r="I2240" s="613">
        <v>67417</v>
      </c>
    </row>
    <row r="2241" spans="2:9" x14ac:dyDescent="0.2">
      <c r="B2241" s="621" t="s">
        <v>1582</v>
      </c>
      <c r="C2241" s="623" t="s">
        <v>2557</v>
      </c>
      <c r="D2241" s="622">
        <v>2743</v>
      </c>
      <c r="G2241" s="613" t="s">
        <v>2055</v>
      </c>
      <c r="H2241" s="613" t="s">
        <v>2149</v>
      </c>
      <c r="I2241" s="613">
        <v>66403</v>
      </c>
    </row>
    <row r="2242" spans="2:9" x14ac:dyDescent="0.2">
      <c r="B2242" s="621" t="s">
        <v>1582</v>
      </c>
      <c r="C2242" s="623" t="s">
        <v>2557</v>
      </c>
      <c r="D2242" s="622">
        <v>2744</v>
      </c>
      <c r="G2242" s="613" t="s">
        <v>2055</v>
      </c>
      <c r="H2242" s="613" t="s">
        <v>2158</v>
      </c>
      <c r="I2242" s="613">
        <v>66404</v>
      </c>
    </row>
    <row r="2243" spans="2:9" x14ac:dyDescent="0.2">
      <c r="B2243" s="621" t="s">
        <v>1582</v>
      </c>
      <c r="C2243" s="623" t="s">
        <v>2557</v>
      </c>
      <c r="D2243" s="622">
        <v>2745</v>
      </c>
      <c r="G2243" s="613" t="s">
        <v>2055</v>
      </c>
      <c r="H2243" s="613" t="s">
        <v>2094</v>
      </c>
      <c r="I2243" s="613">
        <v>66006</v>
      </c>
    </row>
    <row r="2244" spans="2:9" x14ac:dyDescent="0.2">
      <c r="B2244" s="621" t="s">
        <v>1582</v>
      </c>
      <c r="C2244" s="623" t="s">
        <v>2557</v>
      </c>
      <c r="D2244" s="622">
        <v>2746</v>
      </c>
      <c r="G2244" s="613" t="s">
        <v>2055</v>
      </c>
      <c r="H2244" s="613" t="s">
        <v>2139</v>
      </c>
      <c r="I2244" s="613">
        <v>66933</v>
      </c>
    </row>
    <row r="2245" spans="2:9" x14ac:dyDescent="0.2">
      <c r="B2245" s="621" t="s">
        <v>1582</v>
      </c>
      <c r="C2245" s="623" t="s">
        <v>2557</v>
      </c>
      <c r="D2245" s="622">
        <v>2748</v>
      </c>
      <c r="G2245" s="613" t="s">
        <v>2055</v>
      </c>
      <c r="H2245" s="613" t="s">
        <v>2148</v>
      </c>
      <c r="I2245" s="613">
        <v>66406</v>
      </c>
    </row>
    <row r="2246" spans="2:9" x14ac:dyDescent="0.2">
      <c r="B2246" s="621" t="s">
        <v>1582</v>
      </c>
      <c r="C2246" s="623" t="s">
        <v>2557</v>
      </c>
      <c r="D2246" s="622">
        <v>2771</v>
      </c>
      <c r="G2246" s="613" t="s">
        <v>2055</v>
      </c>
      <c r="H2246" s="613" t="s">
        <v>2177</v>
      </c>
      <c r="I2246" s="613">
        <v>66407</v>
      </c>
    </row>
    <row r="2247" spans="2:9" x14ac:dyDescent="0.2">
      <c r="B2247" s="621" t="s">
        <v>1582</v>
      </c>
      <c r="C2247" s="623" t="s">
        <v>2557</v>
      </c>
      <c r="D2247" s="622">
        <v>2777</v>
      </c>
      <c r="G2247" s="613" t="s">
        <v>2055</v>
      </c>
      <c r="H2247" s="613" t="s">
        <v>2160</v>
      </c>
      <c r="I2247" s="613">
        <v>66408</v>
      </c>
    </row>
    <row r="2248" spans="2:9" x14ac:dyDescent="0.2">
      <c r="B2248" s="621" t="s">
        <v>1582</v>
      </c>
      <c r="C2248" s="623" t="s">
        <v>2557</v>
      </c>
      <c r="D2248" s="622">
        <v>2779</v>
      </c>
      <c r="G2248" s="613" t="s">
        <v>2055</v>
      </c>
      <c r="H2248" s="613" t="s">
        <v>2099</v>
      </c>
      <c r="I2248" s="613">
        <v>66409</v>
      </c>
    </row>
    <row r="2249" spans="2:9" x14ac:dyDescent="0.2">
      <c r="B2249" s="621" t="s">
        <v>159</v>
      </c>
      <c r="C2249" s="621" t="s">
        <v>3143</v>
      </c>
      <c r="D2249" s="621" t="s">
        <v>3155</v>
      </c>
      <c r="G2249" s="613" t="s">
        <v>2055</v>
      </c>
      <c r="H2249" s="613" t="s">
        <v>2147</v>
      </c>
      <c r="I2249" s="613">
        <v>66411</v>
      </c>
    </row>
    <row r="2250" spans="2:9" x14ac:dyDescent="0.2">
      <c r="B2250" s="621" t="s">
        <v>159</v>
      </c>
      <c r="C2250" s="621" t="s">
        <v>3143</v>
      </c>
      <c r="D2250" s="621" t="s">
        <v>3149</v>
      </c>
      <c r="G2250" s="613" t="s">
        <v>2055</v>
      </c>
      <c r="H2250" s="613" t="s">
        <v>2146</v>
      </c>
      <c r="I2250" s="613">
        <v>66412</v>
      </c>
    </row>
    <row r="2251" spans="2:9" x14ac:dyDescent="0.2">
      <c r="B2251" s="621" t="s">
        <v>159</v>
      </c>
      <c r="C2251" s="621" t="s">
        <v>3143</v>
      </c>
      <c r="D2251" s="621" t="s">
        <v>3161</v>
      </c>
      <c r="G2251" s="613" t="s">
        <v>2055</v>
      </c>
      <c r="H2251" s="613" t="s">
        <v>2155</v>
      </c>
      <c r="I2251" s="613">
        <v>66838</v>
      </c>
    </row>
    <row r="2252" spans="2:9" x14ac:dyDescent="0.2">
      <c r="B2252" s="621" t="s">
        <v>159</v>
      </c>
      <c r="C2252" s="621" t="s">
        <v>3143</v>
      </c>
      <c r="D2252" s="621" t="s">
        <v>3157</v>
      </c>
      <c r="G2252" s="613" t="s">
        <v>2055</v>
      </c>
      <c r="H2252" s="613" t="s">
        <v>2170</v>
      </c>
      <c r="I2252" s="613">
        <v>66413</v>
      </c>
    </row>
    <row r="2253" spans="2:9" x14ac:dyDescent="0.2">
      <c r="B2253" s="621" t="s">
        <v>159</v>
      </c>
      <c r="C2253" s="621" t="s">
        <v>3143</v>
      </c>
      <c r="D2253" s="621" t="s">
        <v>3156</v>
      </c>
      <c r="G2253" s="613" t="s">
        <v>2055</v>
      </c>
      <c r="H2253" s="613" t="s">
        <v>2082</v>
      </c>
      <c r="I2253" s="613">
        <v>66839</v>
      </c>
    </row>
    <row r="2254" spans="2:9" x14ac:dyDescent="0.2">
      <c r="B2254" s="621" t="s">
        <v>159</v>
      </c>
      <c r="C2254" s="621" t="s">
        <v>3143</v>
      </c>
      <c r="D2254" s="621" t="s">
        <v>3151</v>
      </c>
      <c r="G2254" s="613" t="s">
        <v>2055</v>
      </c>
      <c r="H2254" s="613" t="s">
        <v>2169</v>
      </c>
      <c r="I2254" s="613">
        <v>66414</v>
      </c>
    </row>
    <row r="2255" spans="2:9" x14ac:dyDescent="0.2">
      <c r="B2255" s="621" t="s">
        <v>159</v>
      </c>
      <c r="C2255" s="621" t="s">
        <v>3143</v>
      </c>
      <c r="D2255" s="621" t="s">
        <v>3160</v>
      </c>
      <c r="G2255" s="613" t="s">
        <v>2055</v>
      </c>
      <c r="H2255" s="613" t="s">
        <v>2163</v>
      </c>
      <c r="I2255" s="613">
        <v>66415</v>
      </c>
    </row>
    <row r="2256" spans="2:9" x14ac:dyDescent="0.2">
      <c r="B2256" s="621" t="s">
        <v>159</v>
      </c>
      <c r="C2256" s="621" t="s">
        <v>3143</v>
      </c>
      <c r="D2256" s="621" t="s">
        <v>3159</v>
      </c>
      <c r="G2256" s="613" t="s">
        <v>2055</v>
      </c>
      <c r="H2256" s="613" t="s">
        <v>2100</v>
      </c>
      <c r="I2256" s="613">
        <v>67431</v>
      </c>
    </row>
    <row r="2257" spans="2:9" x14ac:dyDescent="0.2">
      <c r="B2257" s="621" t="s">
        <v>159</v>
      </c>
      <c r="C2257" s="621" t="s">
        <v>3143</v>
      </c>
      <c r="D2257" s="621" t="s">
        <v>3158</v>
      </c>
      <c r="G2257" s="613" t="s">
        <v>2055</v>
      </c>
      <c r="H2257" s="613" t="s">
        <v>2118</v>
      </c>
      <c r="I2257" s="613">
        <v>66416</v>
      </c>
    </row>
    <row r="2258" spans="2:9" x14ac:dyDescent="0.2">
      <c r="B2258" s="621" t="s">
        <v>159</v>
      </c>
      <c r="C2258" s="621" t="s">
        <v>3143</v>
      </c>
      <c r="D2258" s="621" t="s">
        <v>3154</v>
      </c>
      <c r="G2258" s="613" t="s">
        <v>2055</v>
      </c>
      <c r="H2258" s="613" t="s">
        <v>2072</v>
      </c>
      <c r="I2258" s="613">
        <v>67432</v>
      </c>
    </row>
    <row r="2259" spans="2:9" x14ac:dyDescent="0.2">
      <c r="B2259" s="621" t="s">
        <v>159</v>
      </c>
      <c r="C2259" s="621" t="s">
        <v>3143</v>
      </c>
      <c r="D2259" s="621" t="s">
        <v>3153</v>
      </c>
      <c r="G2259" s="613" t="s">
        <v>2055</v>
      </c>
      <c r="H2259" s="613" t="s">
        <v>2075</v>
      </c>
      <c r="I2259" s="613">
        <v>66937</v>
      </c>
    </row>
    <row r="2260" spans="2:9" x14ac:dyDescent="0.2">
      <c r="B2260" s="621" t="s">
        <v>159</v>
      </c>
      <c r="C2260" s="621" t="s">
        <v>3143</v>
      </c>
      <c r="D2260" s="621" t="s">
        <v>3152</v>
      </c>
      <c r="G2260" s="613" t="s">
        <v>2055</v>
      </c>
      <c r="H2260" s="613" t="s">
        <v>2074</v>
      </c>
      <c r="I2260" s="613">
        <v>66938</v>
      </c>
    </row>
    <row r="2261" spans="2:9" x14ac:dyDescent="0.2">
      <c r="B2261" s="621" t="s">
        <v>159</v>
      </c>
      <c r="C2261" s="621" t="s">
        <v>3143</v>
      </c>
      <c r="D2261" s="621" t="s">
        <v>3150</v>
      </c>
      <c r="G2261" s="613" t="s">
        <v>2055</v>
      </c>
      <c r="H2261" s="613" t="s">
        <v>2081</v>
      </c>
      <c r="I2261" s="613">
        <v>66901</v>
      </c>
    </row>
    <row r="2262" spans="2:9" x14ac:dyDescent="0.2">
      <c r="B2262" s="621" t="s">
        <v>159</v>
      </c>
      <c r="C2262" s="621" t="s">
        <v>3143</v>
      </c>
      <c r="D2262" s="621" t="s">
        <v>3148</v>
      </c>
      <c r="G2262" s="613" t="s">
        <v>2055</v>
      </c>
      <c r="H2262" s="613" t="s">
        <v>2162</v>
      </c>
      <c r="I2262" s="613">
        <v>66417</v>
      </c>
    </row>
    <row r="2263" spans="2:9" x14ac:dyDescent="0.2">
      <c r="B2263" s="621" t="s">
        <v>159</v>
      </c>
      <c r="C2263" s="621" t="s">
        <v>3143</v>
      </c>
      <c r="D2263" s="621" t="s">
        <v>3147</v>
      </c>
      <c r="G2263" s="613" t="s">
        <v>2055</v>
      </c>
      <c r="H2263" s="613" t="s">
        <v>2130</v>
      </c>
      <c r="I2263" s="613">
        <v>66846</v>
      </c>
    </row>
    <row r="2264" spans="2:9" x14ac:dyDescent="0.2">
      <c r="B2264" s="621" t="s">
        <v>159</v>
      </c>
      <c r="C2264" s="621" t="s">
        <v>3143</v>
      </c>
      <c r="D2264" s="621" t="s">
        <v>3146</v>
      </c>
      <c r="G2264" s="613" t="s">
        <v>2055</v>
      </c>
      <c r="H2264" s="613" t="s">
        <v>2117</v>
      </c>
      <c r="I2264" s="613">
        <v>66418</v>
      </c>
    </row>
    <row r="2265" spans="2:9" x14ac:dyDescent="0.2">
      <c r="B2265" s="621" t="s">
        <v>159</v>
      </c>
      <c r="C2265" s="621" t="s">
        <v>3143</v>
      </c>
      <c r="D2265" s="621" t="s">
        <v>3145</v>
      </c>
      <c r="G2265" s="613" t="s">
        <v>2055</v>
      </c>
      <c r="H2265" s="613" t="s">
        <v>2077</v>
      </c>
      <c r="I2265" s="613">
        <v>67436</v>
      </c>
    </row>
    <row r="2266" spans="2:9" x14ac:dyDescent="0.2">
      <c r="B2266" s="621" t="s">
        <v>159</v>
      </c>
      <c r="C2266" s="621" t="s">
        <v>3143</v>
      </c>
      <c r="D2266" s="621" t="s">
        <v>3144</v>
      </c>
      <c r="G2266" s="613" t="s">
        <v>2055</v>
      </c>
      <c r="H2266" s="613" t="s">
        <v>2116</v>
      </c>
      <c r="I2266" s="613">
        <v>66419</v>
      </c>
    </row>
    <row r="2267" spans="2:9" x14ac:dyDescent="0.2">
      <c r="B2267" s="621" t="s">
        <v>159</v>
      </c>
      <c r="C2267" s="621" t="s">
        <v>3223</v>
      </c>
      <c r="D2267" s="621" t="s">
        <v>3225</v>
      </c>
      <c r="G2267" s="613" t="s">
        <v>2055</v>
      </c>
      <c r="H2267" s="613" t="s">
        <v>2101</v>
      </c>
      <c r="I2267" s="613">
        <v>66849</v>
      </c>
    </row>
    <row r="2268" spans="2:9" x14ac:dyDescent="0.2">
      <c r="B2268" s="621" t="s">
        <v>159</v>
      </c>
      <c r="C2268" s="621" t="s">
        <v>3223</v>
      </c>
      <c r="D2268" s="621" t="s">
        <v>3226</v>
      </c>
      <c r="G2268" s="613" t="s">
        <v>2055</v>
      </c>
      <c r="H2268" s="613" t="s">
        <v>2096</v>
      </c>
      <c r="I2268" s="613">
        <v>66021</v>
      </c>
    </row>
    <row r="2269" spans="2:9" x14ac:dyDescent="0.2">
      <c r="B2269" s="621" t="s">
        <v>159</v>
      </c>
      <c r="C2269" s="621" t="s">
        <v>3223</v>
      </c>
      <c r="D2269" s="621" t="s">
        <v>3234</v>
      </c>
      <c r="G2269" s="613" t="s">
        <v>2055</v>
      </c>
      <c r="H2269" s="613" t="s">
        <v>2115</v>
      </c>
      <c r="I2269" s="613">
        <v>66422</v>
      </c>
    </row>
    <row r="2270" spans="2:9" x14ac:dyDescent="0.2">
      <c r="B2270" s="621" t="s">
        <v>159</v>
      </c>
      <c r="C2270" s="621" t="s">
        <v>3223</v>
      </c>
      <c r="D2270" s="621" t="s">
        <v>3228</v>
      </c>
      <c r="G2270" s="613" t="s">
        <v>2055</v>
      </c>
      <c r="H2270" s="613" t="s">
        <v>2135</v>
      </c>
      <c r="I2270" s="613">
        <v>66801</v>
      </c>
    </row>
    <row r="2271" spans="2:9" x14ac:dyDescent="0.2">
      <c r="B2271" s="621" t="s">
        <v>159</v>
      </c>
      <c r="C2271" s="621" t="s">
        <v>3223</v>
      </c>
      <c r="D2271" s="621" t="s">
        <v>3161</v>
      </c>
      <c r="G2271" s="613" t="s">
        <v>2055</v>
      </c>
      <c r="H2271" s="613" t="s">
        <v>2189</v>
      </c>
      <c r="I2271" s="613">
        <v>66423</v>
      </c>
    </row>
    <row r="2272" spans="2:9" x14ac:dyDescent="0.2">
      <c r="B2272" s="621" t="s">
        <v>159</v>
      </c>
      <c r="C2272" s="621" t="s">
        <v>3223</v>
      </c>
      <c r="D2272" s="621" t="s">
        <v>3229</v>
      </c>
      <c r="G2272" s="613" t="s">
        <v>2055</v>
      </c>
      <c r="H2272" s="613" t="s">
        <v>2093</v>
      </c>
      <c r="I2272" s="613">
        <v>66025</v>
      </c>
    </row>
    <row r="2273" spans="2:9" x14ac:dyDescent="0.2">
      <c r="B2273" s="621" t="s">
        <v>159</v>
      </c>
      <c r="C2273" s="621" t="s">
        <v>3223</v>
      </c>
      <c r="D2273" s="621" t="s">
        <v>3237</v>
      </c>
      <c r="G2273" s="613" t="s">
        <v>2055</v>
      </c>
      <c r="H2273" s="613" t="s">
        <v>2065</v>
      </c>
      <c r="I2273" s="613">
        <v>66424</v>
      </c>
    </row>
    <row r="2274" spans="2:9" x14ac:dyDescent="0.2">
      <c r="B2274" s="621" t="s">
        <v>159</v>
      </c>
      <c r="C2274" s="621" t="s">
        <v>3223</v>
      </c>
      <c r="D2274" s="621" t="s">
        <v>3236</v>
      </c>
      <c r="G2274" s="613" t="s">
        <v>2055</v>
      </c>
      <c r="H2274" s="613" t="s">
        <v>2059</v>
      </c>
      <c r="I2274" s="613">
        <v>66425</v>
      </c>
    </row>
    <row r="2275" spans="2:9" x14ac:dyDescent="0.2">
      <c r="B2275" s="621" t="s">
        <v>159</v>
      </c>
      <c r="C2275" s="621" t="s">
        <v>3223</v>
      </c>
      <c r="D2275" s="621" t="s">
        <v>3235</v>
      </c>
      <c r="G2275" s="613" t="s">
        <v>2055</v>
      </c>
      <c r="H2275" s="613" t="s">
        <v>2104</v>
      </c>
      <c r="I2275" s="613">
        <v>66442</v>
      </c>
    </row>
    <row r="2276" spans="2:9" x14ac:dyDescent="0.2">
      <c r="B2276" s="621" t="s">
        <v>159</v>
      </c>
      <c r="C2276" s="621" t="s">
        <v>3223</v>
      </c>
      <c r="D2276" s="621" t="s">
        <v>3233</v>
      </c>
      <c r="G2276" s="613" t="s">
        <v>2055</v>
      </c>
      <c r="H2276" s="613" t="s">
        <v>2145</v>
      </c>
      <c r="I2276" s="613">
        <v>66427</v>
      </c>
    </row>
    <row r="2277" spans="2:9" x14ac:dyDescent="0.2">
      <c r="B2277" s="621" t="s">
        <v>159</v>
      </c>
      <c r="C2277" s="621" t="s">
        <v>3223</v>
      </c>
      <c r="D2277" s="621" t="s">
        <v>3232</v>
      </c>
      <c r="G2277" s="613" t="s">
        <v>2055</v>
      </c>
      <c r="H2277" s="613" t="s">
        <v>2076</v>
      </c>
      <c r="I2277" s="613">
        <v>67445</v>
      </c>
    </row>
    <row r="2278" spans="2:9" x14ac:dyDescent="0.2">
      <c r="B2278" s="621" t="s">
        <v>159</v>
      </c>
      <c r="C2278" s="621" t="s">
        <v>3223</v>
      </c>
      <c r="D2278" s="621" t="s">
        <v>3231</v>
      </c>
      <c r="G2278" s="613" t="s">
        <v>2055</v>
      </c>
      <c r="H2278" s="613" t="s">
        <v>2161</v>
      </c>
      <c r="I2278" s="613">
        <v>66428</v>
      </c>
    </row>
    <row r="2279" spans="2:9" x14ac:dyDescent="0.2">
      <c r="B2279" s="621" t="s">
        <v>159</v>
      </c>
      <c r="C2279" s="621" t="s">
        <v>3223</v>
      </c>
      <c r="D2279" s="621" t="s">
        <v>3230</v>
      </c>
      <c r="G2279" s="613" t="s">
        <v>2055</v>
      </c>
      <c r="H2279" s="613" t="s">
        <v>2123</v>
      </c>
      <c r="I2279" s="613">
        <v>66429</v>
      </c>
    </row>
    <row r="2280" spans="2:9" x14ac:dyDescent="0.2">
      <c r="B2280" s="621" t="s">
        <v>159</v>
      </c>
      <c r="C2280" s="621" t="s">
        <v>3223</v>
      </c>
      <c r="D2280" s="621" t="s">
        <v>3227</v>
      </c>
      <c r="G2280" s="613" t="s">
        <v>2055</v>
      </c>
      <c r="H2280" s="613" t="s">
        <v>2071</v>
      </c>
      <c r="I2280" s="613">
        <v>67447</v>
      </c>
    </row>
    <row r="2281" spans="2:9" x14ac:dyDescent="0.2">
      <c r="B2281" s="621" t="s">
        <v>159</v>
      </c>
      <c r="C2281" s="621" t="s">
        <v>3223</v>
      </c>
      <c r="D2281" s="621" t="s">
        <v>3224</v>
      </c>
      <c r="G2281" s="613" t="s">
        <v>2055</v>
      </c>
      <c r="H2281" s="613" t="s">
        <v>2196</v>
      </c>
      <c r="I2281" s="613">
        <v>66943</v>
      </c>
    </row>
    <row r="2282" spans="2:9" x14ac:dyDescent="0.2">
      <c r="B2282" s="621" t="s">
        <v>159</v>
      </c>
      <c r="C2282" s="621" t="s">
        <v>3346</v>
      </c>
      <c r="D2282" s="621" t="s">
        <v>3161</v>
      </c>
      <c r="G2282" s="613" t="s">
        <v>2055</v>
      </c>
      <c r="H2282" s="613" t="s">
        <v>2089</v>
      </c>
      <c r="I2282" s="613">
        <v>66852</v>
      </c>
    </row>
    <row r="2283" spans="2:9" x14ac:dyDescent="0.2">
      <c r="B2283" s="621" t="s">
        <v>159</v>
      </c>
      <c r="C2283" s="621" t="s">
        <v>3346</v>
      </c>
      <c r="D2283" s="621" t="s">
        <v>3108</v>
      </c>
      <c r="G2283" s="613" t="s">
        <v>2055</v>
      </c>
      <c r="H2283" s="613" t="s">
        <v>2195</v>
      </c>
      <c r="I2283" s="613">
        <v>66944</v>
      </c>
    </row>
    <row r="2284" spans="2:9" x14ac:dyDescent="0.2">
      <c r="B2284" s="621" t="s">
        <v>159</v>
      </c>
      <c r="C2284" s="621" t="s">
        <v>3346</v>
      </c>
      <c r="D2284" s="621" t="s">
        <v>3352</v>
      </c>
      <c r="G2284" s="613" t="s">
        <v>2055</v>
      </c>
      <c r="H2284" s="613" t="s">
        <v>2138</v>
      </c>
      <c r="I2284" s="613">
        <v>66945</v>
      </c>
    </row>
    <row r="2285" spans="2:9" x14ac:dyDescent="0.2">
      <c r="B2285" s="621" t="s">
        <v>159</v>
      </c>
      <c r="C2285" s="621" t="s">
        <v>3346</v>
      </c>
      <c r="D2285" s="621" t="s">
        <v>3118</v>
      </c>
      <c r="G2285" s="613" t="s">
        <v>2055</v>
      </c>
      <c r="H2285" s="613" t="s">
        <v>2084</v>
      </c>
      <c r="I2285" s="613">
        <v>66854</v>
      </c>
    </row>
    <row r="2286" spans="2:9" x14ac:dyDescent="0.2">
      <c r="B2286" s="621" t="s">
        <v>159</v>
      </c>
      <c r="C2286" s="621" t="s">
        <v>3346</v>
      </c>
      <c r="D2286" s="621" t="s">
        <v>3236</v>
      </c>
      <c r="G2286" s="613" t="s">
        <v>2055</v>
      </c>
      <c r="H2286" s="613" t="s">
        <v>2185</v>
      </c>
      <c r="I2286" s="613">
        <v>66431</v>
      </c>
    </row>
    <row r="2287" spans="2:9" x14ac:dyDescent="0.2">
      <c r="B2287" s="621" t="s">
        <v>159</v>
      </c>
      <c r="C2287" s="621" t="s">
        <v>3346</v>
      </c>
      <c r="D2287" s="621" t="s">
        <v>3235</v>
      </c>
      <c r="G2287" s="613" t="s">
        <v>2055</v>
      </c>
      <c r="H2287" s="613" t="s">
        <v>2114</v>
      </c>
      <c r="I2287" s="613">
        <v>66432</v>
      </c>
    </row>
    <row r="2288" spans="2:9" x14ac:dyDescent="0.2">
      <c r="B2288" s="621" t="s">
        <v>159</v>
      </c>
      <c r="C2288" s="621" t="s">
        <v>3346</v>
      </c>
      <c r="D2288" s="621" t="s">
        <v>3354</v>
      </c>
      <c r="G2288" s="613" t="s">
        <v>2055</v>
      </c>
      <c r="H2288" s="613" t="s">
        <v>2150</v>
      </c>
      <c r="I2288" s="613">
        <v>67449</v>
      </c>
    </row>
    <row r="2289" spans="2:9" x14ac:dyDescent="0.2">
      <c r="B2289" s="621" t="s">
        <v>159</v>
      </c>
      <c r="C2289" s="621" t="s">
        <v>3346</v>
      </c>
      <c r="D2289" s="621" t="s">
        <v>3117</v>
      </c>
      <c r="G2289" s="613" t="s">
        <v>2055</v>
      </c>
      <c r="H2289" s="613" t="s">
        <v>2057</v>
      </c>
      <c r="I2289" s="613">
        <v>66434</v>
      </c>
    </row>
    <row r="2290" spans="2:9" x14ac:dyDescent="0.2">
      <c r="B2290" s="621" t="s">
        <v>159</v>
      </c>
      <c r="C2290" s="621" t="s">
        <v>3346</v>
      </c>
      <c r="D2290" s="621" t="s">
        <v>3353</v>
      </c>
      <c r="G2290" s="613" t="s">
        <v>2055</v>
      </c>
      <c r="H2290" s="613" t="s">
        <v>2194</v>
      </c>
      <c r="I2290" s="613">
        <v>66946</v>
      </c>
    </row>
    <row r="2291" spans="2:9" x14ac:dyDescent="0.2">
      <c r="B2291" s="621" t="s">
        <v>159</v>
      </c>
      <c r="C2291" s="621" t="s">
        <v>3346</v>
      </c>
      <c r="D2291" s="621" t="s">
        <v>3351</v>
      </c>
      <c r="G2291" s="613" t="s">
        <v>2055</v>
      </c>
      <c r="H2291" s="613" t="s">
        <v>2107</v>
      </c>
      <c r="I2291" s="613">
        <v>66436</v>
      </c>
    </row>
    <row r="2292" spans="2:9" x14ac:dyDescent="0.2">
      <c r="B2292" s="621" t="s">
        <v>159</v>
      </c>
      <c r="C2292" s="621" t="s">
        <v>3346</v>
      </c>
      <c r="D2292" s="621" t="s">
        <v>3350</v>
      </c>
      <c r="G2292" s="613" t="s">
        <v>2055</v>
      </c>
      <c r="H2292" s="613" t="s">
        <v>2144</v>
      </c>
      <c r="I2292" s="613">
        <v>66438</v>
      </c>
    </row>
    <row r="2293" spans="2:9" x14ac:dyDescent="0.2">
      <c r="B2293" s="621" t="s">
        <v>159</v>
      </c>
      <c r="C2293" s="621" t="s">
        <v>3346</v>
      </c>
      <c r="D2293" s="621" t="s">
        <v>3159</v>
      </c>
      <c r="G2293" s="613" t="s">
        <v>2055</v>
      </c>
      <c r="H2293" s="613" t="s">
        <v>2064</v>
      </c>
      <c r="I2293" s="613">
        <v>66439</v>
      </c>
    </row>
    <row r="2294" spans="2:9" x14ac:dyDescent="0.2">
      <c r="B2294" s="621" t="s">
        <v>159</v>
      </c>
      <c r="C2294" s="621" t="s">
        <v>3346</v>
      </c>
      <c r="D2294" s="621" t="s">
        <v>3298</v>
      </c>
      <c r="G2294" s="613" t="s">
        <v>2055</v>
      </c>
      <c r="H2294" s="613" t="s">
        <v>2113</v>
      </c>
      <c r="I2294" s="613">
        <v>66440</v>
      </c>
    </row>
    <row r="2295" spans="2:9" x14ac:dyDescent="0.2">
      <c r="B2295" s="621" t="s">
        <v>159</v>
      </c>
      <c r="C2295" s="621" t="s">
        <v>3346</v>
      </c>
      <c r="D2295" s="621" t="s">
        <v>3154</v>
      </c>
      <c r="G2295" s="613" t="s">
        <v>2055</v>
      </c>
      <c r="H2295" s="613" t="s">
        <v>2080</v>
      </c>
      <c r="I2295" s="613">
        <v>66948</v>
      </c>
    </row>
    <row r="2296" spans="2:9" x14ac:dyDescent="0.2">
      <c r="B2296" s="621" t="s">
        <v>159</v>
      </c>
      <c r="C2296" s="621" t="s">
        <v>3346</v>
      </c>
      <c r="D2296" s="621" t="s">
        <v>3153</v>
      </c>
      <c r="G2296" s="613" t="s">
        <v>2055</v>
      </c>
      <c r="H2296" s="613" t="s">
        <v>2105</v>
      </c>
      <c r="I2296" s="613">
        <v>66441</v>
      </c>
    </row>
    <row r="2297" spans="2:9" x14ac:dyDescent="0.2">
      <c r="B2297" s="621" t="s">
        <v>159</v>
      </c>
      <c r="C2297" s="621" t="s">
        <v>3346</v>
      </c>
      <c r="D2297" s="621" t="s">
        <v>3349</v>
      </c>
      <c r="G2297" s="613" t="s">
        <v>2055</v>
      </c>
      <c r="H2297" s="613" t="s">
        <v>2092</v>
      </c>
      <c r="I2297" s="613">
        <v>66044</v>
      </c>
    </row>
    <row r="2298" spans="2:9" x14ac:dyDescent="0.2">
      <c r="B2298" s="621" t="s">
        <v>159</v>
      </c>
      <c r="C2298" s="621" t="s">
        <v>3346</v>
      </c>
      <c r="D2298" s="621" t="s">
        <v>3348</v>
      </c>
      <c r="G2298" s="613" t="s">
        <v>2055</v>
      </c>
      <c r="H2298" s="613" t="s">
        <v>2092</v>
      </c>
      <c r="I2298" s="613">
        <v>66045</v>
      </c>
    </row>
    <row r="2299" spans="2:9" x14ac:dyDescent="0.2">
      <c r="B2299" s="621" t="s">
        <v>159</v>
      </c>
      <c r="C2299" s="621" t="s">
        <v>3346</v>
      </c>
      <c r="D2299" s="621" t="s">
        <v>3347</v>
      </c>
      <c r="G2299" s="613" t="s">
        <v>2055</v>
      </c>
      <c r="H2299" s="613" t="s">
        <v>2092</v>
      </c>
      <c r="I2299" s="613">
        <v>66046</v>
      </c>
    </row>
    <row r="2300" spans="2:9" x14ac:dyDescent="0.2">
      <c r="B2300" s="621" t="s">
        <v>159</v>
      </c>
      <c r="C2300" s="621" t="s">
        <v>3295</v>
      </c>
      <c r="D2300" s="621" t="s">
        <v>3246</v>
      </c>
      <c r="G2300" s="613" t="s">
        <v>2055</v>
      </c>
      <c r="H2300" s="613" t="s">
        <v>2092</v>
      </c>
      <c r="I2300" s="613">
        <v>66047</v>
      </c>
    </row>
    <row r="2301" spans="2:9" x14ac:dyDescent="0.2">
      <c r="B2301" s="621" t="s">
        <v>159</v>
      </c>
      <c r="C2301" s="621" t="s">
        <v>3295</v>
      </c>
      <c r="D2301" s="621" t="s">
        <v>3296</v>
      </c>
      <c r="G2301" s="613" t="s">
        <v>2055</v>
      </c>
      <c r="H2301" s="613" t="s">
        <v>2092</v>
      </c>
      <c r="I2301" s="613">
        <v>66049</v>
      </c>
    </row>
    <row r="2302" spans="2:9" x14ac:dyDescent="0.2">
      <c r="B2302" s="621" t="s">
        <v>159</v>
      </c>
      <c r="C2302" s="621" t="s">
        <v>3295</v>
      </c>
      <c r="D2302" s="621" t="s">
        <v>3300</v>
      </c>
      <c r="G2302" s="613" t="s">
        <v>2055</v>
      </c>
      <c r="H2302" s="613" t="s">
        <v>2083</v>
      </c>
      <c r="I2302" s="613">
        <v>66857</v>
      </c>
    </row>
    <row r="2303" spans="2:9" x14ac:dyDescent="0.2">
      <c r="B2303" s="621" t="s">
        <v>159</v>
      </c>
      <c r="C2303" s="621" t="s">
        <v>3295</v>
      </c>
      <c r="D2303" s="621" t="s">
        <v>3302</v>
      </c>
      <c r="G2303" s="613" t="s">
        <v>2055</v>
      </c>
      <c r="H2303" s="613" t="s">
        <v>2088</v>
      </c>
      <c r="I2303" s="613">
        <v>66856</v>
      </c>
    </row>
    <row r="2304" spans="2:9" x14ac:dyDescent="0.2">
      <c r="B2304" s="621" t="s">
        <v>159</v>
      </c>
      <c r="C2304" s="621" t="s">
        <v>3295</v>
      </c>
      <c r="D2304" s="621" t="s">
        <v>3228</v>
      </c>
      <c r="G2304" s="613" t="s">
        <v>2055</v>
      </c>
      <c r="H2304" s="613" t="s">
        <v>2097</v>
      </c>
      <c r="I2304" s="613">
        <v>66050</v>
      </c>
    </row>
    <row r="2305" spans="2:9" x14ac:dyDescent="0.2">
      <c r="B2305" s="621" t="s">
        <v>159</v>
      </c>
      <c r="C2305" s="621" t="s">
        <v>3295</v>
      </c>
      <c r="D2305" s="621" t="s">
        <v>3308</v>
      </c>
      <c r="G2305" s="613" t="s">
        <v>2055</v>
      </c>
      <c r="H2305" s="613" t="s">
        <v>2180</v>
      </c>
      <c r="I2305" s="613">
        <v>66449</v>
      </c>
    </row>
    <row r="2306" spans="2:9" x14ac:dyDescent="0.2">
      <c r="B2306" s="621" t="s">
        <v>159</v>
      </c>
      <c r="C2306" s="621" t="s">
        <v>3295</v>
      </c>
      <c r="D2306" s="621" t="s">
        <v>3115</v>
      </c>
      <c r="G2306" s="613" t="s">
        <v>2055</v>
      </c>
      <c r="H2306" s="613" t="s">
        <v>2193</v>
      </c>
      <c r="I2306" s="613">
        <v>66953</v>
      </c>
    </row>
    <row r="2307" spans="2:9" x14ac:dyDescent="0.2">
      <c r="B2307" s="621" t="s">
        <v>159</v>
      </c>
      <c r="C2307" s="621" t="s">
        <v>3295</v>
      </c>
      <c r="D2307" s="621" t="s">
        <v>3118</v>
      </c>
      <c r="G2307" s="613" t="s">
        <v>2055</v>
      </c>
      <c r="H2307" s="613" t="s">
        <v>2070</v>
      </c>
      <c r="I2307" s="613">
        <v>67458</v>
      </c>
    </row>
    <row r="2308" spans="2:9" x14ac:dyDescent="0.2">
      <c r="B2308" s="621" t="s">
        <v>159</v>
      </c>
      <c r="C2308" s="621" t="s">
        <v>3295</v>
      </c>
      <c r="D2308" s="621" t="s">
        <v>3307</v>
      </c>
      <c r="G2308" s="613" t="s">
        <v>2055</v>
      </c>
      <c r="H2308" s="613" t="s">
        <v>2154</v>
      </c>
      <c r="I2308" s="613">
        <v>66859</v>
      </c>
    </row>
    <row r="2309" spans="2:9" x14ac:dyDescent="0.2">
      <c r="B2309" s="621" t="s">
        <v>159</v>
      </c>
      <c r="C2309" s="621" t="s">
        <v>3295</v>
      </c>
      <c r="D2309" s="621" t="s">
        <v>3253</v>
      </c>
      <c r="G2309" s="613" t="s">
        <v>2055</v>
      </c>
      <c r="H2309" s="613" t="s">
        <v>2168</v>
      </c>
      <c r="I2309" s="613">
        <v>66451</v>
      </c>
    </row>
    <row r="2310" spans="2:9" x14ac:dyDescent="0.2">
      <c r="B2310" s="621" t="s">
        <v>159</v>
      </c>
      <c r="C2310" s="621" t="s">
        <v>3295</v>
      </c>
      <c r="D2310" s="621" t="s">
        <v>3236</v>
      </c>
      <c r="G2310" s="613" t="s">
        <v>2055</v>
      </c>
      <c r="H2310" s="613" t="s">
        <v>2129</v>
      </c>
      <c r="I2310" s="613">
        <v>66860</v>
      </c>
    </row>
    <row r="2311" spans="2:9" x14ac:dyDescent="0.2">
      <c r="B2311" s="621" t="s">
        <v>159</v>
      </c>
      <c r="C2311" s="621" t="s">
        <v>3295</v>
      </c>
      <c r="D2311" s="621" t="s">
        <v>3258</v>
      </c>
      <c r="G2311" s="613" t="s">
        <v>2055</v>
      </c>
      <c r="H2311" s="613" t="s">
        <v>2192</v>
      </c>
      <c r="I2311" s="613">
        <v>66955</v>
      </c>
    </row>
    <row r="2312" spans="2:9" x14ac:dyDescent="0.2">
      <c r="B2312" s="621" t="s">
        <v>159</v>
      </c>
      <c r="C2312" s="621" t="s">
        <v>3295</v>
      </c>
      <c r="D2312" s="621" t="s">
        <v>3306</v>
      </c>
      <c r="G2312" s="613" t="s">
        <v>2055</v>
      </c>
      <c r="H2312" s="613" t="s">
        <v>2103</v>
      </c>
      <c r="I2312" s="613">
        <v>66502</v>
      </c>
    </row>
    <row r="2313" spans="2:9" x14ac:dyDescent="0.2">
      <c r="B2313" s="621" t="s">
        <v>159</v>
      </c>
      <c r="C2313" s="621" t="s">
        <v>3295</v>
      </c>
      <c r="D2313" s="621" t="s">
        <v>3232</v>
      </c>
      <c r="G2313" s="613" t="s">
        <v>2055</v>
      </c>
      <c r="H2313" s="613" t="s">
        <v>2103</v>
      </c>
      <c r="I2313" s="613">
        <v>66503</v>
      </c>
    </row>
    <row r="2314" spans="2:9" x14ac:dyDescent="0.2">
      <c r="B2314" s="621" t="s">
        <v>159</v>
      </c>
      <c r="C2314" s="621" t="s">
        <v>3295</v>
      </c>
      <c r="D2314" s="621" t="s">
        <v>3305</v>
      </c>
      <c r="G2314" s="613" t="s">
        <v>2055</v>
      </c>
      <c r="H2314" s="613" t="s">
        <v>2103</v>
      </c>
      <c r="I2314" s="613">
        <v>66506</v>
      </c>
    </row>
    <row r="2315" spans="2:9" x14ac:dyDescent="0.2">
      <c r="B2315" s="621" t="s">
        <v>159</v>
      </c>
      <c r="C2315" s="621" t="s">
        <v>3295</v>
      </c>
      <c r="D2315" s="621" t="s">
        <v>3304</v>
      </c>
      <c r="G2315" s="613" t="s">
        <v>2055</v>
      </c>
      <c r="H2315" s="613" t="s">
        <v>2188</v>
      </c>
      <c r="I2315" s="613">
        <v>66507</v>
      </c>
    </row>
    <row r="2316" spans="2:9" x14ac:dyDescent="0.2">
      <c r="B2316" s="621" t="s">
        <v>159</v>
      </c>
      <c r="C2316" s="621" t="s">
        <v>3295</v>
      </c>
      <c r="D2316" s="621" t="s">
        <v>3303</v>
      </c>
      <c r="G2316" s="613" t="s">
        <v>2055</v>
      </c>
      <c r="H2316" s="613" t="s">
        <v>2137</v>
      </c>
      <c r="I2316" s="613">
        <v>66508</v>
      </c>
    </row>
    <row r="2317" spans="2:9" x14ac:dyDescent="0.2">
      <c r="B2317" s="621" t="s">
        <v>159</v>
      </c>
      <c r="C2317" s="621" t="s">
        <v>3295</v>
      </c>
      <c r="D2317" s="621" t="s">
        <v>3116</v>
      </c>
      <c r="G2317" s="613" t="s">
        <v>2055</v>
      </c>
      <c r="H2317" s="613" t="s">
        <v>2112</v>
      </c>
      <c r="I2317" s="613">
        <v>66509</v>
      </c>
    </row>
    <row r="2318" spans="2:9" x14ac:dyDescent="0.2">
      <c r="B2318" s="621" t="s">
        <v>159</v>
      </c>
      <c r="C2318" s="621" t="s">
        <v>3295</v>
      </c>
      <c r="D2318" s="621" t="s">
        <v>3250</v>
      </c>
      <c r="G2318" s="613" t="s">
        <v>2055</v>
      </c>
      <c r="H2318" s="613" t="s">
        <v>2122</v>
      </c>
      <c r="I2318" s="613">
        <v>66054</v>
      </c>
    </row>
    <row r="2319" spans="2:9" x14ac:dyDescent="0.2">
      <c r="B2319" s="621" t="s">
        <v>159</v>
      </c>
      <c r="C2319" s="621" t="s">
        <v>3295</v>
      </c>
      <c r="D2319" s="621" t="s">
        <v>3301</v>
      </c>
      <c r="G2319" s="613" t="s">
        <v>2055</v>
      </c>
      <c r="H2319" s="613" t="s">
        <v>2167</v>
      </c>
      <c r="I2319" s="613">
        <v>66510</v>
      </c>
    </row>
    <row r="2320" spans="2:9" x14ac:dyDescent="0.2">
      <c r="B2320" s="621" t="s">
        <v>159</v>
      </c>
      <c r="C2320" s="621" t="s">
        <v>3295</v>
      </c>
      <c r="D2320" s="621" t="s">
        <v>3257</v>
      </c>
      <c r="G2320" s="613" t="s">
        <v>2055</v>
      </c>
      <c r="H2320" s="613" t="s">
        <v>2111</v>
      </c>
      <c r="I2320" s="613">
        <v>66512</v>
      </c>
    </row>
    <row r="2321" spans="2:9" x14ac:dyDescent="0.2">
      <c r="B2321" s="621" t="s">
        <v>159</v>
      </c>
      <c r="C2321" s="621" t="s">
        <v>3295</v>
      </c>
      <c r="D2321" s="621" t="s">
        <v>3299</v>
      </c>
      <c r="G2321" s="613" t="s">
        <v>2055</v>
      </c>
      <c r="H2321" s="613" t="s">
        <v>2102</v>
      </c>
      <c r="I2321" s="613">
        <v>66514</v>
      </c>
    </row>
    <row r="2322" spans="2:9" x14ac:dyDescent="0.2">
      <c r="B2322" s="621" t="s">
        <v>159</v>
      </c>
      <c r="C2322" s="621" t="s">
        <v>3295</v>
      </c>
      <c r="D2322" s="621" t="s">
        <v>3298</v>
      </c>
      <c r="G2322" s="613" t="s">
        <v>2055</v>
      </c>
      <c r="H2322" s="613" t="s">
        <v>2069</v>
      </c>
      <c r="I2322" s="613">
        <v>67466</v>
      </c>
    </row>
    <row r="2323" spans="2:9" x14ac:dyDescent="0.2">
      <c r="B2323" s="621" t="s">
        <v>159</v>
      </c>
      <c r="C2323" s="621" t="s">
        <v>3295</v>
      </c>
      <c r="D2323" s="621" t="s">
        <v>3297</v>
      </c>
      <c r="G2323" s="613" t="s">
        <v>2055</v>
      </c>
      <c r="H2323" s="613" t="s">
        <v>2068</v>
      </c>
      <c r="I2323" s="613">
        <v>67468</v>
      </c>
    </row>
    <row r="2324" spans="2:9" x14ac:dyDescent="0.2">
      <c r="B2324" s="621" t="s">
        <v>159</v>
      </c>
      <c r="C2324" s="621" t="s">
        <v>3106</v>
      </c>
      <c r="D2324" s="621" t="s">
        <v>3112</v>
      </c>
      <c r="G2324" s="613" t="s">
        <v>2055</v>
      </c>
      <c r="H2324" s="613" t="s">
        <v>2058</v>
      </c>
      <c r="I2324" s="613">
        <v>66515</v>
      </c>
    </row>
    <row r="2325" spans="2:9" x14ac:dyDescent="0.2">
      <c r="B2325" s="621" t="s">
        <v>159</v>
      </c>
      <c r="C2325" s="621" t="s">
        <v>3106</v>
      </c>
      <c r="D2325" s="621" t="s">
        <v>3108</v>
      </c>
      <c r="G2325" s="613" t="s">
        <v>2055</v>
      </c>
      <c r="H2325" s="613" t="s">
        <v>2191</v>
      </c>
      <c r="I2325" s="613">
        <v>66958</v>
      </c>
    </row>
    <row r="2326" spans="2:9" x14ac:dyDescent="0.2">
      <c r="B2326" s="621" t="s">
        <v>159</v>
      </c>
      <c r="C2326" s="621" t="s">
        <v>3106</v>
      </c>
      <c r="D2326" s="621" t="s">
        <v>3115</v>
      </c>
      <c r="G2326" s="613" t="s">
        <v>2055</v>
      </c>
      <c r="H2326" s="613" t="s">
        <v>2108</v>
      </c>
      <c r="I2326" s="613">
        <v>66058</v>
      </c>
    </row>
    <row r="2327" spans="2:9" x14ac:dyDescent="0.2">
      <c r="B2327" s="621" t="s">
        <v>159</v>
      </c>
      <c r="C2327" s="621" t="s">
        <v>3106</v>
      </c>
      <c r="D2327" s="621" t="s">
        <v>3114</v>
      </c>
      <c r="G2327" s="613" t="s">
        <v>2055</v>
      </c>
      <c r="H2327" s="613" t="s">
        <v>2090</v>
      </c>
      <c r="I2327" s="613">
        <v>66758</v>
      </c>
    </row>
    <row r="2328" spans="2:9" x14ac:dyDescent="0.2">
      <c r="B2328" s="621" t="s">
        <v>159</v>
      </c>
      <c r="C2328" s="621" t="s">
        <v>3106</v>
      </c>
      <c r="D2328" s="621" t="s">
        <v>3111</v>
      </c>
      <c r="G2328" s="613" t="s">
        <v>2055</v>
      </c>
      <c r="H2328" s="613" t="s">
        <v>2087</v>
      </c>
      <c r="I2328" s="613">
        <v>66864</v>
      </c>
    </row>
    <row r="2329" spans="2:9" x14ac:dyDescent="0.2">
      <c r="B2329" s="621" t="s">
        <v>159</v>
      </c>
      <c r="C2329" s="621" t="s">
        <v>3106</v>
      </c>
      <c r="D2329" s="621" t="s">
        <v>3118</v>
      </c>
      <c r="G2329" s="613" t="s">
        <v>2055</v>
      </c>
      <c r="H2329" s="613" t="s">
        <v>2063</v>
      </c>
      <c r="I2329" s="613">
        <v>66516</v>
      </c>
    </row>
    <row r="2330" spans="2:9" x14ac:dyDescent="0.2">
      <c r="B2330" s="621" t="s">
        <v>159</v>
      </c>
      <c r="C2330" s="621" t="s">
        <v>3106</v>
      </c>
      <c r="D2330" s="621" t="s">
        <v>3117</v>
      </c>
      <c r="G2330" s="613" t="s">
        <v>2055</v>
      </c>
      <c r="H2330" s="613" t="s">
        <v>2121</v>
      </c>
      <c r="I2330" s="613">
        <v>66060</v>
      </c>
    </row>
    <row r="2331" spans="2:9" x14ac:dyDescent="0.2">
      <c r="B2331" s="621" t="s">
        <v>159</v>
      </c>
      <c r="C2331" s="621" t="s">
        <v>3106</v>
      </c>
      <c r="D2331" s="621" t="s">
        <v>3116</v>
      </c>
      <c r="G2331" s="613" t="s">
        <v>2055</v>
      </c>
      <c r="H2331" s="613" t="s">
        <v>2179</v>
      </c>
      <c r="I2331" s="613">
        <v>66517</v>
      </c>
    </row>
    <row r="2332" spans="2:9" x14ac:dyDescent="0.2">
      <c r="B2332" s="621" t="s">
        <v>159</v>
      </c>
      <c r="C2332" s="621" t="s">
        <v>3106</v>
      </c>
      <c r="D2332" s="621" t="s">
        <v>3113</v>
      </c>
      <c r="G2332" s="613" t="s">
        <v>2055</v>
      </c>
      <c r="H2332" s="613" t="s">
        <v>2143</v>
      </c>
      <c r="I2332" s="613">
        <v>66518</v>
      </c>
    </row>
    <row r="2333" spans="2:9" x14ac:dyDescent="0.2">
      <c r="B2333" s="621" t="s">
        <v>159</v>
      </c>
      <c r="C2333" s="621" t="s">
        <v>3106</v>
      </c>
      <c r="D2333" s="621" t="s">
        <v>3110</v>
      </c>
      <c r="G2333" s="613" t="s">
        <v>2055</v>
      </c>
      <c r="H2333" s="613" t="s">
        <v>2131</v>
      </c>
      <c r="I2333" s="613">
        <v>66865</v>
      </c>
    </row>
    <row r="2334" spans="2:9" x14ac:dyDescent="0.2">
      <c r="B2334" s="621" t="s">
        <v>159</v>
      </c>
      <c r="C2334" s="621" t="s">
        <v>3106</v>
      </c>
      <c r="D2334" s="621" t="s">
        <v>3109</v>
      </c>
      <c r="G2334" s="613" t="s">
        <v>2055</v>
      </c>
      <c r="H2334" s="613" t="s">
        <v>2176</v>
      </c>
      <c r="I2334" s="613">
        <v>66520</v>
      </c>
    </row>
    <row r="2335" spans="2:9" x14ac:dyDescent="0.2">
      <c r="B2335" s="621" t="s">
        <v>159</v>
      </c>
      <c r="C2335" s="621" t="s">
        <v>3106</v>
      </c>
      <c r="D2335" s="621" t="s">
        <v>3107</v>
      </c>
      <c r="G2335" s="613" t="s">
        <v>2055</v>
      </c>
      <c r="H2335" s="613" t="s">
        <v>2175</v>
      </c>
      <c r="I2335" s="613">
        <v>66521</v>
      </c>
    </row>
    <row r="2336" spans="2:9" x14ac:dyDescent="0.2">
      <c r="B2336" s="621" t="s">
        <v>159</v>
      </c>
      <c r="C2336" s="621" t="s">
        <v>3245</v>
      </c>
      <c r="D2336" s="621" t="s">
        <v>3246</v>
      </c>
      <c r="G2336" s="613" t="s">
        <v>2055</v>
      </c>
      <c r="H2336" s="613" t="s">
        <v>2159</v>
      </c>
      <c r="I2336" s="613">
        <v>66522</v>
      </c>
    </row>
    <row r="2337" spans="2:9" x14ac:dyDescent="0.2">
      <c r="B2337" s="621" t="s">
        <v>159</v>
      </c>
      <c r="C2337" s="621" t="s">
        <v>3245</v>
      </c>
      <c r="D2337" s="621" t="s">
        <v>3215</v>
      </c>
      <c r="G2337" s="613" t="s">
        <v>2055</v>
      </c>
      <c r="H2337" s="613" t="s">
        <v>2136</v>
      </c>
      <c r="I2337" s="613">
        <v>66523</v>
      </c>
    </row>
    <row r="2338" spans="2:9" x14ac:dyDescent="0.2">
      <c r="B2338" s="621" t="s">
        <v>159</v>
      </c>
      <c r="C2338" s="621" t="s">
        <v>3245</v>
      </c>
      <c r="D2338" s="621" t="s">
        <v>3221</v>
      </c>
      <c r="G2338" s="613" t="s">
        <v>2055</v>
      </c>
      <c r="H2338" s="613" t="s">
        <v>2128</v>
      </c>
      <c r="I2338" s="613">
        <v>66066</v>
      </c>
    </row>
    <row r="2339" spans="2:9" x14ac:dyDescent="0.2">
      <c r="B2339" s="621" t="s">
        <v>159</v>
      </c>
      <c r="C2339" s="621" t="s">
        <v>3245</v>
      </c>
      <c r="D2339" s="621" t="s">
        <v>3253</v>
      </c>
      <c r="G2339" s="613" t="s">
        <v>2055</v>
      </c>
      <c r="H2339" s="613" t="s">
        <v>2098</v>
      </c>
      <c r="I2339" s="613">
        <v>66524</v>
      </c>
    </row>
    <row r="2340" spans="2:9" x14ac:dyDescent="0.2">
      <c r="B2340" s="621" t="s">
        <v>159</v>
      </c>
      <c r="C2340" s="621" t="s">
        <v>3245</v>
      </c>
      <c r="D2340" s="621" t="s">
        <v>3252</v>
      </c>
      <c r="G2340" s="613" t="s">
        <v>2055</v>
      </c>
      <c r="H2340" s="613" t="s">
        <v>2127</v>
      </c>
      <c r="I2340" s="613">
        <v>66070</v>
      </c>
    </row>
    <row r="2341" spans="2:9" x14ac:dyDescent="0.2">
      <c r="B2341" s="621" t="s">
        <v>159</v>
      </c>
      <c r="C2341" s="621" t="s">
        <v>3245</v>
      </c>
      <c r="D2341" s="621" t="s">
        <v>3251</v>
      </c>
      <c r="G2341" s="613" t="s">
        <v>2055</v>
      </c>
      <c r="H2341" s="613" t="s">
        <v>2073</v>
      </c>
      <c r="I2341" s="613">
        <v>66962</v>
      </c>
    </row>
    <row r="2342" spans="2:9" x14ac:dyDescent="0.2">
      <c r="B2342" s="621" t="s">
        <v>159</v>
      </c>
      <c r="C2342" s="621" t="s">
        <v>3245</v>
      </c>
      <c r="D2342" s="621" t="s">
        <v>3250</v>
      </c>
      <c r="G2342" s="613" t="s">
        <v>2055</v>
      </c>
      <c r="H2342" s="613" t="s">
        <v>2187</v>
      </c>
      <c r="I2342" s="613">
        <v>66526</v>
      </c>
    </row>
    <row r="2343" spans="2:9" x14ac:dyDescent="0.2">
      <c r="B2343" s="621" t="s">
        <v>159</v>
      </c>
      <c r="C2343" s="621" t="s">
        <v>3245</v>
      </c>
      <c r="D2343" s="621" t="s">
        <v>3249</v>
      </c>
      <c r="G2343" s="613" t="s">
        <v>2055</v>
      </c>
      <c r="H2343" s="613" t="s">
        <v>2126</v>
      </c>
      <c r="I2343" s="613">
        <v>66073</v>
      </c>
    </row>
    <row r="2344" spans="2:9" x14ac:dyDescent="0.2">
      <c r="B2344" s="621" t="s">
        <v>159</v>
      </c>
      <c r="C2344" s="621" t="s">
        <v>3245</v>
      </c>
      <c r="D2344" s="621" t="s">
        <v>3248</v>
      </c>
      <c r="G2344" s="613" t="s">
        <v>2055</v>
      </c>
      <c r="H2344" s="613" t="s">
        <v>2062</v>
      </c>
      <c r="I2344" s="613">
        <v>66527</v>
      </c>
    </row>
    <row r="2345" spans="2:9" x14ac:dyDescent="0.2">
      <c r="B2345" s="621" t="s">
        <v>159</v>
      </c>
      <c r="C2345" s="621" t="s">
        <v>3245</v>
      </c>
      <c r="D2345" s="621" t="s">
        <v>3247</v>
      </c>
      <c r="G2345" s="613" t="s">
        <v>2055</v>
      </c>
      <c r="H2345" s="613" t="s">
        <v>2166</v>
      </c>
      <c r="I2345" s="613">
        <v>66528</v>
      </c>
    </row>
    <row r="2346" spans="2:9" x14ac:dyDescent="0.2">
      <c r="B2346" s="621" t="s">
        <v>159</v>
      </c>
      <c r="C2346" s="621" t="s">
        <v>3254</v>
      </c>
      <c r="D2346" s="621" t="s">
        <v>3260</v>
      </c>
      <c r="G2346" s="613" t="s">
        <v>2055</v>
      </c>
      <c r="H2346" s="613" t="s">
        <v>2172</v>
      </c>
      <c r="I2346" s="613">
        <v>66554</v>
      </c>
    </row>
    <row r="2347" spans="2:9" x14ac:dyDescent="0.2">
      <c r="B2347" s="621" t="s">
        <v>159</v>
      </c>
      <c r="C2347" s="621" t="s">
        <v>3254</v>
      </c>
      <c r="D2347" s="621" t="s">
        <v>3215</v>
      </c>
      <c r="G2347" s="613" t="s">
        <v>2055</v>
      </c>
      <c r="H2347" s="613" t="s">
        <v>2086</v>
      </c>
      <c r="I2347" s="613">
        <v>66868</v>
      </c>
    </row>
    <row r="2348" spans="2:9" x14ac:dyDescent="0.2">
      <c r="B2348" s="621" t="s">
        <v>159</v>
      </c>
      <c r="C2348" s="621" t="s">
        <v>3254</v>
      </c>
      <c r="D2348" s="621" t="s">
        <v>3114</v>
      </c>
      <c r="G2348" s="613" t="s">
        <v>2055</v>
      </c>
      <c r="H2348" s="613" t="s">
        <v>2178</v>
      </c>
      <c r="I2348" s="613">
        <v>66442</v>
      </c>
    </row>
    <row r="2349" spans="2:9" x14ac:dyDescent="0.2">
      <c r="B2349" s="621" t="s">
        <v>159</v>
      </c>
      <c r="C2349" s="621" t="s">
        <v>3254</v>
      </c>
      <c r="D2349" s="621" t="s">
        <v>3259</v>
      </c>
      <c r="G2349" s="613" t="s">
        <v>2055</v>
      </c>
      <c r="H2349" s="613" t="s">
        <v>2178</v>
      </c>
      <c r="I2349" s="613">
        <v>66449</v>
      </c>
    </row>
    <row r="2350" spans="2:9" x14ac:dyDescent="0.2">
      <c r="B2350" s="621" t="s">
        <v>159</v>
      </c>
      <c r="C2350" s="621" t="s">
        <v>3254</v>
      </c>
      <c r="D2350" s="621" t="s">
        <v>3258</v>
      </c>
      <c r="G2350" s="613" t="s">
        <v>2055</v>
      </c>
      <c r="H2350" s="613" t="s">
        <v>2178</v>
      </c>
      <c r="I2350" s="613">
        <v>66502</v>
      </c>
    </row>
    <row r="2351" spans="2:9" x14ac:dyDescent="0.2">
      <c r="B2351" s="621" t="s">
        <v>159</v>
      </c>
      <c r="C2351" s="621" t="s">
        <v>3254</v>
      </c>
      <c r="D2351" s="621" t="s">
        <v>3250</v>
      </c>
      <c r="G2351" s="613" t="s">
        <v>2055</v>
      </c>
      <c r="H2351" s="613" t="s">
        <v>2178</v>
      </c>
      <c r="I2351" s="613">
        <v>66503</v>
      </c>
    </row>
    <row r="2352" spans="2:9" x14ac:dyDescent="0.2">
      <c r="B2352" s="621" t="s">
        <v>159</v>
      </c>
      <c r="C2352" s="621" t="s">
        <v>3254</v>
      </c>
      <c r="D2352" s="621" t="s">
        <v>3247</v>
      </c>
      <c r="G2352" s="613" t="s">
        <v>2055</v>
      </c>
      <c r="H2352" s="613" t="s">
        <v>2178</v>
      </c>
      <c r="I2352" s="613">
        <v>66506</v>
      </c>
    </row>
    <row r="2353" spans="2:9" x14ac:dyDescent="0.2">
      <c r="B2353" s="621" t="s">
        <v>159</v>
      </c>
      <c r="C2353" s="621" t="s">
        <v>3254</v>
      </c>
      <c r="D2353" s="621" t="s">
        <v>3257</v>
      </c>
      <c r="G2353" s="613" t="s">
        <v>2055</v>
      </c>
      <c r="H2353" s="613" t="s">
        <v>2178</v>
      </c>
      <c r="I2353" s="613">
        <v>66517</v>
      </c>
    </row>
    <row r="2354" spans="2:9" x14ac:dyDescent="0.2">
      <c r="B2354" s="621" t="s">
        <v>159</v>
      </c>
      <c r="C2354" s="621" t="s">
        <v>3254</v>
      </c>
      <c r="D2354" s="621" t="s">
        <v>3256</v>
      </c>
      <c r="G2354" s="613" t="s">
        <v>2055</v>
      </c>
      <c r="H2354" s="613" t="s">
        <v>2178</v>
      </c>
      <c r="I2354" s="613">
        <v>66520</v>
      </c>
    </row>
    <row r="2355" spans="2:9" x14ac:dyDescent="0.2">
      <c r="B2355" s="621" t="s">
        <v>159</v>
      </c>
      <c r="C2355" s="621" t="s">
        <v>3254</v>
      </c>
      <c r="D2355" s="621" t="s">
        <v>3255</v>
      </c>
      <c r="G2355" s="613" t="s">
        <v>2055</v>
      </c>
      <c r="H2355" s="613" t="s">
        <v>2178</v>
      </c>
      <c r="I2355" s="613">
        <v>66531</v>
      </c>
    </row>
    <row r="2356" spans="2:9" x14ac:dyDescent="0.2">
      <c r="B2356" s="621" t="s">
        <v>159</v>
      </c>
      <c r="C2356" s="621" t="s">
        <v>3211</v>
      </c>
      <c r="D2356" s="621" t="s">
        <v>3212</v>
      </c>
      <c r="G2356" s="613" t="s">
        <v>2055</v>
      </c>
      <c r="H2356" s="613" t="s">
        <v>2178</v>
      </c>
      <c r="I2356" s="613">
        <v>66554</v>
      </c>
    </row>
    <row r="2357" spans="2:9" x14ac:dyDescent="0.2">
      <c r="B2357" s="621" t="s">
        <v>159</v>
      </c>
      <c r="C2357" s="621" t="s">
        <v>3211</v>
      </c>
      <c r="D2357" s="621" t="s">
        <v>3213</v>
      </c>
      <c r="G2357" s="613" t="s">
        <v>2055</v>
      </c>
      <c r="H2357" s="613" t="s">
        <v>2178</v>
      </c>
      <c r="I2357" s="613">
        <v>66933</v>
      </c>
    </row>
    <row r="2358" spans="2:9" x14ac:dyDescent="0.2">
      <c r="B2358" s="621" t="s">
        <v>159</v>
      </c>
      <c r="C2358" s="621" t="s">
        <v>3211</v>
      </c>
      <c r="D2358" s="621" t="s">
        <v>3219</v>
      </c>
      <c r="G2358" s="613" t="s">
        <v>2055</v>
      </c>
      <c r="H2358" s="613" t="s">
        <v>2178</v>
      </c>
      <c r="I2358" s="613">
        <v>67447</v>
      </c>
    </row>
    <row r="2359" spans="2:9" x14ac:dyDescent="0.2">
      <c r="B2359" s="621" t="s">
        <v>159</v>
      </c>
      <c r="C2359" s="621" t="s">
        <v>3211</v>
      </c>
      <c r="D2359" s="621" t="s">
        <v>3216</v>
      </c>
      <c r="G2359" s="613" t="s">
        <v>2055</v>
      </c>
      <c r="H2359" s="613" t="s">
        <v>2056</v>
      </c>
      <c r="I2359" s="613">
        <v>66532</v>
      </c>
    </row>
    <row r="2360" spans="2:9" x14ac:dyDescent="0.2">
      <c r="B2360" s="621" t="s">
        <v>159</v>
      </c>
      <c r="C2360" s="621" t="s">
        <v>3211</v>
      </c>
      <c r="D2360" s="621" t="s">
        <v>3218</v>
      </c>
      <c r="G2360" s="613" t="s">
        <v>2055</v>
      </c>
      <c r="H2360" s="613" t="s">
        <v>2184</v>
      </c>
      <c r="I2360" s="613">
        <v>66533</v>
      </c>
    </row>
    <row r="2361" spans="2:9" x14ac:dyDescent="0.2">
      <c r="B2361" s="621" t="s">
        <v>159</v>
      </c>
      <c r="C2361" s="621" t="s">
        <v>3211</v>
      </c>
      <c r="D2361" s="621" t="s">
        <v>3215</v>
      </c>
      <c r="G2361" s="613" t="s">
        <v>2055</v>
      </c>
      <c r="H2361" s="613" t="s">
        <v>2061</v>
      </c>
      <c r="I2361" s="613">
        <v>66534</v>
      </c>
    </row>
    <row r="2362" spans="2:9" x14ac:dyDescent="0.2">
      <c r="B2362" s="621" t="s">
        <v>159</v>
      </c>
      <c r="C2362" s="621" t="s">
        <v>3211</v>
      </c>
      <c r="D2362" s="621" t="s">
        <v>3214</v>
      </c>
      <c r="G2362" s="613" t="s">
        <v>2055</v>
      </c>
      <c r="H2362" s="613" t="s">
        <v>2171</v>
      </c>
      <c r="I2362" s="613">
        <v>66535</v>
      </c>
    </row>
    <row r="2363" spans="2:9" x14ac:dyDescent="0.2">
      <c r="B2363" s="621" t="s">
        <v>159</v>
      </c>
      <c r="C2363" s="621" t="s">
        <v>3211</v>
      </c>
      <c r="D2363" s="621" t="s">
        <v>3222</v>
      </c>
      <c r="G2363" s="613" t="s">
        <v>2055</v>
      </c>
      <c r="H2363" s="613" t="s">
        <v>2110</v>
      </c>
      <c r="I2363" s="613">
        <v>66536</v>
      </c>
    </row>
    <row r="2364" spans="2:9" x14ac:dyDescent="0.2">
      <c r="B2364" s="621" t="s">
        <v>159</v>
      </c>
      <c r="C2364" s="621" t="s">
        <v>3211</v>
      </c>
      <c r="D2364" s="621" t="s">
        <v>3221</v>
      </c>
      <c r="G2364" s="613" t="s">
        <v>2055</v>
      </c>
      <c r="H2364" s="613" t="s">
        <v>2079</v>
      </c>
      <c r="I2364" s="613">
        <v>66966</v>
      </c>
    </row>
    <row r="2365" spans="2:9" x14ac:dyDescent="0.2">
      <c r="B2365" s="621" t="s">
        <v>159</v>
      </c>
      <c r="C2365" s="621" t="s">
        <v>3211</v>
      </c>
      <c r="D2365" s="621" t="s">
        <v>3220</v>
      </c>
      <c r="G2365" s="613" t="s">
        <v>2055</v>
      </c>
      <c r="H2365" s="613" t="s">
        <v>2165</v>
      </c>
      <c r="I2365" s="613">
        <v>66537</v>
      </c>
    </row>
    <row r="2366" spans="2:9" x14ac:dyDescent="0.2">
      <c r="B2366" s="621" t="s">
        <v>159</v>
      </c>
      <c r="C2366" s="621" t="s">
        <v>3211</v>
      </c>
      <c r="D2366" s="621" t="s">
        <v>3217</v>
      </c>
      <c r="G2366" s="613" t="s">
        <v>2055</v>
      </c>
      <c r="H2366" s="613" t="s">
        <v>2157</v>
      </c>
      <c r="I2366" s="613">
        <v>66538</v>
      </c>
    </row>
    <row r="2367" spans="2:9" x14ac:dyDescent="0.2">
      <c r="B2367" s="621" t="s">
        <v>159</v>
      </c>
      <c r="C2367" s="621" t="s">
        <v>3279</v>
      </c>
      <c r="D2367" s="621" t="s">
        <v>3212</v>
      </c>
      <c r="G2367" s="613" t="s">
        <v>2055</v>
      </c>
      <c r="H2367" s="613" t="s">
        <v>2183</v>
      </c>
      <c r="I2367" s="613">
        <v>66539</v>
      </c>
    </row>
    <row r="2368" spans="2:9" x14ac:dyDescent="0.2">
      <c r="B2368" s="621" t="s">
        <v>159</v>
      </c>
      <c r="C2368" s="621" t="s">
        <v>3279</v>
      </c>
      <c r="D2368" s="621" t="s">
        <v>3260</v>
      </c>
      <c r="G2368" s="613" t="s">
        <v>2055</v>
      </c>
      <c r="H2368" s="613" t="s">
        <v>2109</v>
      </c>
      <c r="I2368" s="613">
        <v>66540</v>
      </c>
    </row>
    <row r="2369" spans="2:9" x14ac:dyDescent="0.2">
      <c r="B2369" s="621" t="s">
        <v>159</v>
      </c>
      <c r="C2369" s="621" t="s">
        <v>3279</v>
      </c>
      <c r="D2369" s="621" t="s">
        <v>3282</v>
      </c>
      <c r="G2369" s="613" t="s">
        <v>2055</v>
      </c>
      <c r="H2369" s="613" t="s">
        <v>2142</v>
      </c>
      <c r="I2369" s="613">
        <v>66541</v>
      </c>
    </row>
    <row r="2370" spans="2:9" x14ac:dyDescent="0.2">
      <c r="B2370" s="621" t="s">
        <v>159</v>
      </c>
      <c r="C2370" s="621" t="s">
        <v>3279</v>
      </c>
      <c r="D2370" s="621" t="s">
        <v>3283</v>
      </c>
      <c r="G2370" s="613" t="s">
        <v>2055</v>
      </c>
      <c r="H2370" s="613" t="s">
        <v>2182</v>
      </c>
      <c r="I2370" s="613">
        <v>66542</v>
      </c>
    </row>
    <row r="2371" spans="2:9" x14ac:dyDescent="0.2">
      <c r="B2371" s="621" t="s">
        <v>159</v>
      </c>
      <c r="C2371" s="621" t="s">
        <v>3279</v>
      </c>
      <c r="D2371" s="621" t="s">
        <v>3216</v>
      </c>
      <c r="G2371" s="613" t="s">
        <v>2055</v>
      </c>
      <c r="H2371" s="613" t="s">
        <v>2120</v>
      </c>
      <c r="I2371" s="613">
        <v>66086</v>
      </c>
    </row>
    <row r="2372" spans="2:9" x14ac:dyDescent="0.2">
      <c r="B2372" s="621" t="s">
        <v>159</v>
      </c>
      <c r="C2372" s="621" t="s">
        <v>3279</v>
      </c>
      <c r="D2372" s="621" t="s">
        <v>3215</v>
      </c>
      <c r="G2372" s="613" t="s">
        <v>2055</v>
      </c>
      <c r="H2372" s="613" t="s">
        <v>2055</v>
      </c>
      <c r="I2372" s="613">
        <v>66603</v>
      </c>
    </row>
    <row r="2373" spans="2:9" x14ac:dyDescent="0.2">
      <c r="B2373" s="621" t="s">
        <v>159</v>
      </c>
      <c r="C2373" s="621" t="s">
        <v>3279</v>
      </c>
      <c r="D2373" s="621" t="s">
        <v>3280</v>
      </c>
      <c r="G2373" s="613" t="s">
        <v>2055</v>
      </c>
      <c r="H2373" s="613" t="s">
        <v>2055</v>
      </c>
      <c r="I2373" s="613">
        <v>66604</v>
      </c>
    </row>
    <row r="2374" spans="2:9" x14ac:dyDescent="0.2">
      <c r="B2374" s="621" t="s">
        <v>159</v>
      </c>
      <c r="C2374" s="621" t="s">
        <v>3279</v>
      </c>
      <c r="D2374" s="621" t="s">
        <v>3114</v>
      </c>
      <c r="G2374" s="613" t="s">
        <v>2055</v>
      </c>
      <c r="H2374" s="613" t="s">
        <v>2055</v>
      </c>
      <c r="I2374" s="613">
        <v>66605</v>
      </c>
    </row>
    <row r="2375" spans="2:9" x14ac:dyDescent="0.2">
      <c r="B2375" s="621" t="s">
        <v>159</v>
      </c>
      <c r="C2375" s="621" t="s">
        <v>3279</v>
      </c>
      <c r="D2375" s="621" t="s">
        <v>3286</v>
      </c>
      <c r="G2375" s="613" t="s">
        <v>2055</v>
      </c>
      <c r="H2375" s="613" t="s">
        <v>2055</v>
      </c>
      <c r="I2375" s="613">
        <v>66606</v>
      </c>
    </row>
    <row r="2376" spans="2:9" x14ac:dyDescent="0.2">
      <c r="B2376" s="621" t="s">
        <v>159</v>
      </c>
      <c r="C2376" s="621" t="s">
        <v>3279</v>
      </c>
      <c r="D2376" s="621" t="s">
        <v>3285</v>
      </c>
      <c r="G2376" s="613" t="s">
        <v>2055</v>
      </c>
      <c r="H2376" s="613" t="s">
        <v>2055</v>
      </c>
      <c r="I2376" s="613">
        <v>66607</v>
      </c>
    </row>
    <row r="2377" spans="2:9" x14ac:dyDescent="0.2">
      <c r="B2377" s="621" t="s">
        <v>159</v>
      </c>
      <c r="C2377" s="621" t="s">
        <v>3279</v>
      </c>
      <c r="D2377" s="621" t="s">
        <v>3284</v>
      </c>
      <c r="G2377" s="613" t="s">
        <v>2055</v>
      </c>
      <c r="H2377" s="613" t="s">
        <v>2055</v>
      </c>
      <c r="I2377" s="613">
        <v>66608</v>
      </c>
    </row>
    <row r="2378" spans="2:9" x14ac:dyDescent="0.2">
      <c r="B2378" s="621" t="s">
        <v>159</v>
      </c>
      <c r="C2378" s="621" t="s">
        <v>3279</v>
      </c>
      <c r="D2378" s="621" t="s">
        <v>3281</v>
      </c>
      <c r="G2378" s="613" t="s">
        <v>2055</v>
      </c>
      <c r="H2378" s="613" t="s">
        <v>2055</v>
      </c>
      <c r="I2378" s="613">
        <v>66609</v>
      </c>
    </row>
    <row r="2379" spans="2:9" x14ac:dyDescent="0.2">
      <c r="B2379" s="621" t="s">
        <v>159</v>
      </c>
      <c r="C2379" s="621" t="s">
        <v>3279</v>
      </c>
      <c r="D2379" s="621" t="s">
        <v>3258</v>
      </c>
      <c r="G2379" s="613" t="s">
        <v>2055</v>
      </c>
      <c r="H2379" s="613" t="s">
        <v>2055</v>
      </c>
      <c r="I2379" s="613">
        <v>66610</v>
      </c>
    </row>
    <row r="2380" spans="2:9" x14ac:dyDescent="0.2">
      <c r="B2380" s="621" t="s">
        <v>159</v>
      </c>
      <c r="C2380" s="621" t="s">
        <v>3092</v>
      </c>
      <c r="D2380" s="621" t="s">
        <v>3097</v>
      </c>
      <c r="G2380" s="613" t="s">
        <v>2055</v>
      </c>
      <c r="H2380" s="613" t="s">
        <v>2055</v>
      </c>
      <c r="I2380" s="613">
        <v>66611</v>
      </c>
    </row>
    <row r="2381" spans="2:9" x14ac:dyDescent="0.2">
      <c r="B2381" s="621" t="s">
        <v>159</v>
      </c>
      <c r="C2381" s="621" t="s">
        <v>3092</v>
      </c>
      <c r="D2381" s="621" t="s">
        <v>3095</v>
      </c>
      <c r="G2381" s="613" t="s">
        <v>2055</v>
      </c>
      <c r="H2381" s="613" t="s">
        <v>2055</v>
      </c>
      <c r="I2381" s="613">
        <v>66612</v>
      </c>
    </row>
    <row r="2382" spans="2:9" x14ac:dyDescent="0.2">
      <c r="B2382" s="621" t="s">
        <v>159</v>
      </c>
      <c r="C2382" s="621" t="s">
        <v>3092</v>
      </c>
      <c r="D2382" s="621" t="s">
        <v>3093</v>
      </c>
      <c r="G2382" s="613" t="s">
        <v>2055</v>
      </c>
      <c r="H2382" s="613" t="s">
        <v>2055</v>
      </c>
      <c r="I2382" s="613">
        <v>66614</v>
      </c>
    </row>
    <row r="2383" spans="2:9" x14ac:dyDescent="0.2">
      <c r="B2383" s="621" t="s">
        <v>159</v>
      </c>
      <c r="C2383" s="621" t="s">
        <v>3092</v>
      </c>
      <c r="D2383" s="621" t="s">
        <v>3096</v>
      </c>
      <c r="G2383" s="613" t="s">
        <v>2055</v>
      </c>
      <c r="H2383" s="613" t="s">
        <v>2055</v>
      </c>
      <c r="I2383" s="613">
        <v>66615</v>
      </c>
    </row>
    <row r="2384" spans="2:9" x14ac:dyDescent="0.2">
      <c r="B2384" s="621" t="s">
        <v>159</v>
      </c>
      <c r="C2384" s="621" t="s">
        <v>3092</v>
      </c>
      <c r="D2384" s="621" t="s">
        <v>3094</v>
      </c>
      <c r="G2384" s="613" t="s">
        <v>2055</v>
      </c>
      <c r="H2384" s="613" t="s">
        <v>2055</v>
      </c>
      <c r="I2384" s="613">
        <v>66616</v>
      </c>
    </row>
    <row r="2385" spans="2:9" x14ac:dyDescent="0.2">
      <c r="B2385" s="621" t="s">
        <v>159</v>
      </c>
      <c r="C2385" s="621" t="s">
        <v>3162</v>
      </c>
      <c r="D2385" s="621" t="s">
        <v>3167</v>
      </c>
      <c r="G2385" s="613" t="s">
        <v>2055</v>
      </c>
      <c r="H2385" s="613" t="s">
        <v>2055</v>
      </c>
      <c r="I2385" s="613">
        <v>66617</v>
      </c>
    </row>
    <row r="2386" spans="2:9" x14ac:dyDescent="0.2">
      <c r="B2386" s="621" t="s">
        <v>159</v>
      </c>
      <c r="C2386" s="621" t="s">
        <v>3162</v>
      </c>
      <c r="D2386" s="621" t="s">
        <v>3103</v>
      </c>
      <c r="G2386" s="613" t="s">
        <v>2055</v>
      </c>
      <c r="H2386" s="613" t="s">
        <v>2055</v>
      </c>
      <c r="I2386" s="613">
        <v>66618</v>
      </c>
    </row>
    <row r="2387" spans="2:9" x14ac:dyDescent="0.2">
      <c r="B2387" s="621" t="s">
        <v>159</v>
      </c>
      <c r="C2387" s="621" t="s">
        <v>3162</v>
      </c>
      <c r="D2387" s="621" t="s">
        <v>3168</v>
      </c>
      <c r="G2387" s="613" t="s">
        <v>2055</v>
      </c>
      <c r="H2387" s="613" t="s">
        <v>2055</v>
      </c>
      <c r="I2387" s="613">
        <v>66619</v>
      </c>
    </row>
    <row r="2388" spans="2:9" x14ac:dyDescent="0.2">
      <c r="B2388" s="621" t="s">
        <v>159</v>
      </c>
      <c r="C2388" s="621" t="s">
        <v>3162</v>
      </c>
      <c r="D2388" s="621" t="s">
        <v>3138</v>
      </c>
      <c r="G2388" s="613" t="s">
        <v>2055</v>
      </c>
      <c r="H2388" s="613" t="s">
        <v>2125</v>
      </c>
      <c r="I2388" s="613">
        <v>66088</v>
      </c>
    </row>
    <row r="2389" spans="2:9" x14ac:dyDescent="0.2">
      <c r="B2389" s="621" t="s">
        <v>159</v>
      </c>
      <c r="C2389" s="621" t="s">
        <v>3162</v>
      </c>
      <c r="D2389" s="621" t="s">
        <v>3165</v>
      </c>
      <c r="G2389" s="613" t="s">
        <v>2055</v>
      </c>
      <c r="H2389" s="613" t="s">
        <v>2164</v>
      </c>
      <c r="I2389" s="613">
        <v>66543</v>
      </c>
    </row>
    <row r="2390" spans="2:9" x14ac:dyDescent="0.2">
      <c r="B2390" s="621" t="s">
        <v>159</v>
      </c>
      <c r="C2390" s="621" t="s">
        <v>3162</v>
      </c>
      <c r="D2390" s="621" t="s">
        <v>3139</v>
      </c>
      <c r="G2390" s="613" t="s">
        <v>2055</v>
      </c>
      <c r="H2390" s="613" t="s">
        <v>2141</v>
      </c>
      <c r="I2390" s="613">
        <v>66544</v>
      </c>
    </row>
    <row r="2391" spans="2:9" x14ac:dyDescent="0.2">
      <c r="B2391" s="621" t="s">
        <v>159</v>
      </c>
      <c r="C2391" s="621" t="s">
        <v>3162</v>
      </c>
      <c r="D2391" s="621" t="s">
        <v>3166</v>
      </c>
      <c r="G2391" s="613" t="s">
        <v>2055</v>
      </c>
      <c r="H2391" s="613" t="s">
        <v>2181</v>
      </c>
      <c r="I2391" s="613">
        <v>66546</v>
      </c>
    </row>
    <row r="2392" spans="2:9" x14ac:dyDescent="0.2">
      <c r="B2392" s="621" t="s">
        <v>159</v>
      </c>
      <c r="C2392" s="621" t="s">
        <v>3162</v>
      </c>
      <c r="D2392" s="621" t="s">
        <v>3164</v>
      </c>
      <c r="G2392" s="613" t="s">
        <v>2055</v>
      </c>
      <c r="H2392" s="613" t="s">
        <v>2067</v>
      </c>
      <c r="I2392" s="613">
        <v>67487</v>
      </c>
    </row>
    <row r="2393" spans="2:9" x14ac:dyDescent="0.2">
      <c r="B2393" s="621" t="s">
        <v>159</v>
      </c>
      <c r="C2393" s="621" t="s">
        <v>3162</v>
      </c>
      <c r="D2393" s="621" t="s">
        <v>3104</v>
      </c>
      <c r="G2393" s="613" t="s">
        <v>2055</v>
      </c>
      <c r="H2393" s="613" t="s">
        <v>2174</v>
      </c>
      <c r="I2393" s="613">
        <v>66547</v>
      </c>
    </row>
    <row r="2394" spans="2:9" x14ac:dyDescent="0.2">
      <c r="B2394" s="621" t="s">
        <v>159</v>
      </c>
      <c r="C2394" s="621" t="s">
        <v>3162</v>
      </c>
      <c r="D2394" s="621" t="s">
        <v>3163</v>
      </c>
      <c r="G2394" s="613" t="s">
        <v>2055</v>
      </c>
      <c r="H2394" s="613" t="s">
        <v>264</v>
      </c>
      <c r="I2394" s="613">
        <v>66412</v>
      </c>
    </row>
    <row r="2395" spans="2:9" x14ac:dyDescent="0.2">
      <c r="B2395" s="621" t="s">
        <v>159</v>
      </c>
      <c r="C2395" s="621" t="s">
        <v>3098</v>
      </c>
      <c r="D2395" s="621" t="s">
        <v>3102</v>
      </c>
      <c r="G2395" s="613" t="s">
        <v>2055</v>
      </c>
      <c r="H2395" s="613" t="s">
        <v>264</v>
      </c>
      <c r="I2395" s="613">
        <v>66933</v>
      </c>
    </row>
    <row r="2396" spans="2:9" x14ac:dyDescent="0.2">
      <c r="B2396" s="621" t="s">
        <v>159</v>
      </c>
      <c r="C2396" s="621" t="s">
        <v>3098</v>
      </c>
      <c r="D2396" s="621" t="s">
        <v>3103</v>
      </c>
      <c r="G2396" s="613" t="s">
        <v>2055</v>
      </c>
      <c r="H2396" s="613" t="s">
        <v>264</v>
      </c>
      <c r="I2396" s="613">
        <v>66937</v>
      </c>
    </row>
    <row r="2397" spans="2:9" x14ac:dyDescent="0.2">
      <c r="B2397" s="621" t="s">
        <v>159</v>
      </c>
      <c r="C2397" s="621" t="s">
        <v>3098</v>
      </c>
      <c r="D2397" s="621" t="s">
        <v>3100</v>
      </c>
      <c r="G2397" s="613" t="s">
        <v>2055</v>
      </c>
      <c r="H2397" s="613" t="s">
        <v>264</v>
      </c>
      <c r="I2397" s="613">
        <v>66938</v>
      </c>
    </row>
    <row r="2398" spans="2:9" x14ac:dyDescent="0.2">
      <c r="B2398" s="621" t="s">
        <v>159</v>
      </c>
      <c r="C2398" s="621" t="s">
        <v>3098</v>
      </c>
      <c r="D2398" s="621" t="s">
        <v>3101</v>
      </c>
      <c r="G2398" s="613" t="s">
        <v>2055</v>
      </c>
      <c r="H2398" s="613" t="s">
        <v>264</v>
      </c>
      <c r="I2398" s="613">
        <v>66943</v>
      </c>
    </row>
    <row r="2399" spans="2:9" x14ac:dyDescent="0.2">
      <c r="B2399" s="621" t="s">
        <v>159</v>
      </c>
      <c r="C2399" s="621" t="s">
        <v>3098</v>
      </c>
      <c r="D2399" s="621" t="s">
        <v>3105</v>
      </c>
      <c r="G2399" s="613" t="s">
        <v>2055</v>
      </c>
      <c r="H2399" s="613" t="s">
        <v>264</v>
      </c>
      <c r="I2399" s="613">
        <v>66944</v>
      </c>
    </row>
    <row r="2400" spans="2:9" x14ac:dyDescent="0.2">
      <c r="B2400" s="621" t="s">
        <v>159</v>
      </c>
      <c r="C2400" s="621" t="s">
        <v>3098</v>
      </c>
      <c r="D2400" s="621" t="s">
        <v>3104</v>
      </c>
      <c r="G2400" s="613" t="s">
        <v>2055</v>
      </c>
      <c r="H2400" s="613" t="s">
        <v>264</v>
      </c>
      <c r="I2400" s="613">
        <v>66945</v>
      </c>
    </row>
    <row r="2401" spans="2:9" x14ac:dyDescent="0.2">
      <c r="B2401" s="621" t="s">
        <v>159</v>
      </c>
      <c r="C2401" s="621" t="s">
        <v>3098</v>
      </c>
      <c r="D2401" s="621" t="s">
        <v>3099</v>
      </c>
      <c r="G2401" s="613" t="s">
        <v>2055</v>
      </c>
      <c r="H2401" s="613" t="s">
        <v>264</v>
      </c>
      <c r="I2401" s="613">
        <v>66946</v>
      </c>
    </row>
    <row r="2402" spans="2:9" x14ac:dyDescent="0.2">
      <c r="B2402" s="621" t="s">
        <v>159</v>
      </c>
      <c r="C2402" s="621" t="s">
        <v>3287</v>
      </c>
      <c r="D2402" s="621" t="s">
        <v>3136</v>
      </c>
      <c r="G2402" s="613" t="s">
        <v>2055</v>
      </c>
      <c r="H2402" s="613" t="s">
        <v>264</v>
      </c>
      <c r="I2402" s="613">
        <v>66953</v>
      </c>
    </row>
    <row r="2403" spans="2:9" x14ac:dyDescent="0.2">
      <c r="B2403" s="621" t="s">
        <v>159</v>
      </c>
      <c r="C2403" s="621" t="s">
        <v>3287</v>
      </c>
      <c r="D2403" s="621" t="s">
        <v>3294</v>
      </c>
      <c r="G2403" s="613" t="s">
        <v>2055</v>
      </c>
      <c r="H2403" s="613" t="s">
        <v>264</v>
      </c>
      <c r="I2403" s="613">
        <v>66955</v>
      </c>
    </row>
    <row r="2404" spans="2:9" x14ac:dyDescent="0.2">
      <c r="B2404" s="621" t="s">
        <v>159</v>
      </c>
      <c r="C2404" s="621" t="s">
        <v>3287</v>
      </c>
      <c r="D2404" s="621" t="s">
        <v>3293</v>
      </c>
      <c r="G2404" s="613" t="s">
        <v>2055</v>
      </c>
      <c r="H2404" s="613" t="s">
        <v>264</v>
      </c>
      <c r="I2404" s="613">
        <v>66958</v>
      </c>
    </row>
    <row r="2405" spans="2:9" x14ac:dyDescent="0.2">
      <c r="B2405" s="621" t="s">
        <v>159</v>
      </c>
      <c r="C2405" s="621" t="s">
        <v>3287</v>
      </c>
      <c r="D2405" s="621" t="s">
        <v>3292</v>
      </c>
      <c r="G2405" s="613" t="s">
        <v>2055</v>
      </c>
      <c r="H2405" s="613" t="s">
        <v>264</v>
      </c>
      <c r="I2405" s="613">
        <v>66962</v>
      </c>
    </row>
    <row r="2406" spans="2:9" x14ac:dyDescent="0.2">
      <c r="B2406" s="621" t="s">
        <v>159</v>
      </c>
      <c r="C2406" s="621" t="s">
        <v>3287</v>
      </c>
      <c r="D2406" s="621" t="s">
        <v>3291</v>
      </c>
      <c r="G2406" s="613" t="s">
        <v>2055</v>
      </c>
      <c r="H2406" s="613" t="s">
        <v>264</v>
      </c>
      <c r="I2406" s="613">
        <v>66968</v>
      </c>
    </row>
    <row r="2407" spans="2:9" x14ac:dyDescent="0.2">
      <c r="B2407" s="621" t="s">
        <v>159</v>
      </c>
      <c r="C2407" s="621" t="s">
        <v>3287</v>
      </c>
      <c r="D2407" s="621" t="s">
        <v>3140</v>
      </c>
      <c r="G2407" s="613" t="s">
        <v>2055</v>
      </c>
      <c r="H2407" s="613" t="s">
        <v>2140</v>
      </c>
      <c r="I2407" s="613">
        <v>66548</v>
      </c>
    </row>
    <row r="2408" spans="2:9" x14ac:dyDescent="0.2">
      <c r="B2408" s="621" t="s">
        <v>159</v>
      </c>
      <c r="C2408" s="621" t="s">
        <v>3287</v>
      </c>
      <c r="D2408" s="621" t="s">
        <v>3290</v>
      </c>
      <c r="G2408" s="613" t="s">
        <v>2055</v>
      </c>
      <c r="H2408" s="613" t="s">
        <v>2085</v>
      </c>
      <c r="I2408" s="613">
        <v>66871</v>
      </c>
    </row>
    <row r="2409" spans="2:9" x14ac:dyDescent="0.2">
      <c r="B2409" s="621" t="s">
        <v>159</v>
      </c>
      <c r="C2409" s="621" t="s">
        <v>3287</v>
      </c>
      <c r="D2409" s="621" t="s">
        <v>3289</v>
      </c>
      <c r="G2409" s="613" t="s">
        <v>2055</v>
      </c>
      <c r="H2409" s="613" t="s">
        <v>2095</v>
      </c>
      <c r="I2409" s="613">
        <v>66092</v>
      </c>
    </row>
    <row r="2410" spans="2:9" x14ac:dyDescent="0.2">
      <c r="B2410" s="621" t="s">
        <v>159</v>
      </c>
      <c r="C2410" s="621" t="s">
        <v>3287</v>
      </c>
      <c r="D2410" s="621" t="s">
        <v>3288</v>
      </c>
      <c r="G2410" s="613" t="s">
        <v>2055</v>
      </c>
      <c r="H2410" s="613" t="s">
        <v>2173</v>
      </c>
      <c r="I2410" s="613">
        <v>66549</v>
      </c>
    </row>
    <row r="2411" spans="2:9" x14ac:dyDescent="0.2">
      <c r="B2411" s="621" t="s">
        <v>159</v>
      </c>
      <c r="C2411" s="621" t="s">
        <v>3135</v>
      </c>
      <c r="D2411" s="621" t="s">
        <v>3136</v>
      </c>
      <c r="G2411" s="613" t="s">
        <v>2055</v>
      </c>
      <c r="H2411" s="613" t="s">
        <v>2091</v>
      </c>
      <c r="I2411" s="613">
        <v>66093</v>
      </c>
    </row>
    <row r="2412" spans="2:9" x14ac:dyDescent="0.2">
      <c r="B2412" s="621" t="s">
        <v>159</v>
      </c>
      <c r="C2412" s="621" t="s">
        <v>3135</v>
      </c>
      <c r="D2412" s="621" t="s">
        <v>3138</v>
      </c>
      <c r="G2412" s="613" t="s">
        <v>2055</v>
      </c>
      <c r="H2412" s="613" t="s">
        <v>2060</v>
      </c>
      <c r="I2412" s="613">
        <v>66550</v>
      </c>
    </row>
    <row r="2413" spans="2:9" x14ac:dyDescent="0.2">
      <c r="B2413" s="621" t="s">
        <v>159</v>
      </c>
      <c r="C2413" s="621" t="s">
        <v>3135</v>
      </c>
      <c r="D2413" s="621" t="s">
        <v>3139</v>
      </c>
      <c r="G2413" s="613" t="s">
        <v>2055</v>
      </c>
      <c r="H2413" s="613" t="s">
        <v>2153</v>
      </c>
      <c r="I2413" s="613">
        <v>66872</v>
      </c>
    </row>
    <row r="2414" spans="2:9" x14ac:dyDescent="0.2">
      <c r="B2414" s="621" t="s">
        <v>159</v>
      </c>
      <c r="C2414" s="621" t="s">
        <v>3135</v>
      </c>
      <c r="D2414" s="621" t="s">
        <v>3142</v>
      </c>
      <c r="G2414" s="613" t="s">
        <v>2055</v>
      </c>
      <c r="H2414" s="613" t="s">
        <v>2066</v>
      </c>
      <c r="I2414" s="613">
        <v>66094</v>
      </c>
    </row>
    <row r="2415" spans="2:9" x14ac:dyDescent="0.2">
      <c r="B2415" s="621" t="s">
        <v>159</v>
      </c>
      <c r="C2415" s="621" t="s">
        <v>3135</v>
      </c>
      <c r="D2415" s="621" t="s">
        <v>3141</v>
      </c>
      <c r="G2415" s="613" t="s">
        <v>2055</v>
      </c>
      <c r="H2415" s="613" t="s">
        <v>2106</v>
      </c>
      <c r="I2415" s="613">
        <v>66552</v>
      </c>
    </row>
    <row r="2416" spans="2:9" x14ac:dyDescent="0.2">
      <c r="B2416" s="621" t="s">
        <v>159</v>
      </c>
      <c r="C2416" s="621" t="s">
        <v>3135</v>
      </c>
      <c r="D2416" s="621" t="s">
        <v>3140</v>
      </c>
      <c r="G2416" s="613" t="s">
        <v>2055</v>
      </c>
      <c r="H2416" s="613" t="s">
        <v>2151</v>
      </c>
      <c r="I2416" s="613">
        <v>66873</v>
      </c>
    </row>
    <row r="2417" spans="2:9" x14ac:dyDescent="0.2">
      <c r="B2417" s="621" t="s">
        <v>159</v>
      </c>
      <c r="C2417" s="621" t="s">
        <v>3135</v>
      </c>
      <c r="D2417" s="621" t="s">
        <v>3137</v>
      </c>
      <c r="G2417" s="613" t="s">
        <v>2055</v>
      </c>
      <c r="H2417" s="613" t="s">
        <v>2124</v>
      </c>
      <c r="I2417" s="613">
        <v>66097</v>
      </c>
    </row>
    <row r="2418" spans="2:9" x14ac:dyDescent="0.2">
      <c r="B2418" s="621" t="s">
        <v>159</v>
      </c>
      <c r="C2418" s="621" t="s">
        <v>3169</v>
      </c>
      <c r="D2418" s="621" t="s">
        <v>3102</v>
      </c>
      <c r="G2418" s="613" t="s">
        <v>2055</v>
      </c>
      <c r="H2418" s="613" t="s">
        <v>3373</v>
      </c>
      <c r="I2418" s="613">
        <v>66401</v>
      </c>
    </row>
    <row r="2419" spans="2:9" x14ac:dyDescent="0.2">
      <c r="B2419" s="621" t="s">
        <v>159</v>
      </c>
      <c r="C2419" s="621" t="s">
        <v>3169</v>
      </c>
      <c r="D2419" s="621" t="s">
        <v>3173</v>
      </c>
      <c r="G2419" s="613" t="s">
        <v>2055</v>
      </c>
      <c r="H2419" s="613" t="s">
        <v>3373</v>
      </c>
      <c r="I2419" s="613">
        <v>66407</v>
      </c>
    </row>
    <row r="2420" spans="2:9" x14ac:dyDescent="0.2">
      <c r="B2420" s="621" t="s">
        <v>159</v>
      </c>
      <c r="C2420" s="621" t="s">
        <v>3169</v>
      </c>
      <c r="D2420" s="621" t="s">
        <v>3138</v>
      </c>
      <c r="G2420" s="613" t="s">
        <v>2055</v>
      </c>
      <c r="H2420" s="613" t="s">
        <v>3373</v>
      </c>
      <c r="I2420" s="613">
        <v>66423</v>
      </c>
    </row>
    <row r="2421" spans="2:9" x14ac:dyDescent="0.2">
      <c r="B2421" s="621" t="s">
        <v>159</v>
      </c>
      <c r="C2421" s="621" t="s">
        <v>3169</v>
      </c>
      <c r="D2421" s="621" t="s">
        <v>3171</v>
      </c>
      <c r="G2421" s="613" t="s">
        <v>2055</v>
      </c>
      <c r="H2421" s="613" t="s">
        <v>3373</v>
      </c>
      <c r="I2421" s="613">
        <v>66431</v>
      </c>
    </row>
    <row r="2422" spans="2:9" x14ac:dyDescent="0.2">
      <c r="B2422" s="621" t="s">
        <v>159</v>
      </c>
      <c r="C2422" s="621" t="s">
        <v>3169</v>
      </c>
      <c r="D2422" s="621" t="s">
        <v>3172</v>
      </c>
      <c r="G2422" s="613" t="s">
        <v>2055</v>
      </c>
      <c r="H2422" s="613" t="s">
        <v>3373</v>
      </c>
      <c r="I2422" s="613">
        <v>66507</v>
      </c>
    </row>
    <row r="2423" spans="2:9" x14ac:dyDescent="0.2">
      <c r="B2423" s="621" t="s">
        <v>159</v>
      </c>
      <c r="C2423" s="621" t="s">
        <v>3169</v>
      </c>
      <c r="D2423" s="621" t="s">
        <v>3170</v>
      </c>
      <c r="G2423" s="613" t="s">
        <v>2055</v>
      </c>
      <c r="H2423" s="613" t="s">
        <v>3373</v>
      </c>
      <c r="I2423" s="613">
        <v>66526</v>
      </c>
    </row>
    <row r="2424" spans="2:9" x14ac:dyDescent="0.2">
      <c r="B2424" s="621" t="s">
        <v>159</v>
      </c>
      <c r="C2424" s="621" t="s">
        <v>3169</v>
      </c>
      <c r="D2424" s="621" t="s">
        <v>3175</v>
      </c>
      <c r="G2424" s="613" t="s">
        <v>2055</v>
      </c>
      <c r="H2424" s="613" t="s">
        <v>3373</v>
      </c>
      <c r="I2424" s="613">
        <v>66615</v>
      </c>
    </row>
    <row r="2425" spans="2:9" x14ac:dyDescent="0.2">
      <c r="B2425" s="621" t="s">
        <v>159</v>
      </c>
      <c r="C2425" s="621" t="s">
        <v>3169</v>
      </c>
      <c r="D2425" s="621" t="s">
        <v>3174</v>
      </c>
      <c r="G2425" s="613" t="s">
        <v>2055</v>
      </c>
      <c r="H2425" s="613" t="s">
        <v>3373</v>
      </c>
      <c r="I2425" s="613">
        <v>66834</v>
      </c>
    </row>
    <row r="2426" spans="2:9" x14ac:dyDescent="0.2">
      <c r="B2426" s="621" t="s">
        <v>159</v>
      </c>
      <c r="C2426" s="621" t="s">
        <v>3355</v>
      </c>
      <c r="D2426" s="621" t="s">
        <v>3356</v>
      </c>
      <c r="G2426" s="613" t="s">
        <v>2055</v>
      </c>
      <c r="H2426" s="613" t="s">
        <v>3374</v>
      </c>
      <c r="I2426" s="613">
        <v>66441</v>
      </c>
    </row>
    <row r="2427" spans="2:9" x14ac:dyDescent="0.2">
      <c r="B2427" s="621" t="s">
        <v>159</v>
      </c>
      <c r="C2427" s="621" t="s">
        <v>3355</v>
      </c>
      <c r="D2427" s="621" t="s">
        <v>3177</v>
      </c>
      <c r="G2427" s="613" t="s">
        <v>2055</v>
      </c>
      <c r="H2427" s="613" t="s">
        <v>3374</v>
      </c>
      <c r="I2427" s="613">
        <v>66442</v>
      </c>
    </row>
    <row r="2428" spans="2:9" x14ac:dyDescent="0.2">
      <c r="B2428" s="621" t="s">
        <v>159</v>
      </c>
      <c r="C2428" s="621" t="s">
        <v>3355</v>
      </c>
      <c r="D2428" s="621" t="s">
        <v>3102</v>
      </c>
      <c r="G2428" s="613" t="s">
        <v>2055</v>
      </c>
      <c r="H2428" s="613" t="s">
        <v>3374</v>
      </c>
      <c r="I2428" s="613">
        <v>66502</v>
      </c>
    </row>
    <row r="2429" spans="2:9" x14ac:dyDescent="0.2">
      <c r="B2429" s="621" t="s">
        <v>159</v>
      </c>
      <c r="C2429" s="621" t="s">
        <v>3355</v>
      </c>
      <c r="D2429" s="621" t="s">
        <v>3357</v>
      </c>
      <c r="G2429" s="613" t="s">
        <v>2055</v>
      </c>
      <c r="H2429" s="613" t="s">
        <v>3374</v>
      </c>
      <c r="I2429" s="613">
        <v>66514</v>
      </c>
    </row>
    <row r="2430" spans="2:9" x14ac:dyDescent="0.2">
      <c r="B2430" s="621" t="s">
        <v>159</v>
      </c>
      <c r="C2430" s="621" t="s">
        <v>3355</v>
      </c>
      <c r="D2430" s="621" t="s">
        <v>3195</v>
      </c>
      <c r="G2430" s="613" t="s">
        <v>2055</v>
      </c>
      <c r="H2430" s="613" t="s">
        <v>3374</v>
      </c>
      <c r="I2430" s="613">
        <v>66849</v>
      </c>
    </row>
    <row r="2431" spans="2:9" x14ac:dyDescent="0.2">
      <c r="B2431" s="621" t="s">
        <v>159</v>
      </c>
      <c r="C2431" s="621" t="s">
        <v>3355</v>
      </c>
      <c r="D2431" s="621" t="s">
        <v>3180</v>
      </c>
      <c r="G2431" s="613" t="s">
        <v>2055</v>
      </c>
      <c r="H2431" s="613" t="s">
        <v>3374</v>
      </c>
      <c r="I2431" s="613">
        <v>67431</v>
      </c>
    </row>
    <row r="2432" spans="2:9" x14ac:dyDescent="0.2">
      <c r="B2432" s="621" t="s">
        <v>159</v>
      </c>
      <c r="C2432" s="621" t="s">
        <v>3355</v>
      </c>
      <c r="D2432" s="621" t="s">
        <v>3204</v>
      </c>
      <c r="G2432" s="613" t="s">
        <v>2055</v>
      </c>
      <c r="H2432" s="613" t="s">
        <v>3375</v>
      </c>
      <c r="I2432" s="613">
        <v>66834</v>
      </c>
    </row>
    <row r="2433" spans="2:9" x14ac:dyDescent="0.2">
      <c r="B2433" s="621" t="s">
        <v>159</v>
      </c>
      <c r="C2433" s="621" t="s">
        <v>3355</v>
      </c>
      <c r="D2433" s="621" t="s">
        <v>3206</v>
      </c>
      <c r="G2433" s="613" t="s">
        <v>2055</v>
      </c>
      <c r="H2433" s="613" t="s">
        <v>3375</v>
      </c>
      <c r="I2433" s="613">
        <v>66838</v>
      </c>
    </row>
    <row r="2434" spans="2:9" x14ac:dyDescent="0.2">
      <c r="B2434" s="621" t="s">
        <v>159</v>
      </c>
      <c r="C2434" s="621" t="s">
        <v>3355</v>
      </c>
      <c r="D2434" s="621" t="s">
        <v>3172</v>
      </c>
      <c r="G2434" s="613" t="s">
        <v>2055</v>
      </c>
      <c r="H2434" s="613" t="s">
        <v>3375</v>
      </c>
      <c r="I2434" s="613">
        <v>66846</v>
      </c>
    </row>
    <row r="2435" spans="2:9" x14ac:dyDescent="0.2">
      <c r="B2435" s="621" t="s">
        <v>159</v>
      </c>
      <c r="C2435" s="621" t="s">
        <v>3355</v>
      </c>
      <c r="D2435" s="621" t="s">
        <v>3101</v>
      </c>
      <c r="G2435" s="613" t="s">
        <v>2055</v>
      </c>
      <c r="H2435" s="613" t="s">
        <v>3375</v>
      </c>
      <c r="I2435" s="613">
        <v>66849</v>
      </c>
    </row>
    <row r="2436" spans="2:9" x14ac:dyDescent="0.2">
      <c r="B2436" s="621" t="s">
        <v>159</v>
      </c>
      <c r="C2436" s="621" t="s">
        <v>3355</v>
      </c>
      <c r="D2436" s="621" t="s">
        <v>3170</v>
      </c>
      <c r="G2436" s="613" t="s">
        <v>2055</v>
      </c>
      <c r="H2436" s="613" t="s">
        <v>3375</v>
      </c>
      <c r="I2436" s="613">
        <v>66859</v>
      </c>
    </row>
    <row r="2437" spans="2:9" x14ac:dyDescent="0.2">
      <c r="B2437" s="621" t="s">
        <v>159</v>
      </c>
      <c r="C2437" s="621" t="s">
        <v>3355</v>
      </c>
      <c r="D2437" s="621" t="s">
        <v>3190</v>
      </c>
      <c r="G2437" s="613" t="s">
        <v>2055</v>
      </c>
      <c r="H2437" s="613" t="s">
        <v>3375</v>
      </c>
      <c r="I2437" s="613">
        <v>66872</v>
      </c>
    </row>
    <row r="2438" spans="2:9" x14ac:dyDescent="0.2">
      <c r="B2438" s="621" t="s">
        <v>159</v>
      </c>
      <c r="C2438" s="621" t="s">
        <v>3355</v>
      </c>
      <c r="D2438" s="621" t="s">
        <v>3358</v>
      </c>
      <c r="G2438" s="613" t="s">
        <v>2055</v>
      </c>
      <c r="H2438" s="613" t="s">
        <v>3375</v>
      </c>
      <c r="I2438" s="613">
        <v>66873</v>
      </c>
    </row>
    <row r="2439" spans="2:9" x14ac:dyDescent="0.2">
      <c r="B2439" s="621" t="s">
        <v>159</v>
      </c>
      <c r="C2439" s="621" t="s">
        <v>3331</v>
      </c>
      <c r="D2439" s="621" t="s">
        <v>3120</v>
      </c>
      <c r="G2439" s="613" t="s">
        <v>2055</v>
      </c>
      <c r="H2439" s="613" t="s">
        <v>3375</v>
      </c>
      <c r="I2439" s="613">
        <v>67449</v>
      </c>
    </row>
    <row r="2440" spans="2:9" x14ac:dyDescent="0.2">
      <c r="B2440" s="621" t="s">
        <v>159</v>
      </c>
      <c r="C2440" s="621" t="s">
        <v>3331</v>
      </c>
      <c r="D2440" s="621" t="s">
        <v>3341</v>
      </c>
      <c r="G2440" s="613" t="s">
        <v>2055</v>
      </c>
      <c r="H2440" s="613" t="s">
        <v>3376</v>
      </c>
      <c r="I2440" s="613">
        <v>66523</v>
      </c>
    </row>
    <row r="2441" spans="2:9" x14ac:dyDescent="0.2">
      <c r="B2441" s="621" t="s">
        <v>159</v>
      </c>
      <c r="C2441" s="621" t="s">
        <v>3331</v>
      </c>
      <c r="D2441" s="621" t="s">
        <v>3338</v>
      </c>
      <c r="G2441" s="613" t="s">
        <v>2055</v>
      </c>
      <c r="H2441" s="613" t="s">
        <v>3376</v>
      </c>
      <c r="I2441" s="613">
        <v>66801</v>
      </c>
    </row>
    <row r="2442" spans="2:9" x14ac:dyDescent="0.2">
      <c r="B2442" s="621" t="s">
        <v>159</v>
      </c>
      <c r="C2442" s="621" t="s">
        <v>3331</v>
      </c>
      <c r="D2442" s="621" t="s">
        <v>3180</v>
      </c>
      <c r="G2442" s="613" t="s">
        <v>2055</v>
      </c>
      <c r="H2442" s="613" t="s">
        <v>3376</v>
      </c>
      <c r="I2442" s="613">
        <v>66830</v>
      </c>
    </row>
    <row r="2443" spans="2:9" x14ac:dyDescent="0.2">
      <c r="B2443" s="621" t="s">
        <v>159</v>
      </c>
      <c r="C2443" s="621" t="s">
        <v>3331</v>
      </c>
      <c r="D2443" s="621" t="s">
        <v>3344</v>
      </c>
      <c r="G2443" s="613" t="s">
        <v>2055</v>
      </c>
      <c r="H2443" s="613" t="s">
        <v>3376</v>
      </c>
      <c r="I2443" s="613">
        <v>66833</v>
      </c>
    </row>
    <row r="2444" spans="2:9" x14ac:dyDescent="0.2">
      <c r="B2444" s="621" t="s">
        <v>159</v>
      </c>
      <c r="C2444" s="621" t="s">
        <v>3331</v>
      </c>
      <c r="D2444" s="621" t="s">
        <v>3333</v>
      </c>
      <c r="G2444" s="613" t="s">
        <v>2055</v>
      </c>
      <c r="H2444" s="613" t="s">
        <v>3376</v>
      </c>
      <c r="I2444" s="613">
        <v>66835</v>
      </c>
    </row>
    <row r="2445" spans="2:9" x14ac:dyDescent="0.2">
      <c r="B2445" s="621" t="s">
        <v>159</v>
      </c>
      <c r="C2445" s="621" t="s">
        <v>3331</v>
      </c>
      <c r="D2445" s="621" t="s">
        <v>3335</v>
      </c>
      <c r="G2445" s="613" t="s">
        <v>2055</v>
      </c>
      <c r="H2445" s="613" t="s">
        <v>3376</v>
      </c>
      <c r="I2445" s="613">
        <v>66846</v>
      </c>
    </row>
    <row r="2446" spans="2:9" x14ac:dyDescent="0.2">
      <c r="B2446" s="621" t="s">
        <v>159</v>
      </c>
      <c r="C2446" s="621" t="s">
        <v>3331</v>
      </c>
      <c r="D2446" s="621" t="s">
        <v>3171</v>
      </c>
      <c r="G2446" s="613" t="s">
        <v>2055</v>
      </c>
      <c r="H2446" s="613" t="s">
        <v>3376</v>
      </c>
      <c r="I2446" s="613">
        <v>66854</v>
      </c>
    </row>
    <row r="2447" spans="2:9" x14ac:dyDescent="0.2">
      <c r="B2447" s="621" t="s">
        <v>159</v>
      </c>
      <c r="C2447" s="621" t="s">
        <v>3331</v>
      </c>
      <c r="D2447" s="621" t="s">
        <v>3334</v>
      </c>
      <c r="G2447" s="613" t="s">
        <v>2055</v>
      </c>
      <c r="H2447" s="613" t="s">
        <v>3376</v>
      </c>
      <c r="I2447" s="613">
        <v>66860</v>
      </c>
    </row>
    <row r="2448" spans="2:9" x14ac:dyDescent="0.2">
      <c r="B2448" s="621" t="s">
        <v>159</v>
      </c>
      <c r="C2448" s="621" t="s">
        <v>3331</v>
      </c>
      <c r="D2448" s="621" t="s">
        <v>3342</v>
      </c>
      <c r="G2448" s="613" t="s">
        <v>2055</v>
      </c>
      <c r="H2448" s="613" t="s">
        <v>3376</v>
      </c>
      <c r="I2448" s="613">
        <v>66864</v>
      </c>
    </row>
    <row r="2449" spans="2:9" x14ac:dyDescent="0.2">
      <c r="B2449" s="621" t="s">
        <v>159</v>
      </c>
      <c r="C2449" s="621" t="s">
        <v>3331</v>
      </c>
      <c r="D2449" s="621" t="s">
        <v>3332</v>
      </c>
      <c r="G2449" s="613" t="s">
        <v>2055</v>
      </c>
      <c r="H2449" s="613" t="s">
        <v>3376</v>
      </c>
      <c r="I2449" s="613">
        <v>66865</v>
      </c>
    </row>
    <row r="2450" spans="2:9" x14ac:dyDescent="0.2">
      <c r="B2450" s="621" t="s">
        <v>159</v>
      </c>
      <c r="C2450" s="621" t="s">
        <v>3331</v>
      </c>
      <c r="D2450" s="621" t="s">
        <v>3175</v>
      </c>
      <c r="G2450" s="613" t="s">
        <v>2055</v>
      </c>
      <c r="H2450" s="613" t="s">
        <v>3376</v>
      </c>
      <c r="I2450" s="613">
        <v>66868</v>
      </c>
    </row>
    <row r="2451" spans="2:9" x14ac:dyDescent="0.2">
      <c r="B2451" s="621" t="s">
        <v>159</v>
      </c>
      <c r="C2451" s="621" t="s">
        <v>3331</v>
      </c>
      <c r="D2451" s="621" t="s">
        <v>3345</v>
      </c>
      <c r="G2451" s="613" t="s">
        <v>2055</v>
      </c>
      <c r="H2451" s="613" t="s">
        <v>3377</v>
      </c>
      <c r="I2451" s="613">
        <v>66409</v>
      </c>
    </row>
    <row r="2452" spans="2:9" x14ac:dyDescent="0.2">
      <c r="B2452" s="621" t="s">
        <v>159</v>
      </c>
      <c r="C2452" s="621" t="s">
        <v>3331</v>
      </c>
      <c r="D2452" s="621" t="s">
        <v>3343</v>
      </c>
      <c r="G2452" s="613" t="s">
        <v>2055</v>
      </c>
      <c r="H2452" s="613" t="s">
        <v>3377</v>
      </c>
      <c r="I2452" s="613">
        <v>66413</v>
      </c>
    </row>
    <row r="2453" spans="2:9" x14ac:dyDescent="0.2">
      <c r="B2453" s="621" t="s">
        <v>159</v>
      </c>
      <c r="C2453" s="621" t="s">
        <v>3331</v>
      </c>
      <c r="D2453" s="621" t="s">
        <v>3340</v>
      </c>
      <c r="G2453" s="613" t="s">
        <v>2055</v>
      </c>
      <c r="H2453" s="613" t="s">
        <v>3377</v>
      </c>
      <c r="I2453" s="613">
        <v>66414</v>
      </c>
    </row>
    <row r="2454" spans="2:9" x14ac:dyDescent="0.2">
      <c r="B2454" s="621" t="s">
        <v>159</v>
      </c>
      <c r="C2454" s="621" t="s">
        <v>3331</v>
      </c>
      <c r="D2454" s="621" t="s">
        <v>3339</v>
      </c>
      <c r="G2454" s="613" t="s">
        <v>2055</v>
      </c>
      <c r="H2454" s="613" t="s">
        <v>3377</v>
      </c>
      <c r="I2454" s="613">
        <v>66451</v>
      </c>
    </row>
    <row r="2455" spans="2:9" x14ac:dyDescent="0.2">
      <c r="B2455" s="621" t="s">
        <v>159</v>
      </c>
      <c r="C2455" s="621" t="s">
        <v>3331</v>
      </c>
      <c r="D2455" s="621" t="s">
        <v>3337</v>
      </c>
      <c r="G2455" s="613" t="s">
        <v>2055</v>
      </c>
      <c r="H2455" s="613" t="s">
        <v>3377</v>
      </c>
      <c r="I2455" s="613">
        <v>66510</v>
      </c>
    </row>
    <row r="2456" spans="2:9" x14ac:dyDescent="0.2">
      <c r="B2456" s="621" t="s">
        <v>159</v>
      </c>
      <c r="C2456" s="621" t="s">
        <v>3331</v>
      </c>
      <c r="D2456" s="621" t="s">
        <v>3336</v>
      </c>
      <c r="G2456" s="613" t="s">
        <v>2055</v>
      </c>
      <c r="H2456" s="613" t="s">
        <v>3377</v>
      </c>
      <c r="I2456" s="613">
        <v>66523</v>
      </c>
    </row>
    <row r="2457" spans="2:9" x14ac:dyDescent="0.2">
      <c r="B2457" s="621" t="s">
        <v>159</v>
      </c>
      <c r="C2457" s="621" t="s">
        <v>3176</v>
      </c>
      <c r="D2457" s="621" t="s">
        <v>3191</v>
      </c>
      <c r="G2457" s="613" t="s">
        <v>2055</v>
      </c>
      <c r="H2457" s="613" t="s">
        <v>3377</v>
      </c>
      <c r="I2457" s="613">
        <v>66524</v>
      </c>
    </row>
    <row r="2458" spans="2:9" x14ac:dyDescent="0.2">
      <c r="B2458" s="621" t="s">
        <v>159</v>
      </c>
      <c r="C2458" s="621" t="s">
        <v>3176</v>
      </c>
      <c r="D2458" s="621" t="s">
        <v>3207</v>
      </c>
      <c r="G2458" s="613" t="s">
        <v>2055</v>
      </c>
      <c r="H2458" s="613" t="s">
        <v>3377</v>
      </c>
      <c r="I2458" s="613">
        <v>66528</v>
      </c>
    </row>
    <row r="2459" spans="2:9" x14ac:dyDescent="0.2">
      <c r="B2459" s="621" t="s">
        <v>159</v>
      </c>
      <c r="C2459" s="621" t="s">
        <v>3176</v>
      </c>
      <c r="D2459" s="621" t="s">
        <v>3179</v>
      </c>
      <c r="G2459" s="613" t="s">
        <v>2055</v>
      </c>
      <c r="H2459" s="613" t="s">
        <v>3377</v>
      </c>
      <c r="I2459" s="613">
        <v>66537</v>
      </c>
    </row>
    <row r="2460" spans="2:9" x14ac:dyDescent="0.2">
      <c r="B2460" s="621" t="s">
        <v>159</v>
      </c>
      <c r="C2460" s="621" t="s">
        <v>3176</v>
      </c>
      <c r="D2460" s="621" t="s">
        <v>3196</v>
      </c>
      <c r="G2460" s="613" t="s">
        <v>2055</v>
      </c>
      <c r="H2460" s="613" t="s">
        <v>3377</v>
      </c>
      <c r="I2460" s="613">
        <v>66543</v>
      </c>
    </row>
    <row r="2461" spans="2:9" x14ac:dyDescent="0.2">
      <c r="B2461" s="621" t="s">
        <v>159</v>
      </c>
      <c r="C2461" s="621" t="s">
        <v>3176</v>
      </c>
      <c r="D2461" s="621" t="s">
        <v>3198</v>
      </c>
      <c r="G2461" s="613" t="s">
        <v>2055</v>
      </c>
      <c r="H2461" s="613" t="s">
        <v>3377</v>
      </c>
      <c r="I2461" s="613">
        <v>66856</v>
      </c>
    </row>
    <row r="2462" spans="2:9" x14ac:dyDescent="0.2">
      <c r="B2462" s="621" t="s">
        <v>159</v>
      </c>
      <c r="C2462" s="621" t="s">
        <v>3176</v>
      </c>
      <c r="D2462" s="621" t="s">
        <v>3194</v>
      </c>
      <c r="G2462" s="613" t="s">
        <v>2055</v>
      </c>
      <c r="H2462" s="613" t="s">
        <v>3377</v>
      </c>
      <c r="I2462" s="613">
        <v>66868</v>
      </c>
    </row>
    <row r="2463" spans="2:9" x14ac:dyDescent="0.2">
      <c r="B2463" s="621" t="s">
        <v>159</v>
      </c>
      <c r="C2463" s="621" t="s">
        <v>3176</v>
      </c>
      <c r="D2463" s="621" t="s">
        <v>3202</v>
      </c>
      <c r="G2463" s="613" t="s">
        <v>2055</v>
      </c>
      <c r="H2463" s="613" t="s">
        <v>3378</v>
      </c>
      <c r="I2463" s="613">
        <v>66093</v>
      </c>
    </row>
    <row r="2464" spans="2:9" x14ac:dyDescent="0.2">
      <c r="B2464" s="621" t="s">
        <v>159</v>
      </c>
      <c r="C2464" s="621" t="s">
        <v>3176</v>
      </c>
      <c r="D2464" s="621" t="s">
        <v>3208</v>
      </c>
      <c r="G2464" s="613" t="s">
        <v>2055</v>
      </c>
      <c r="H2464" s="613" t="s">
        <v>3378</v>
      </c>
      <c r="I2464" s="613">
        <v>66758</v>
      </c>
    </row>
    <row r="2465" spans="2:9" x14ac:dyDescent="0.2">
      <c r="B2465" s="621" t="s">
        <v>159</v>
      </c>
      <c r="C2465" s="621" t="s">
        <v>3176</v>
      </c>
      <c r="D2465" s="621" t="s">
        <v>3177</v>
      </c>
      <c r="G2465" s="613" t="s">
        <v>2055</v>
      </c>
      <c r="H2465" s="613" t="s">
        <v>3378</v>
      </c>
      <c r="I2465" s="613">
        <v>66839</v>
      </c>
    </row>
    <row r="2466" spans="2:9" x14ac:dyDescent="0.2">
      <c r="B2466" s="621" t="s">
        <v>159</v>
      </c>
      <c r="C2466" s="621" t="s">
        <v>3176</v>
      </c>
      <c r="D2466" s="621" t="s">
        <v>3205</v>
      </c>
      <c r="G2466" s="613" t="s">
        <v>2055</v>
      </c>
      <c r="H2466" s="613" t="s">
        <v>3378</v>
      </c>
      <c r="I2466" s="613">
        <v>66852</v>
      </c>
    </row>
    <row r="2467" spans="2:9" x14ac:dyDescent="0.2">
      <c r="B2467" s="621" t="s">
        <v>159</v>
      </c>
      <c r="C2467" s="621" t="s">
        <v>3176</v>
      </c>
      <c r="D2467" s="621" t="s">
        <v>3192</v>
      </c>
      <c r="G2467" s="613" t="s">
        <v>2055</v>
      </c>
      <c r="H2467" s="613" t="s">
        <v>3378</v>
      </c>
      <c r="I2467" s="613">
        <v>66854</v>
      </c>
    </row>
    <row r="2468" spans="2:9" x14ac:dyDescent="0.2">
      <c r="B2468" s="621" t="s">
        <v>159</v>
      </c>
      <c r="C2468" s="621" t="s">
        <v>3176</v>
      </c>
      <c r="D2468" s="621" t="s">
        <v>3195</v>
      </c>
      <c r="G2468" s="613" t="s">
        <v>2055</v>
      </c>
      <c r="H2468" s="613" t="s">
        <v>3378</v>
      </c>
      <c r="I2468" s="613">
        <v>66856</v>
      </c>
    </row>
    <row r="2469" spans="2:9" x14ac:dyDescent="0.2">
      <c r="B2469" s="621" t="s">
        <v>159</v>
      </c>
      <c r="C2469" s="621" t="s">
        <v>3176</v>
      </c>
      <c r="D2469" s="621" t="s">
        <v>3180</v>
      </c>
      <c r="G2469" s="613" t="s">
        <v>2055</v>
      </c>
      <c r="H2469" s="613" t="s">
        <v>3378</v>
      </c>
      <c r="I2469" s="613">
        <v>66857</v>
      </c>
    </row>
    <row r="2470" spans="2:9" x14ac:dyDescent="0.2">
      <c r="B2470" s="621" t="s">
        <v>159</v>
      </c>
      <c r="C2470" s="621" t="s">
        <v>3176</v>
      </c>
      <c r="D2470" s="621" t="s">
        <v>3204</v>
      </c>
      <c r="G2470" s="613" t="s">
        <v>2055</v>
      </c>
      <c r="H2470" s="613" t="s">
        <v>3378</v>
      </c>
      <c r="I2470" s="613">
        <v>66864</v>
      </c>
    </row>
    <row r="2471" spans="2:9" x14ac:dyDescent="0.2">
      <c r="B2471" s="621" t="s">
        <v>159</v>
      </c>
      <c r="C2471" s="621" t="s">
        <v>3176</v>
      </c>
      <c r="D2471" s="621" t="s">
        <v>3206</v>
      </c>
      <c r="G2471" s="613" t="s">
        <v>2055</v>
      </c>
      <c r="H2471" s="613" t="s">
        <v>3378</v>
      </c>
      <c r="I2471" s="613">
        <v>66868</v>
      </c>
    </row>
    <row r="2472" spans="2:9" x14ac:dyDescent="0.2">
      <c r="B2472" s="621" t="s">
        <v>159</v>
      </c>
      <c r="C2472" s="621" t="s">
        <v>3176</v>
      </c>
      <c r="D2472" s="621" t="s">
        <v>3181</v>
      </c>
      <c r="G2472" s="613" t="s">
        <v>2055</v>
      </c>
      <c r="H2472" s="613" t="s">
        <v>3378</v>
      </c>
      <c r="I2472" s="613">
        <v>66871</v>
      </c>
    </row>
    <row r="2473" spans="2:9" x14ac:dyDescent="0.2">
      <c r="B2473" s="621" t="s">
        <v>159</v>
      </c>
      <c r="C2473" s="621" t="s">
        <v>3176</v>
      </c>
      <c r="D2473" s="621" t="s">
        <v>3203</v>
      </c>
      <c r="G2473" s="613" t="s">
        <v>2055</v>
      </c>
      <c r="H2473" s="613" t="s">
        <v>3379</v>
      </c>
      <c r="I2473" s="613">
        <v>66403</v>
      </c>
    </row>
    <row r="2474" spans="2:9" x14ac:dyDescent="0.2">
      <c r="B2474" s="621" t="s">
        <v>159</v>
      </c>
      <c r="C2474" s="621" t="s">
        <v>3176</v>
      </c>
      <c r="D2474" s="621" t="s">
        <v>3210</v>
      </c>
      <c r="G2474" s="613" t="s">
        <v>2055</v>
      </c>
      <c r="H2474" s="613" t="s">
        <v>3379</v>
      </c>
      <c r="I2474" s="613">
        <v>66406</v>
      </c>
    </row>
    <row r="2475" spans="2:9" x14ac:dyDescent="0.2">
      <c r="B2475" s="621" t="s">
        <v>159</v>
      </c>
      <c r="C2475" s="621" t="s">
        <v>3176</v>
      </c>
      <c r="D2475" s="621" t="s">
        <v>3209</v>
      </c>
      <c r="G2475" s="613" t="s">
        <v>2055</v>
      </c>
      <c r="H2475" s="613" t="s">
        <v>3379</v>
      </c>
      <c r="I2475" s="613">
        <v>66411</v>
      </c>
    </row>
    <row r="2476" spans="2:9" x14ac:dyDescent="0.2">
      <c r="B2476" s="621" t="s">
        <v>159</v>
      </c>
      <c r="C2476" s="621" t="s">
        <v>3176</v>
      </c>
      <c r="D2476" s="621" t="s">
        <v>3201</v>
      </c>
      <c r="G2476" s="613" t="s">
        <v>2055</v>
      </c>
      <c r="H2476" s="613" t="s">
        <v>3379</v>
      </c>
      <c r="I2476" s="613">
        <v>66412</v>
      </c>
    </row>
    <row r="2477" spans="2:9" x14ac:dyDescent="0.2">
      <c r="B2477" s="621" t="s">
        <v>159</v>
      </c>
      <c r="C2477" s="621" t="s">
        <v>3176</v>
      </c>
      <c r="D2477" s="621" t="s">
        <v>3200</v>
      </c>
      <c r="G2477" s="613" t="s">
        <v>2055</v>
      </c>
      <c r="H2477" s="613" t="s">
        <v>3379</v>
      </c>
      <c r="I2477" s="613">
        <v>66427</v>
      </c>
    </row>
    <row r="2478" spans="2:9" x14ac:dyDescent="0.2">
      <c r="B2478" s="621" t="s">
        <v>159</v>
      </c>
      <c r="C2478" s="621" t="s">
        <v>3176</v>
      </c>
      <c r="D2478" s="621" t="s">
        <v>3199</v>
      </c>
      <c r="G2478" s="613" t="s">
        <v>2055</v>
      </c>
      <c r="H2478" s="613" t="s">
        <v>3379</v>
      </c>
      <c r="I2478" s="613">
        <v>66438</v>
      </c>
    </row>
    <row r="2479" spans="2:9" x14ac:dyDescent="0.2">
      <c r="B2479" s="621" t="s">
        <v>159</v>
      </c>
      <c r="C2479" s="621" t="s">
        <v>3176</v>
      </c>
      <c r="D2479" s="621" t="s">
        <v>3197</v>
      </c>
      <c r="G2479" s="613" t="s">
        <v>2055</v>
      </c>
      <c r="H2479" s="613" t="s">
        <v>3379</v>
      </c>
      <c r="I2479" s="613">
        <v>66508</v>
      </c>
    </row>
    <row r="2480" spans="2:9" x14ac:dyDescent="0.2">
      <c r="B2480" s="621" t="s">
        <v>159</v>
      </c>
      <c r="C2480" s="621" t="s">
        <v>3176</v>
      </c>
      <c r="D2480" s="621" t="s">
        <v>3193</v>
      </c>
      <c r="G2480" s="613" t="s">
        <v>2055</v>
      </c>
      <c r="H2480" s="613" t="s">
        <v>3379</v>
      </c>
      <c r="I2480" s="613">
        <v>66518</v>
      </c>
    </row>
    <row r="2481" spans="2:9" x14ac:dyDescent="0.2">
      <c r="B2481" s="621" t="s">
        <v>159</v>
      </c>
      <c r="C2481" s="621" t="s">
        <v>3176</v>
      </c>
      <c r="D2481" s="621" t="s">
        <v>3190</v>
      </c>
      <c r="G2481" s="613" t="s">
        <v>2055</v>
      </c>
      <c r="H2481" s="613" t="s">
        <v>3379</v>
      </c>
      <c r="I2481" s="613">
        <v>66541</v>
      </c>
    </row>
    <row r="2482" spans="2:9" x14ac:dyDescent="0.2">
      <c r="B2482" s="621" t="s">
        <v>159</v>
      </c>
      <c r="C2482" s="621" t="s">
        <v>3176</v>
      </c>
      <c r="D2482" s="621" t="s">
        <v>3189</v>
      </c>
      <c r="G2482" s="613" t="s">
        <v>2055</v>
      </c>
      <c r="H2482" s="613" t="s">
        <v>3379</v>
      </c>
      <c r="I2482" s="613">
        <v>66544</v>
      </c>
    </row>
    <row r="2483" spans="2:9" x14ac:dyDescent="0.2">
      <c r="B2483" s="621" t="s">
        <v>159</v>
      </c>
      <c r="C2483" s="621" t="s">
        <v>3176</v>
      </c>
      <c r="D2483" s="621" t="s">
        <v>3188</v>
      </c>
      <c r="G2483" s="613" t="s">
        <v>2055</v>
      </c>
      <c r="H2483" s="613" t="s">
        <v>3379</v>
      </c>
      <c r="I2483" s="613">
        <v>66548</v>
      </c>
    </row>
    <row r="2484" spans="2:9" x14ac:dyDescent="0.2">
      <c r="B2484" s="621" t="s">
        <v>159</v>
      </c>
      <c r="C2484" s="621" t="s">
        <v>3176</v>
      </c>
      <c r="D2484" s="621" t="s">
        <v>3187</v>
      </c>
      <c r="G2484" s="613" t="s">
        <v>2055</v>
      </c>
      <c r="H2484" s="613" t="s">
        <v>3379</v>
      </c>
      <c r="I2484" s="613">
        <v>66933</v>
      </c>
    </row>
    <row r="2485" spans="2:9" x14ac:dyDescent="0.2">
      <c r="B2485" s="621" t="s">
        <v>159</v>
      </c>
      <c r="C2485" s="621" t="s">
        <v>3176</v>
      </c>
      <c r="D2485" s="621" t="s">
        <v>3186</v>
      </c>
      <c r="G2485" s="613" t="s">
        <v>2055</v>
      </c>
      <c r="H2485" s="613" t="s">
        <v>3379</v>
      </c>
      <c r="I2485" s="613">
        <v>66945</v>
      </c>
    </row>
    <row r="2486" spans="2:9" x14ac:dyDescent="0.2">
      <c r="B2486" s="621" t="s">
        <v>159</v>
      </c>
      <c r="C2486" s="621" t="s">
        <v>3176</v>
      </c>
      <c r="D2486" s="621" t="s">
        <v>3185</v>
      </c>
      <c r="G2486" s="613" t="s">
        <v>2055</v>
      </c>
      <c r="H2486" s="613" t="s">
        <v>3380</v>
      </c>
      <c r="I2486" s="613">
        <v>66403</v>
      </c>
    </row>
    <row r="2487" spans="2:9" x14ac:dyDescent="0.2">
      <c r="B2487" s="621" t="s">
        <v>159</v>
      </c>
      <c r="C2487" s="621" t="s">
        <v>3176</v>
      </c>
      <c r="D2487" s="621" t="s">
        <v>3184</v>
      </c>
      <c r="G2487" s="613" t="s">
        <v>2055</v>
      </c>
      <c r="H2487" s="613" t="s">
        <v>3380</v>
      </c>
      <c r="I2487" s="613">
        <v>66404</v>
      </c>
    </row>
    <row r="2488" spans="2:9" x14ac:dyDescent="0.2">
      <c r="B2488" s="621" t="s">
        <v>159</v>
      </c>
      <c r="C2488" s="621" t="s">
        <v>3176</v>
      </c>
      <c r="D2488" s="621" t="s">
        <v>3183</v>
      </c>
      <c r="G2488" s="613" t="s">
        <v>2055</v>
      </c>
      <c r="H2488" s="613" t="s">
        <v>3380</v>
      </c>
      <c r="I2488" s="613">
        <v>66408</v>
      </c>
    </row>
    <row r="2489" spans="2:9" x14ac:dyDescent="0.2">
      <c r="B2489" s="621" t="s">
        <v>159</v>
      </c>
      <c r="C2489" s="621" t="s">
        <v>3176</v>
      </c>
      <c r="D2489" s="621" t="s">
        <v>3182</v>
      </c>
      <c r="G2489" s="613" t="s">
        <v>2055</v>
      </c>
      <c r="H2489" s="613" t="s">
        <v>3380</v>
      </c>
      <c r="I2489" s="613">
        <v>66415</v>
      </c>
    </row>
    <row r="2490" spans="2:9" x14ac:dyDescent="0.2">
      <c r="B2490" s="621" t="s">
        <v>159</v>
      </c>
      <c r="C2490" s="621" t="s">
        <v>3176</v>
      </c>
      <c r="D2490" s="621" t="s">
        <v>3178</v>
      </c>
      <c r="G2490" s="613" t="s">
        <v>2055</v>
      </c>
      <c r="H2490" s="613" t="s">
        <v>3380</v>
      </c>
      <c r="I2490" s="613">
        <v>66417</v>
      </c>
    </row>
    <row r="2491" spans="2:9" x14ac:dyDescent="0.2">
      <c r="B2491" s="621" t="s">
        <v>159</v>
      </c>
      <c r="C2491" s="621" t="s">
        <v>3318</v>
      </c>
      <c r="D2491" s="621" t="s">
        <v>3327</v>
      </c>
      <c r="G2491" s="613" t="s">
        <v>2055</v>
      </c>
      <c r="H2491" s="613" t="s">
        <v>3380</v>
      </c>
      <c r="I2491" s="613">
        <v>66428</v>
      </c>
    </row>
    <row r="2492" spans="2:9" x14ac:dyDescent="0.2">
      <c r="B2492" s="621" t="s">
        <v>159</v>
      </c>
      <c r="C2492" s="621" t="s">
        <v>3318</v>
      </c>
      <c r="D2492" s="621" t="s">
        <v>3320</v>
      </c>
      <c r="G2492" s="613" t="s">
        <v>2055</v>
      </c>
      <c r="H2492" s="613" t="s">
        <v>3380</v>
      </c>
      <c r="I2492" s="613">
        <v>66522</v>
      </c>
    </row>
    <row r="2493" spans="2:9" x14ac:dyDescent="0.2">
      <c r="B2493" s="621" t="s">
        <v>159</v>
      </c>
      <c r="C2493" s="621" t="s">
        <v>3318</v>
      </c>
      <c r="D2493" s="621" t="s">
        <v>3322</v>
      </c>
      <c r="G2493" s="613" t="s">
        <v>2055</v>
      </c>
      <c r="H2493" s="613" t="s">
        <v>3380</v>
      </c>
      <c r="I2493" s="613">
        <v>66534</v>
      </c>
    </row>
    <row r="2494" spans="2:9" x14ac:dyDescent="0.2">
      <c r="B2494" s="621" t="s">
        <v>159</v>
      </c>
      <c r="C2494" s="621" t="s">
        <v>3318</v>
      </c>
      <c r="D2494" s="621" t="s">
        <v>3319</v>
      </c>
      <c r="G2494" s="613" t="s">
        <v>2055</v>
      </c>
      <c r="H2494" s="613" t="s">
        <v>3380</v>
      </c>
      <c r="I2494" s="613">
        <v>66538</v>
      </c>
    </row>
    <row r="2495" spans="2:9" x14ac:dyDescent="0.2">
      <c r="B2495" s="621" t="s">
        <v>159</v>
      </c>
      <c r="C2495" s="621" t="s">
        <v>3318</v>
      </c>
      <c r="D2495" s="621" t="s">
        <v>3321</v>
      </c>
      <c r="G2495" s="613" t="s">
        <v>2055</v>
      </c>
      <c r="H2495" s="613" t="s">
        <v>3380</v>
      </c>
      <c r="I2495" s="613">
        <v>66544</v>
      </c>
    </row>
    <row r="2496" spans="2:9" x14ac:dyDescent="0.2">
      <c r="B2496" s="621" t="s">
        <v>159</v>
      </c>
      <c r="C2496" s="621" t="s">
        <v>3318</v>
      </c>
      <c r="D2496" s="621" t="s">
        <v>3328</v>
      </c>
      <c r="G2496" s="613" t="s">
        <v>2055</v>
      </c>
      <c r="H2496" s="613" t="s">
        <v>3380</v>
      </c>
      <c r="I2496" s="613">
        <v>66550</v>
      </c>
    </row>
    <row r="2497" spans="2:9" x14ac:dyDescent="0.2">
      <c r="B2497" s="621" t="s">
        <v>159</v>
      </c>
      <c r="C2497" s="621" t="s">
        <v>3318</v>
      </c>
      <c r="D2497" s="621" t="s">
        <v>3326</v>
      </c>
      <c r="G2497" s="613" t="s">
        <v>2055</v>
      </c>
      <c r="H2497" s="613" t="s">
        <v>3381</v>
      </c>
      <c r="I2497" s="613">
        <v>66094</v>
      </c>
    </row>
    <row r="2498" spans="2:9" x14ac:dyDescent="0.2">
      <c r="B2498" s="621" t="s">
        <v>159</v>
      </c>
      <c r="C2498" s="621" t="s">
        <v>3318</v>
      </c>
      <c r="D2498" s="621" t="s">
        <v>3181</v>
      </c>
      <c r="G2498" s="613" t="s">
        <v>2055</v>
      </c>
      <c r="H2498" s="613" t="s">
        <v>3381</v>
      </c>
      <c r="I2498" s="613">
        <v>66424</v>
      </c>
    </row>
    <row r="2499" spans="2:9" x14ac:dyDescent="0.2">
      <c r="B2499" s="621" t="s">
        <v>159</v>
      </c>
      <c r="C2499" s="621" t="s">
        <v>3318</v>
      </c>
      <c r="D2499" s="621" t="s">
        <v>3330</v>
      </c>
      <c r="G2499" s="613" t="s">
        <v>2055</v>
      </c>
      <c r="H2499" s="613" t="s">
        <v>3381</v>
      </c>
      <c r="I2499" s="613">
        <v>66425</v>
      </c>
    </row>
    <row r="2500" spans="2:9" x14ac:dyDescent="0.2">
      <c r="B2500" s="621" t="s">
        <v>159</v>
      </c>
      <c r="C2500" s="621" t="s">
        <v>3318</v>
      </c>
      <c r="D2500" s="621" t="s">
        <v>3329</v>
      </c>
      <c r="G2500" s="613" t="s">
        <v>2055</v>
      </c>
      <c r="H2500" s="613" t="s">
        <v>3381</v>
      </c>
      <c r="I2500" s="613">
        <v>66434</v>
      </c>
    </row>
    <row r="2501" spans="2:9" x14ac:dyDescent="0.2">
      <c r="B2501" s="621" t="s">
        <v>159</v>
      </c>
      <c r="C2501" s="621" t="s">
        <v>3318</v>
      </c>
      <c r="D2501" s="621" t="s">
        <v>3325</v>
      </c>
      <c r="G2501" s="613" t="s">
        <v>2055</v>
      </c>
      <c r="H2501" s="613" t="s">
        <v>3381</v>
      </c>
      <c r="I2501" s="613">
        <v>66439</v>
      </c>
    </row>
    <row r="2502" spans="2:9" x14ac:dyDescent="0.2">
      <c r="B2502" s="621" t="s">
        <v>159</v>
      </c>
      <c r="C2502" s="621" t="s">
        <v>3318</v>
      </c>
      <c r="D2502" s="621" t="s">
        <v>3324</v>
      </c>
      <c r="G2502" s="613" t="s">
        <v>2055</v>
      </c>
      <c r="H2502" s="613" t="s">
        <v>3381</v>
      </c>
      <c r="I2502" s="613">
        <v>66515</v>
      </c>
    </row>
    <row r="2503" spans="2:9" x14ac:dyDescent="0.2">
      <c r="B2503" s="621" t="s">
        <v>159</v>
      </c>
      <c r="C2503" s="621" t="s">
        <v>3318</v>
      </c>
      <c r="D2503" s="621" t="s">
        <v>3323</v>
      </c>
      <c r="G2503" s="613" t="s">
        <v>2055</v>
      </c>
      <c r="H2503" s="613" t="s">
        <v>3381</v>
      </c>
      <c r="I2503" s="613">
        <v>66516</v>
      </c>
    </row>
    <row r="2504" spans="2:9" x14ac:dyDescent="0.2">
      <c r="B2504" s="621" t="s">
        <v>159</v>
      </c>
      <c r="C2504" s="621" t="s">
        <v>3119</v>
      </c>
      <c r="D2504" s="621" t="s">
        <v>3133</v>
      </c>
      <c r="G2504" s="613" t="s">
        <v>2055</v>
      </c>
      <c r="H2504" s="613" t="s">
        <v>3381</v>
      </c>
      <c r="I2504" s="613">
        <v>66527</v>
      </c>
    </row>
    <row r="2505" spans="2:9" x14ac:dyDescent="0.2">
      <c r="B2505" s="621" t="s">
        <v>159</v>
      </c>
      <c r="C2505" s="621" t="s">
        <v>3119</v>
      </c>
      <c r="D2505" s="621" t="s">
        <v>3128</v>
      </c>
      <c r="G2505" s="613" t="s">
        <v>2055</v>
      </c>
      <c r="H2505" s="613" t="s">
        <v>3381</v>
      </c>
      <c r="I2505" s="613">
        <v>66532</v>
      </c>
    </row>
    <row r="2506" spans="2:9" x14ac:dyDescent="0.2">
      <c r="B2506" s="621" t="s">
        <v>159</v>
      </c>
      <c r="C2506" s="621" t="s">
        <v>3119</v>
      </c>
      <c r="D2506" s="621" t="s">
        <v>3120</v>
      </c>
      <c r="G2506" s="613" t="s">
        <v>2055</v>
      </c>
      <c r="H2506" s="613" t="s">
        <v>3381</v>
      </c>
      <c r="I2506" s="613">
        <v>66534</v>
      </c>
    </row>
    <row r="2507" spans="2:9" x14ac:dyDescent="0.2">
      <c r="B2507" s="621" t="s">
        <v>159</v>
      </c>
      <c r="C2507" s="621" t="s">
        <v>3119</v>
      </c>
      <c r="D2507" s="621" t="s">
        <v>3122</v>
      </c>
      <c r="G2507" s="613" t="s">
        <v>2055</v>
      </c>
      <c r="H2507" s="613" t="s">
        <v>3381</v>
      </c>
      <c r="I2507" s="613">
        <v>66550</v>
      </c>
    </row>
    <row r="2508" spans="2:9" x14ac:dyDescent="0.2">
      <c r="B2508" s="621" t="s">
        <v>159</v>
      </c>
      <c r="C2508" s="621" t="s">
        <v>3119</v>
      </c>
      <c r="D2508" s="621" t="s">
        <v>3129</v>
      </c>
      <c r="G2508" s="613" t="s">
        <v>2055</v>
      </c>
      <c r="H2508" s="613" t="s">
        <v>3382</v>
      </c>
      <c r="I2508" s="613">
        <v>66901</v>
      </c>
    </row>
    <row r="2509" spans="2:9" x14ac:dyDescent="0.2">
      <c r="B2509" s="621" t="s">
        <v>159</v>
      </c>
      <c r="C2509" s="621" t="s">
        <v>3119</v>
      </c>
      <c r="D2509" s="621" t="s">
        <v>3123</v>
      </c>
      <c r="G2509" s="613" t="s">
        <v>2055</v>
      </c>
      <c r="H2509" s="613" t="s">
        <v>3382</v>
      </c>
      <c r="I2509" s="613">
        <v>66938</v>
      </c>
    </row>
    <row r="2510" spans="2:9" x14ac:dyDescent="0.2">
      <c r="B2510" s="621" t="s">
        <v>159</v>
      </c>
      <c r="C2510" s="621" t="s">
        <v>3119</v>
      </c>
      <c r="D2510" s="621" t="s">
        <v>3134</v>
      </c>
      <c r="G2510" s="613" t="s">
        <v>2055</v>
      </c>
      <c r="H2510" s="613" t="s">
        <v>3382</v>
      </c>
      <c r="I2510" s="613">
        <v>66948</v>
      </c>
    </row>
    <row r="2511" spans="2:9" x14ac:dyDescent="0.2">
      <c r="B2511" s="621" t="s">
        <v>159</v>
      </c>
      <c r="C2511" s="621" t="s">
        <v>3119</v>
      </c>
      <c r="D2511" s="621" t="s">
        <v>3124</v>
      </c>
      <c r="G2511" s="613" t="s">
        <v>2055</v>
      </c>
      <c r="H2511" s="613" t="s">
        <v>3382</v>
      </c>
      <c r="I2511" s="613">
        <v>66966</v>
      </c>
    </row>
    <row r="2512" spans="2:9" x14ac:dyDescent="0.2">
      <c r="B2512" s="621" t="s">
        <v>159</v>
      </c>
      <c r="C2512" s="621" t="s">
        <v>3119</v>
      </c>
      <c r="D2512" s="621" t="s">
        <v>3121</v>
      </c>
      <c r="G2512" s="613" t="s">
        <v>2055</v>
      </c>
      <c r="H2512" s="613" t="s">
        <v>3382</v>
      </c>
      <c r="I2512" s="613">
        <v>67417</v>
      </c>
    </row>
    <row r="2513" spans="2:9" x14ac:dyDescent="0.2">
      <c r="B2513" s="621" t="s">
        <v>159</v>
      </c>
      <c r="C2513" s="621" t="s">
        <v>3119</v>
      </c>
      <c r="D2513" s="621" t="s">
        <v>3132</v>
      </c>
      <c r="G2513" s="613" t="s">
        <v>2055</v>
      </c>
      <c r="H2513" s="613" t="s">
        <v>3382</v>
      </c>
      <c r="I2513" s="613">
        <v>67436</v>
      </c>
    </row>
    <row r="2514" spans="2:9" x14ac:dyDescent="0.2">
      <c r="B2514" s="621" t="s">
        <v>159</v>
      </c>
      <c r="C2514" s="621" t="s">
        <v>3119</v>
      </c>
      <c r="D2514" s="621" t="s">
        <v>3131</v>
      </c>
      <c r="G2514" s="613" t="s">
        <v>2055</v>
      </c>
      <c r="H2514" s="613" t="s">
        <v>3382</v>
      </c>
      <c r="I2514" s="613">
        <v>67445</v>
      </c>
    </row>
    <row r="2515" spans="2:9" x14ac:dyDescent="0.2">
      <c r="B2515" s="621" t="s">
        <v>159</v>
      </c>
      <c r="C2515" s="621" t="s">
        <v>3119</v>
      </c>
      <c r="D2515" s="621" t="s">
        <v>3130</v>
      </c>
      <c r="G2515" s="613" t="s">
        <v>2055</v>
      </c>
      <c r="H2515" s="613" t="s">
        <v>3382</v>
      </c>
      <c r="I2515" s="613">
        <v>67466</v>
      </c>
    </row>
    <row r="2516" spans="2:9" x14ac:dyDescent="0.2">
      <c r="B2516" s="621" t="s">
        <v>159</v>
      </c>
      <c r="C2516" s="621" t="s">
        <v>3119</v>
      </c>
      <c r="D2516" s="621" t="s">
        <v>3127</v>
      </c>
      <c r="G2516" s="613" t="s">
        <v>2055</v>
      </c>
      <c r="H2516" s="613" t="s">
        <v>3383</v>
      </c>
      <c r="I2516" s="613">
        <v>66937</v>
      </c>
    </row>
    <row r="2517" spans="2:9" x14ac:dyDescent="0.2">
      <c r="B2517" s="621" t="s">
        <v>159</v>
      </c>
      <c r="C2517" s="621" t="s">
        <v>3119</v>
      </c>
      <c r="D2517" s="621" t="s">
        <v>3126</v>
      </c>
      <c r="G2517" s="613" t="s">
        <v>2055</v>
      </c>
      <c r="H2517" s="613" t="s">
        <v>3383</v>
      </c>
      <c r="I2517" s="613">
        <v>66938</v>
      </c>
    </row>
    <row r="2518" spans="2:9" x14ac:dyDescent="0.2">
      <c r="B2518" s="621" t="s">
        <v>159</v>
      </c>
      <c r="C2518" s="621" t="s">
        <v>3119</v>
      </c>
      <c r="D2518" s="621" t="s">
        <v>3125</v>
      </c>
      <c r="G2518" s="613" t="s">
        <v>2055</v>
      </c>
      <c r="H2518" s="613" t="s">
        <v>3383</v>
      </c>
      <c r="I2518" s="613">
        <v>66962</v>
      </c>
    </row>
    <row r="2519" spans="2:9" x14ac:dyDescent="0.2">
      <c r="B2519" s="621" t="s">
        <v>159</v>
      </c>
      <c r="C2519" s="621" t="s">
        <v>3269</v>
      </c>
      <c r="D2519" s="621" t="s">
        <v>3132</v>
      </c>
      <c r="G2519" s="613" t="s">
        <v>2055</v>
      </c>
      <c r="H2519" s="613" t="s">
        <v>3383</v>
      </c>
      <c r="I2519" s="613">
        <v>67432</v>
      </c>
    </row>
    <row r="2520" spans="2:9" x14ac:dyDescent="0.2">
      <c r="B2520" s="621" t="s">
        <v>159</v>
      </c>
      <c r="C2520" s="621" t="s">
        <v>3269</v>
      </c>
      <c r="D2520" s="621" t="s">
        <v>3278</v>
      </c>
      <c r="G2520" s="613" t="s">
        <v>2055</v>
      </c>
      <c r="H2520" s="613" t="s">
        <v>3383</v>
      </c>
      <c r="I2520" s="613">
        <v>67447</v>
      </c>
    </row>
    <row r="2521" spans="2:9" x14ac:dyDescent="0.2">
      <c r="B2521" s="621" t="s">
        <v>159</v>
      </c>
      <c r="C2521" s="621" t="s">
        <v>3269</v>
      </c>
      <c r="D2521" s="621" t="s">
        <v>3277</v>
      </c>
      <c r="G2521" s="613" t="s">
        <v>2055</v>
      </c>
      <c r="H2521" s="613" t="s">
        <v>3383</v>
      </c>
      <c r="I2521" s="613">
        <v>67458</v>
      </c>
    </row>
    <row r="2522" spans="2:9" x14ac:dyDescent="0.2">
      <c r="B2522" s="621" t="s">
        <v>159</v>
      </c>
      <c r="C2522" s="621" t="s">
        <v>3269</v>
      </c>
      <c r="D2522" s="621" t="s">
        <v>3276</v>
      </c>
      <c r="G2522" s="613" t="s">
        <v>2055</v>
      </c>
      <c r="H2522" s="613" t="s">
        <v>3383</v>
      </c>
      <c r="I2522" s="613">
        <v>67466</v>
      </c>
    </row>
    <row r="2523" spans="2:9" x14ac:dyDescent="0.2">
      <c r="B2523" s="621" t="s">
        <v>159</v>
      </c>
      <c r="C2523" s="621" t="s">
        <v>3269</v>
      </c>
      <c r="D2523" s="621" t="s">
        <v>3243</v>
      </c>
      <c r="G2523" s="613" t="s">
        <v>2055</v>
      </c>
      <c r="H2523" s="613" t="s">
        <v>3383</v>
      </c>
      <c r="I2523" s="613">
        <v>67468</v>
      </c>
    </row>
    <row r="2524" spans="2:9" x14ac:dyDescent="0.2">
      <c r="B2524" s="621" t="s">
        <v>159</v>
      </c>
      <c r="C2524" s="621" t="s">
        <v>3269</v>
      </c>
      <c r="D2524" s="621" t="s">
        <v>3275</v>
      </c>
      <c r="G2524" s="613" t="s">
        <v>2055</v>
      </c>
      <c r="H2524" s="613" t="s">
        <v>3383</v>
      </c>
      <c r="I2524" s="613">
        <v>67487</v>
      </c>
    </row>
    <row r="2525" spans="2:9" x14ac:dyDescent="0.2">
      <c r="B2525" s="621" t="s">
        <v>159</v>
      </c>
      <c r="C2525" s="621" t="s">
        <v>3269</v>
      </c>
      <c r="D2525" s="621" t="s">
        <v>3274</v>
      </c>
      <c r="G2525" s="613" t="s">
        <v>2055</v>
      </c>
      <c r="H2525" s="613" t="s">
        <v>3384</v>
      </c>
      <c r="I2525" s="613">
        <v>66407</v>
      </c>
    </row>
    <row r="2526" spans="2:9" x14ac:dyDescent="0.2">
      <c r="B2526" s="621" t="s">
        <v>159</v>
      </c>
      <c r="C2526" s="621" t="s">
        <v>3269</v>
      </c>
      <c r="D2526" s="621" t="s">
        <v>3131</v>
      </c>
      <c r="G2526" s="613" t="s">
        <v>2055</v>
      </c>
      <c r="H2526" s="613" t="s">
        <v>3384</v>
      </c>
      <c r="I2526" s="613">
        <v>66422</v>
      </c>
    </row>
    <row r="2527" spans="2:9" x14ac:dyDescent="0.2">
      <c r="B2527" s="621" t="s">
        <v>159</v>
      </c>
      <c r="C2527" s="621" t="s">
        <v>3269</v>
      </c>
      <c r="D2527" s="621" t="s">
        <v>3273</v>
      </c>
      <c r="G2527" s="613" t="s">
        <v>2055</v>
      </c>
      <c r="H2527" s="613" t="s">
        <v>3384</v>
      </c>
      <c r="I2527" s="613">
        <v>66427</v>
      </c>
    </row>
    <row r="2528" spans="2:9" x14ac:dyDescent="0.2">
      <c r="B2528" s="621" t="s">
        <v>159</v>
      </c>
      <c r="C2528" s="621" t="s">
        <v>3269</v>
      </c>
      <c r="D2528" s="621" t="s">
        <v>3126</v>
      </c>
      <c r="G2528" s="613" t="s">
        <v>2055</v>
      </c>
      <c r="H2528" s="613" t="s">
        <v>3384</v>
      </c>
      <c r="I2528" s="613">
        <v>66432</v>
      </c>
    </row>
    <row r="2529" spans="2:9" x14ac:dyDescent="0.2">
      <c r="B2529" s="621" t="s">
        <v>159</v>
      </c>
      <c r="C2529" s="621" t="s">
        <v>3269</v>
      </c>
      <c r="D2529" s="621" t="s">
        <v>3272</v>
      </c>
      <c r="G2529" s="613" t="s">
        <v>2055</v>
      </c>
      <c r="H2529" s="613" t="s">
        <v>3384</v>
      </c>
      <c r="I2529" s="613">
        <v>66502</v>
      </c>
    </row>
    <row r="2530" spans="2:9" x14ac:dyDescent="0.2">
      <c r="B2530" s="621" t="s">
        <v>159</v>
      </c>
      <c r="C2530" s="621" t="s">
        <v>3269</v>
      </c>
      <c r="D2530" s="621" t="s">
        <v>3271</v>
      </c>
      <c r="G2530" s="613" t="s">
        <v>2055</v>
      </c>
      <c r="H2530" s="613" t="s">
        <v>3384</v>
      </c>
      <c r="I2530" s="613">
        <v>66503</v>
      </c>
    </row>
    <row r="2531" spans="2:9" x14ac:dyDescent="0.2">
      <c r="B2531" s="621" t="s">
        <v>159</v>
      </c>
      <c r="C2531" s="621" t="s">
        <v>3269</v>
      </c>
      <c r="D2531" s="621" t="s">
        <v>3240</v>
      </c>
      <c r="G2531" s="613" t="s">
        <v>2055</v>
      </c>
      <c r="H2531" s="613" t="s">
        <v>3384</v>
      </c>
      <c r="I2531" s="613">
        <v>66520</v>
      </c>
    </row>
    <row r="2532" spans="2:9" x14ac:dyDescent="0.2">
      <c r="B2532" s="621" t="s">
        <v>159</v>
      </c>
      <c r="C2532" s="621" t="s">
        <v>3269</v>
      </c>
      <c r="D2532" s="621" t="s">
        <v>3239</v>
      </c>
      <c r="G2532" s="613" t="s">
        <v>2055</v>
      </c>
      <c r="H2532" s="613" t="s">
        <v>3384</v>
      </c>
      <c r="I2532" s="613">
        <v>66521</v>
      </c>
    </row>
    <row r="2533" spans="2:9" x14ac:dyDescent="0.2">
      <c r="B2533" s="621" t="s">
        <v>159</v>
      </c>
      <c r="C2533" s="621" t="s">
        <v>3269</v>
      </c>
      <c r="D2533" s="621" t="s">
        <v>3263</v>
      </c>
      <c r="G2533" s="613" t="s">
        <v>2055</v>
      </c>
      <c r="H2533" s="613" t="s">
        <v>3384</v>
      </c>
      <c r="I2533" s="613">
        <v>66535</v>
      </c>
    </row>
    <row r="2534" spans="2:9" x14ac:dyDescent="0.2">
      <c r="B2534" s="621" t="s">
        <v>159</v>
      </c>
      <c r="C2534" s="621" t="s">
        <v>3269</v>
      </c>
      <c r="D2534" s="621" t="s">
        <v>3125</v>
      </c>
      <c r="G2534" s="613" t="s">
        <v>2055</v>
      </c>
      <c r="H2534" s="613" t="s">
        <v>3384</v>
      </c>
      <c r="I2534" s="613">
        <v>66536</v>
      </c>
    </row>
    <row r="2535" spans="2:9" x14ac:dyDescent="0.2">
      <c r="B2535" s="621" t="s">
        <v>159</v>
      </c>
      <c r="C2535" s="621" t="s">
        <v>3269</v>
      </c>
      <c r="D2535" s="621" t="s">
        <v>3270</v>
      </c>
      <c r="G2535" s="613" t="s">
        <v>2055</v>
      </c>
      <c r="H2535" s="613" t="s">
        <v>3384</v>
      </c>
      <c r="I2535" s="613">
        <v>66547</v>
      </c>
    </row>
    <row r="2536" spans="2:9" x14ac:dyDescent="0.2">
      <c r="B2536" s="621" t="s">
        <v>159</v>
      </c>
      <c r="C2536" s="621" t="s">
        <v>3238</v>
      </c>
      <c r="D2536" s="621" t="s">
        <v>3244</v>
      </c>
      <c r="G2536" s="613" t="s">
        <v>2055</v>
      </c>
      <c r="H2536" s="613" t="s">
        <v>3384</v>
      </c>
      <c r="I2536" s="613">
        <v>66549</v>
      </c>
    </row>
    <row r="2537" spans="2:9" x14ac:dyDescent="0.2">
      <c r="B2537" s="621" t="s">
        <v>159</v>
      </c>
      <c r="C2537" s="621" t="s">
        <v>3238</v>
      </c>
      <c r="D2537" s="621" t="s">
        <v>3243</v>
      </c>
      <c r="G2537" s="613" t="s">
        <v>2055</v>
      </c>
      <c r="H2537" s="613" t="s">
        <v>3384</v>
      </c>
      <c r="I2537" s="613">
        <v>66554</v>
      </c>
    </row>
    <row r="2538" spans="2:9" x14ac:dyDescent="0.2">
      <c r="B2538" s="621" t="s">
        <v>159</v>
      </c>
      <c r="C2538" s="621" t="s">
        <v>3238</v>
      </c>
      <c r="D2538" s="621" t="s">
        <v>3242</v>
      </c>
      <c r="G2538" s="613" t="s">
        <v>2055</v>
      </c>
      <c r="H2538" s="613" t="s">
        <v>3385</v>
      </c>
      <c r="I2538" s="613">
        <v>66058</v>
      </c>
    </row>
    <row r="2539" spans="2:9" x14ac:dyDescent="0.2">
      <c r="B2539" s="621" t="s">
        <v>159</v>
      </c>
      <c r="C2539" s="621" t="s">
        <v>3238</v>
      </c>
      <c r="D2539" s="621" t="s">
        <v>3241</v>
      </c>
      <c r="G2539" s="613" t="s">
        <v>2055</v>
      </c>
      <c r="H2539" s="613" t="s">
        <v>3385</v>
      </c>
      <c r="I2539" s="613">
        <v>66416</v>
      </c>
    </row>
    <row r="2540" spans="2:9" x14ac:dyDescent="0.2">
      <c r="B2540" s="621" t="s">
        <v>159</v>
      </c>
      <c r="C2540" s="621" t="s">
        <v>3238</v>
      </c>
      <c r="D2540" s="621" t="s">
        <v>3240</v>
      </c>
      <c r="G2540" s="613" t="s">
        <v>2055</v>
      </c>
      <c r="H2540" s="613" t="s">
        <v>3385</v>
      </c>
      <c r="I2540" s="613">
        <v>66418</v>
      </c>
    </row>
    <row r="2541" spans="2:9" x14ac:dyDescent="0.2">
      <c r="B2541" s="621" t="s">
        <v>159</v>
      </c>
      <c r="C2541" s="621" t="s">
        <v>3238</v>
      </c>
      <c r="D2541" s="621" t="s">
        <v>3239</v>
      </c>
      <c r="G2541" s="613" t="s">
        <v>2055</v>
      </c>
      <c r="H2541" s="613" t="s">
        <v>3385</v>
      </c>
      <c r="I2541" s="613">
        <v>66419</v>
      </c>
    </row>
    <row r="2542" spans="2:9" x14ac:dyDescent="0.2">
      <c r="B2542" s="621" t="s">
        <v>159</v>
      </c>
      <c r="C2542" s="621" t="s">
        <v>3261</v>
      </c>
      <c r="D2542" s="621" t="s">
        <v>3268</v>
      </c>
      <c r="G2542" s="613" t="s">
        <v>2055</v>
      </c>
      <c r="H2542" s="613" t="s">
        <v>3385</v>
      </c>
      <c r="I2542" s="613">
        <v>66422</v>
      </c>
    </row>
    <row r="2543" spans="2:9" x14ac:dyDescent="0.2">
      <c r="B2543" s="621" t="s">
        <v>159</v>
      </c>
      <c r="C2543" s="621" t="s">
        <v>3261</v>
      </c>
      <c r="D2543" s="621" t="s">
        <v>3267</v>
      </c>
      <c r="G2543" s="613" t="s">
        <v>2055</v>
      </c>
      <c r="H2543" s="613" t="s">
        <v>3385</v>
      </c>
      <c r="I2543" s="613">
        <v>66432</v>
      </c>
    </row>
    <row r="2544" spans="2:9" x14ac:dyDescent="0.2">
      <c r="B2544" s="621" t="s">
        <v>159</v>
      </c>
      <c r="C2544" s="621" t="s">
        <v>3261</v>
      </c>
      <c r="D2544" s="621" t="s">
        <v>3266</v>
      </c>
      <c r="G2544" s="613" t="s">
        <v>2055</v>
      </c>
      <c r="H2544" s="613" t="s">
        <v>3385</v>
      </c>
      <c r="I2544" s="613">
        <v>66436</v>
      </c>
    </row>
    <row r="2545" spans="2:9" x14ac:dyDescent="0.2">
      <c r="B2545" s="621" t="s">
        <v>159</v>
      </c>
      <c r="C2545" s="621" t="s">
        <v>3261</v>
      </c>
      <c r="D2545" s="621" t="s">
        <v>3265</v>
      </c>
      <c r="G2545" s="613" t="s">
        <v>2055</v>
      </c>
      <c r="H2545" s="613" t="s">
        <v>3385</v>
      </c>
      <c r="I2545" s="613">
        <v>66439</v>
      </c>
    </row>
    <row r="2546" spans="2:9" x14ac:dyDescent="0.2">
      <c r="B2546" s="621" t="s">
        <v>159</v>
      </c>
      <c r="C2546" s="621" t="s">
        <v>3261</v>
      </c>
      <c r="D2546" s="621" t="s">
        <v>3264</v>
      </c>
      <c r="G2546" s="613" t="s">
        <v>2055</v>
      </c>
      <c r="H2546" s="613" t="s">
        <v>3385</v>
      </c>
      <c r="I2546" s="613">
        <v>66440</v>
      </c>
    </row>
    <row r="2547" spans="2:9" x14ac:dyDescent="0.2">
      <c r="B2547" s="621" t="s">
        <v>159</v>
      </c>
      <c r="C2547" s="621" t="s">
        <v>3261</v>
      </c>
      <c r="D2547" s="621" t="s">
        <v>3263</v>
      </c>
      <c r="G2547" s="613" t="s">
        <v>2055</v>
      </c>
      <c r="H2547" s="613" t="s">
        <v>3385</v>
      </c>
      <c r="I2547" s="613">
        <v>66509</v>
      </c>
    </row>
    <row r="2548" spans="2:9" x14ac:dyDescent="0.2">
      <c r="B2548" s="621" t="s">
        <v>159</v>
      </c>
      <c r="C2548" s="621" t="s">
        <v>3261</v>
      </c>
      <c r="D2548" s="621" t="s">
        <v>3262</v>
      </c>
      <c r="G2548" s="613" t="s">
        <v>2055</v>
      </c>
      <c r="H2548" s="613" t="s">
        <v>3385</v>
      </c>
      <c r="I2548" s="613">
        <v>66512</v>
      </c>
    </row>
    <row r="2549" spans="2:9" x14ac:dyDescent="0.2">
      <c r="B2549" s="621" t="s">
        <v>159</v>
      </c>
      <c r="C2549" s="621" t="s">
        <v>3309</v>
      </c>
      <c r="D2549" s="621" t="s">
        <v>3317</v>
      </c>
      <c r="G2549" s="613" t="s">
        <v>2055</v>
      </c>
      <c r="H2549" s="613" t="s">
        <v>3385</v>
      </c>
      <c r="I2549" s="613">
        <v>66516</v>
      </c>
    </row>
    <row r="2550" spans="2:9" x14ac:dyDescent="0.2">
      <c r="B2550" s="621" t="s">
        <v>159</v>
      </c>
      <c r="C2550" s="621" t="s">
        <v>3309</v>
      </c>
      <c r="D2550" s="621" t="s">
        <v>3316</v>
      </c>
      <c r="G2550" s="613" t="s">
        <v>2055</v>
      </c>
      <c r="H2550" s="613" t="s">
        <v>3385</v>
      </c>
      <c r="I2550" s="613">
        <v>66536</v>
      </c>
    </row>
    <row r="2551" spans="2:9" x14ac:dyDescent="0.2">
      <c r="B2551" s="621" t="s">
        <v>159</v>
      </c>
      <c r="C2551" s="621" t="s">
        <v>3309</v>
      </c>
      <c r="D2551" s="621" t="s">
        <v>3315</v>
      </c>
      <c r="G2551" s="613" t="s">
        <v>2055</v>
      </c>
      <c r="H2551" s="613" t="s">
        <v>3385</v>
      </c>
      <c r="I2551" s="613">
        <v>66540</v>
      </c>
    </row>
    <row r="2552" spans="2:9" x14ac:dyDescent="0.2">
      <c r="B2552" s="621" t="s">
        <v>159</v>
      </c>
      <c r="C2552" s="621" t="s">
        <v>3309</v>
      </c>
      <c r="D2552" s="621" t="s">
        <v>3314</v>
      </c>
      <c r="G2552" s="613" t="s">
        <v>2055</v>
      </c>
      <c r="H2552" s="613" t="s">
        <v>3385</v>
      </c>
      <c r="I2552" s="613">
        <v>66550</v>
      </c>
    </row>
    <row r="2553" spans="2:9" x14ac:dyDescent="0.2">
      <c r="B2553" s="621" t="s">
        <v>159</v>
      </c>
      <c r="C2553" s="621" t="s">
        <v>3309</v>
      </c>
      <c r="D2553" s="621" t="s">
        <v>3313</v>
      </c>
      <c r="G2553" s="613" t="s">
        <v>2055</v>
      </c>
      <c r="H2553" s="613" t="s">
        <v>3385</v>
      </c>
      <c r="I2553" s="613">
        <v>66552</v>
      </c>
    </row>
    <row r="2554" spans="2:9" x14ac:dyDescent="0.2">
      <c r="B2554" s="621" t="s">
        <v>159</v>
      </c>
      <c r="C2554" s="621" t="s">
        <v>3309</v>
      </c>
      <c r="D2554" s="621" t="s">
        <v>3312</v>
      </c>
      <c r="G2554" s="613" t="s">
        <v>2055</v>
      </c>
      <c r="H2554" s="613" t="s">
        <v>3386</v>
      </c>
      <c r="I2554" s="613">
        <v>66002</v>
      </c>
    </row>
    <row r="2555" spans="2:9" x14ac:dyDescent="0.2">
      <c r="B2555" s="621" t="s">
        <v>159</v>
      </c>
      <c r="C2555" s="621" t="s">
        <v>3309</v>
      </c>
      <c r="D2555" s="621" t="s">
        <v>3311</v>
      </c>
      <c r="G2555" s="613" t="s">
        <v>2055</v>
      </c>
      <c r="H2555" s="613" t="s">
        <v>3386</v>
      </c>
      <c r="I2555" s="613">
        <v>66044</v>
      </c>
    </row>
    <row r="2556" spans="2:9" x14ac:dyDescent="0.2">
      <c r="B2556" s="621" t="s">
        <v>159</v>
      </c>
      <c r="C2556" s="621" t="s">
        <v>3309</v>
      </c>
      <c r="D2556" s="621" t="s">
        <v>3310</v>
      </c>
      <c r="G2556" s="613" t="s">
        <v>2055</v>
      </c>
      <c r="H2556" s="613" t="s">
        <v>3386</v>
      </c>
      <c r="I2556" s="613">
        <v>66054</v>
      </c>
    </row>
    <row r="2557" spans="2:9" x14ac:dyDescent="0.2">
      <c r="B2557" s="624" t="s">
        <v>3360</v>
      </c>
      <c r="C2557" s="624" t="s">
        <v>3361</v>
      </c>
      <c r="D2557" s="624">
        <v>85003</v>
      </c>
      <c r="G2557" s="613" t="s">
        <v>2055</v>
      </c>
      <c r="H2557" s="613" t="s">
        <v>3386</v>
      </c>
      <c r="I2557" s="613">
        <v>66060</v>
      </c>
    </row>
    <row r="2558" spans="2:9" x14ac:dyDescent="0.2">
      <c r="B2558" s="624" t="s">
        <v>3360</v>
      </c>
      <c r="C2558" s="624" t="s">
        <v>3361</v>
      </c>
      <c r="D2558" s="624">
        <v>85004</v>
      </c>
      <c r="G2558" s="613" t="s">
        <v>2055</v>
      </c>
      <c r="H2558" s="613" t="s">
        <v>3386</v>
      </c>
      <c r="I2558" s="613">
        <v>66066</v>
      </c>
    </row>
    <row r="2559" spans="2:9" x14ac:dyDescent="0.2">
      <c r="B2559" s="624" t="s">
        <v>3360</v>
      </c>
      <c r="C2559" s="624" t="s">
        <v>3361</v>
      </c>
      <c r="D2559" s="624">
        <v>85005</v>
      </c>
      <c r="G2559" s="613" t="s">
        <v>2055</v>
      </c>
      <c r="H2559" s="613" t="s">
        <v>3386</v>
      </c>
      <c r="I2559" s="613">
        <v>66070</v>
      </c>
    </row>
    <row r="2560" spans="2:9" x14ac:dyDescent="0.2">
      <c r="B2560" s="624" t="s">
        <v>3360</v>
      </c>
      <c r="C2560" s="624" t="s">
        <v>3361</v>
      </c>
      <c r="D2560" s="624">
        <v>85006</v>
      </c>
      <c r="G2560" s="613" t="s">
        <v>2055</v>
      </c>
      <c r="H2560" s="613" t="s">
        <v>3386</v>
      </c>
      <c r="I2560" s="613">
        <v>66073</v>
      </c>
    </row>
    <row r="2561" spans="2:9" x14ac:dyDescent="0.2">
      <c r="B2561" s="624" t="s">
        <v>3360</v>
      </c>
      <c r="C2561" s="624" t="s">
        <v>3361</v>
      </c>
      <c r="D2561" s="624">
        <v>85007</v>
      </c>
      <c r="G2561" s="613" t="s">
        <v>2055</v>
      </c>
      <c r="H2561" s="613" t="s">
        <v>3386</v>
      </c>
      <c r="I2561" s="613">
        <v>66086</v>
      </c>
    </row>
    <row r="2562" spans="2:9" x14ac:dyDescent="0.2">
      <c r="B2562" s="624" t="s">
        <v>3360</v>
      </c>
      <c r="C2562" s="624" t="s">
        <v>3361</v>
      </c>
      <c r="D2562" s="624">
        <v>85008</v>
      </c>
      <c r="G2562" s="613" t="s">
        <v>2055</v>
      </c>
      <c r="H2562" s="613" t="s">
        <v>3386</v>
      </c>
      <c r="I2562" s="613">
        <v>66088</v>
      </c>
    </row>
    <row r="2563" spans="2:9" x14ac:dyDescent="0.2">
      <c r="B2563" s="624" t="s">
        <v>3360</v>
      </c>
      <c r="C2563" s="624" t="s">
        <v>3361</v>
      </c>
      <c r="D2563" s="624">
        <v>85009</v>
      </c>
      <c r="G2563" s="613" t="s">
        <v>2055</v>
      </c>
      <c r="H2563" s="613" t="s">
        <v>3386</v>
      </c>
      <c r="I2563" s="613">
        <v>66097</v>
      </c>
    </row>
    <row r="2564" spans="2:9" x14ac:dyDescent="0.2">
      <c r="B2564" s="624" t="s">
        <v>3360</v>
      </c>
      <c r="C2564" s="624" t="s">
        <v>3361</v>
      </c>
      <c r="D2564" s="624">
        <v>85010</v>
      </c>
      <c r="G2564" s="613" t="s">
        <v>2055</v>
      </c>
      <c r="H2564" s="613" t="s">
        <v>3386</v>
      </c>
      <c r="I2564" s="613">
        <v>66419</v>
      </c>
    </row>
    <row r="2565" spans="2:9" x14ac:dyDescent="0.2">
      <c r="B2565" s="624" t="s">
        <v>3360</v>
      </c>
      <c r="C2565" s="624" t="s">
        <v>3361</v>
      </c>
      <c r="D2565" s="624">
        <v>85011</v>
      </c>
      <c r="G2565" s="613" t="s">
        <v>2055</v>
      </c>
      <c r="H2565" s="613" t="s">
        <v>3386</v>
      </c>
      <c r="I2565" s="613">
        <v>66429</v>
      </c>
    </row>
    <row r="2566" spans="2:9" x14ac:dyDescent="0.2">
      <c r="B2566" s="624" t="s">
        <v>3360</v>
      </c>
      <c r="C2566" s="624" t="s">
        <v>3361</v>
      </c>
      <c r="D2566" s="624">
        <v>85012</v>
      </c>
      <c r="G2566" s="613" t="s">
        <v>2055</v>
      </c>
      <c r="H2566" s="613" t="s">
        <v>3386</v>
      </c>
      <c r="I2566" s="613">
        <v>66512</v>
      </c>
    </row>
    <row r="2567" spans="2:9" x14ac:dyDescent="0.2">
      <c r="B2567" s="624" t="s">
        <v>3360</v>
      </c>
      <c r="C2567" s="624" t="s">
        <v>3361</v>
      </c>
      <c r="D2567" s="624">
        <v>85013</v>
      </c>
      <c r="G2567" s="613" t="s">
        <v>2055</v>
      </c>
      <c r="H2567" s="613" t="s">
        <v>3386</v>
      </c>
      <c r="I2567" s="613">
        <v>66617</v>
      </c>
    </row>
    <row r="2568" spans="2:9" x14ac:dyDescent="0.2">
      <c r="B2568" s="624" t="s">
        <v>3360</v>
      </c>
      <c r="C2568" s="624" t="s">
        <v>3361</v>
      </c>
      <c r="D2568" s="624">
        <v>85014</v>
      </c>
      <c r="G2568" s="613" t="s">
        <v>2055</v>
      </c>
      <c r="H2568" s="613" t="s">
        <v>3387</v>
      </c>
      <c r="I2568" s="613">
        <v>66402</v>
      </c>
    </row>
    <row r="2569" spans="2:9" x14ac:dyDescent="0.2">
      <c r="B2569" s="624" t="s">
        <v>3360</v>
      </c>
      <c r="C2569" s="624" t="s">
        <v>3361</v>
      </c>
      <c r="D2569" s="624">
        <v>85015</v>
      </c>
      <c r="G2569" s="613" t="s">
        <v>2055</v>
      </c>
      <c r="H2569" s="613" t="s">
        <v>3387</v>
      </c>
      <c r="I2569" s="613">
        <v>66409</v>
      </c>
    </row>
    <row r="2570" spans="2:9" x14ac:dyDescent="0.2">
      <c r="B2570" s="624" t="s">
        <v>3360</v>
      </c>
      <c r="C2570" s="624" t="s">
        <v>3361</v>
      </c>
      <c r="D2570" s="624">
        <v>85016</v>
      </c>
      <c r="G2570" s="613" t="s">
        <v>2055</v>
      </c>
      <c r="H2570" s="613" t="s">
        <v>3387</v>
      </c>
      <c r="I2570" s="613">
        <v>66414</v>
      </c>
    </row>
    <row r="2571" spans="2:9" x14ac:dyDescent="0.2">
      <c r="B2571" s="624" t="s">
        <v>3360</v>
      </c>
      <c r="C2571" s="624" t="s">
        <v>3361</v>
      </c>
      <c r="D2571" s="624">
        <v>85017</v>
      </c>
      <c r="G2571" s="613" t="s">
        <v>2055</v>
      </c>
      <c r="H2571" s="613" t="s">
        <v>3387</v>
      </c>
      <c r="I2571" s="613">
        <v>66431</v>
      </c>
    </row>
    <row r="2572" spans="2:9" x14ac:dyDescent="0.2">
      <c r="B2572" s="624" t="s">
        <v>3360</v>
      </c>
      <c r="C2572" s="624" t="s">
        <v>3361</v>
      </c>
      <c r="D2572" s="624">
        <v>85018</v>
      </c>
      <c r="G2572" s="613" t="s">
        <v>2055</v>
      </c>
      <c r="H2572" s="613" t="s">
        <v>3387</v>
      </c>
      <c r="I2572" s="613">
        <v>66512</v>
      </c>
    </row>
    <row r="2573" spans="2:9" x14ac:dyDescent="0.2">
      <c r="B2573" s="624" t="s">
        <v>3360</v>
      </c>
      <c r="C2573" s="624" t="s">
        <v>3361</v>
      </c>
      <c r="D2573" s="624">
        <v>85019</v>
      </c>
      <c r="G2573" s="613" t="s">
        <v>2055</v>
      </c>
      <c r="H2573" s="613" t="s">
        <v>3387</v>
      </c>
      <c r="I2573" s="613">
        <v>66524</v>
      </c>
    </row>
    <row r="2574" spans="2:9" x14ac:dyDescent="0.2">
      <c r="B2574" s="624" t="s">
        <v>3360</v>
      </c>
      <c r="C2574" s="624" t="s">
        <v>3361</v>
      </c>
      <c r="D2574" s="624">
        <v>85020</v>
      </c>
      <c r="G2574" s="613" t="s">
        <v>2055</v>
      </c>
      <c r="H2574" s="613" t="s">
        <v>3387</v>
      </c>
      <c r="I2574" s="613">
        <v>66533</v>
      </c>
    </row>
    <row r="2575" spans="2:9" x14ac:dyDescent="0.2">
      <c r="B2575" s="624" t="s">
        <v>3360</v>
      </c>
      <c r="C2575" s="624" t="s">
        <v>3361</v>
      </c>
      <c r="D2575" s="624">
        <v>85021</v>
      </c>
      <c r="G2575" s="613" t="s">
        <v>2055</v>
      </c>
      <c r="H2575" s="613" t="s">
        <v>3387</v>
      </c>
      <c r="I2575" s="613">
        <v>66536</v>
      </c>
    </row>
    <row r="2576" spans="2:9" x14ac:dyDescent="0.2">
      <c r="B2576" s="624" t="s">
        <v>3360</v>
      </c>
      <c r="C2576" s="624" t="s">
        <v>3361</v>
      </c>
      <c r="D2576" s="624">
        <v>85022</v>
      </c>
      <c r="G2576" s="613" t="s">
        <v>2055</v>
      </c>
      <c r="H2576" s="613" t="s">
        <v>3387</v>
      </c>
      <c r="I2576" s="613">
        <v>66539</v>
      </c>
    </row>
    <row r="2577" spans="2:9" x14ac:dyDescent="0.2">
      <c r="B2577" s="624" t="s">
        <v>3360</v>
      </c>
      <c r="C2577" s="624" t="s">
        <v>3361</v>
      </c>
      <c r="D2577" s="624">
        <v>85023</v>
      </c>
      <c r="G2577" s="613" t="s">
        <v>2055</v>
      </c>
      <c r="H2577" s="613" t="s">
        <v>3387</v>
      </c>
      <c r="I2577" s="613">
        <v>66542</v>
      </c>
    </row>
    <row r="2578" spans="2:9" x14ac:dyDescent="0.2">
      <c r="B2578" s="624" t="s">
        <v>3360</v>
      </c>
      <c r="C2578" s="624" t="s">
        <v>3361</v>
      </c>
      <c r="D2578" s="624">
        <v>85024</v>
      </c>
      <c r="G2578" s="613" t="s">
        <v>2055</v>
      </c>
      <c r="H2578" s="613" t="s">
        <v>3387</v>
      </c>
      <c r="I2578" s="613">
        <v>66546</v>
      </c>
    </row>
    <row r="2579" spans="2:9" x14ac:dyDescent="0.2">
      <c r="B2579" s="624" t="s">
        <v>3360</v>
      </c>
      <c r="C2579" s="624" t="s">
        <v>3361</v>
      </c>
      <c r="D2579" s="624">
        <v>85025</v>
      </c>
      <c r="G2579" s="613" t="s">
        <v>2055</v>
      </c>
      <c r="H2579" s="613" t="s">
        <v>3387</v>
      </c>
      <c r="I2579" s="613">
        <v>66603</v>
      </c>
    </row>
    <row r="2580" spans="2:9" x14ac:dyDescent="0.2">
      <c r="B2580" s="624" t="s">
        <v>3360</v>
      </c>
      <c r="C2580" s="624" t="s">
        <v>3361</v>
      </c>
      <c r="D2580" s="624">
        <v>85026</v>
      </c>
      <c r="G2580" s="613" t="s">
        <v>2055</v>
      </c>
      <c r="H2580" s="613" t="s">
        <v>3387</v>
      </c>
      <c r="I2580" s="613">
        <v>66604</v>
      </c>
    </row>
    <row r="2581" spans="2:9" x14ac:dyDescent="0.2">
      <c r="B2581" s="624" t="s">
        <v>3360</v>
      </c>
      <c r="C2581" s="624" t="s">
        <v>3361</v>
      </c>
      <c r="D2581" s="624">
        <v>85027</v>
      </c>
      <c r="G2581" s="613" t="s">
        <v>2055</v>
      </c>
      <c r="H2581" s="613" t="s">
        <v>3387</v>
      </c>
      <c r="I2581" s="613">
        <v>66605</v>
      </c>
    </row>
    <row r="2582" spans="2:9" x14ac:dyDescent="0.2">
      <c r="B2582" s="624" t="s">
        <v>3360</v>
      </c>
      <c r="C2582" s="624" t="s">
        <v>3361</v>
      </c>
      <c r="D2582" s="624">
        <v>85028</v>
      </c>
      <c r="G2582" s="613" t="s">
        <v>2055</v>
      </c>
      <c r="H2582" s="613" t="s">
        <v>3387</v>
      </c>
      <c r="I2582" s="613">
        <v>66606</v>
      </c>
    </row>
    <row r="2583" spans="2:9" x14ac:dyDescent="0.2">
      <c r="B2583" s="624" t="s">
        <v>3360</v>
      </c>
      <c r="C2583" s="624" t="s">
        <v>3361</v>
      </c>
      <c r="D2583" s="624">
        <v>85029</v>
      </c>
      <c r="G2583" s="613" t="s">
        <v>2055</v>
      </c>
      <c r="H2583" s="613" t="s">
        <v>3387</v>
      </c>
      <c r="I2583" s="613">
        <v>66607</v>
      </c>
    </row>
    <row r="2584" spans="2:9" x14ac:dyDescent="0.2">
      <c r="B2584" s="624" t="s">
        <v>3360</v>
      </c>
      <c r="C2584" s="624" t="s">
        <v>3361</v>
      </c>
      <c r="D2584" s="624">
        <v>85030</v>
      </c>
      <c r="G2584" s="613" t="s">
        <v>2055</v>
      </c>
      <c r="H2584" s="613" t="s">
        <v>3387</v>
      </c>
      <c r="I2584" s="613">
        <v>66608</v>
      </c>
    </row>
    <row r="2585" spans="2:9" x14ac:dyDescent="0.2">
      <c r="B2585" s="624" t="s">
        <v>3360</v>
      </c>
      <c r="C2585" s="624" t="s">
        <v>3361</v>
      </c>
      <c r="D2585" s="624">
        <v>85031</v>
      </c>
      <c r="G2585" s="613" t="s">
        <v>2055</v>
      </c>
      <c r="H2585" s="613" t="s">
        <v>3387</v>
      </c>
      <c r="I2585" s="613">
        <v>66609</v>
      </c>
    </row>
    <row r="2586" spans="2:9" x14ac:dyDescent="0.2">
      <c r="B2586" s="624" t="s">
        <v>3360</v>
      </c>
      <c r="C2586" s="624" t="s">
        <v>3361</v>
      </c>
      <c r="D2586" s="624">
        <v>85032</v>
      </c>
      <c r="G2586" s="613" t="s">
        <v>2055</v>
      </c>
      <c r="H2586" s="613" t="s">
        <v>3387</v>
      </c>
      <c r="I2586" s="613">
        <v>66610</v>
      </c>
    </row>
    <row r="2587" spans="2:9" x14ac:dyDescent="0.2">
      <c r="B2587" s="624" t="s">
        <v>3360</v>
      </c>
      <c r="C2587" s="624" t="s">
        <v>3361</v>
      </c>
      <c r="D2587" s="624">
        <v>85033</v>
      </c>
      <c r="G2587" s="613" t="s">
        <v>2055</v>
      </c>
      <c r="H2587" s="613" t="s">
        <v>3387</v>
      </c>
      <c r="I2587" s="613">
        <v>66611</v>
      </c>
    </row>
    <row r="2588" spans="2:9" x14ac:dyDescent="0.2">
      <c r="B2588" s="624" t="s">
        <v>3360</v>
      </c>
      <c r="C2588" s="624" t="s">
        <v>3361</v>
      </c>
      <c r="D2588" s="624">
        <v>85034</v>
      </c>
      <c r="G2588" s="613" t="s">
        <v>2055</v>
      </c>
      <c r="H2588" s="613" t="s">
        <v>3387</v>
      </c>
      <c r="I2588" s="613">
        <v>66612</v>
      </c>
    </row>
    <row r="2589" spans="2:9" x14ac:dyDescent="0.2">
      <c r="B2589" s="624" t="s">
        <v>3360</v>
      </c>
      <c r="C2589" s="624" t="s">
        <v>3361</v>
      </c>
      <c r="D2589" s="624">
        <v>85035</v>
      </c>
      <c r="G2589" s="613" t="s">
        <v>2055</v>
      </c>
      <c r="H2589" s="613" t="s">
        <v>3387</v>
      </c>
      <c r="I2589" s="613">
        <v>66614</v>
      </c>
    </row>
    <row r="2590" spans="2:9" x14ac:dyDescent="0.2">
      <c r="B2590" s="624" t="s">
        <v>3360</v>
      </c>
      <c r="C2590" s="624" t="s">
        <v>3361</v>
      </c>
      <c r="D2590" s="624">
        <v>85036</v>
      </c>
      <c r="G2590" s="613" t="s">
        <v>2055</v>
      </c>
      <c r="H2590" s="613" t="s">
        <v>3387</v>
      </c>
      <c r="I2590" s="613">
        <v>66615</v>
      </c>
    </row>
    <row r="2591" spans="2:9" x14ac:dyDescent="0.2">
      <c r="B2591" s="624" t="s">
        <v>3360</v>
      </c>
      <c r="C2591" s="624" t="s">
        <v>3361</v>
      </c>
      <c r="D2591" s="624">
        <v>85037</v>
      </c>
      <c r="G2591" s="613" t="s">
        <v>2055</v>
      </c>
      <c r="H2591" s="613" t="s">
        <v>3387</v>
      </c>
      <c r="I2591" s="613">
        <v>66616</v>
      </c>
    </row>
    <row r="2592" spans="2:9" x14ac:dyDescent="0.2">
      <c r="B2592" s="624" t="s">
        <v>3360</v>
      </c>
      <c r="C2592" s="624" t="s">
        <v>3361</v>
      </c>
      <c r="D2592" s="624">
        <v>85038</v>
      </c>
      <c r="G2592" s="613" t="s">
        <v>2055</v>
      </c>
      <c r="H2592" s="613" t="s">
        <v>3387</v>
      </c>
      <c r="I2592" s="613">
        <v>66617</v>
      </c>
    </row>
    <row r="2593" spans="2:9" x14ac:dyDescent="0.2">
      <c r="B2593" s="624" t="s">
        <v>3360</v>
      </c>
      <c r="C2593" s="624" t="s">
        <v>3361</v>
      </c>
      <c r="D2593" s="624">
        <v>85039</v>
      </c>
      <c r="G2593" s="613" t="s">
        <v>2055</v>
      </c>
      <c r="H2593" s="613" t="s">
        <v>3387</v>
      </c>
      <c r="I2593" s="613">
        <v>66618</v>
      </c>
    </row>
    <row r="2594" spans="2:9" x14ac:dyDescent="0.2">
      <c r="B2594" s="624" t="s">
        <v>3360</v>
      </c>
      <c r="C2594" s="624" t="s">
        <v>3361</v>
      </c>
      <c r="D2594" s="624">
        <v>85040</v>
      </c>
      <c r="G2594" s="613" t="s">
        <v>2055</v>
      </c>
      <c r="H2594" s="613" t="s">
        <v>3387</v>
      </c>
      <c r="I2594" s="613">
        <v>66619</v>
      </c>
    </row>
    <row r="2595" spans="2:9" x14ac:dyDescent="0.2">
      <c r="B2595" s="624" t="s">
        <v>3360</v>
      </c>
      <c r="C2595" s="624" t="s">
        <v>3361</v>
      </c>
      <c r="D2595" s="624">
        <v>85041</v>
      </c>
      <c r="G2595" s="613" t="s">
        <v>3388</v>
      </c>
      <c r="H2595" s="613"/>
      <c r="I2595" s="613"/>
    </row>
    <row r="2596" spans="2:9" x14ac:dyDescent="0.2">
      <c r="B2596" s="624" t="s">
        <v>3360</v>
      </c>
      <c r="C2596" s="624" t="s">
        <v>3361</v>
      </c>
      <c r="D2596" s="624">
        <v>85042</v>
      </c>
      <c r="G2596" s="613" t="s">
        <v>2033</v>
      </c>
      <c r="H2596" s="613" t="s">
        <v>2035</v>
      </c>
      <c r="I2596" s="613">
        <v>85602</v>
      </c>
    </row>
    <row r="2597" spans="2:9" x14ac:dyDescent="0.2">
      <c r="B2597" s="624" t="s">
        <v>3360</v>
      </c>
      <c r="C2597" s="624" t="s">
        <v>3361</v>
      </c>
      <c r="D2597" s="624">
        <v>85043</v>
      </c>
      <c r="G2597" s="613" t="s">
        <v>2033</v>
      </c>
      <c r="H2597" s="613" t="s">
        <v>2035</v>
      </c>
      <c r="I2597" s="613">
        <v>85603</v>
      </c>
    </row>
    <row r="2598" spans="2:9" x14ac:dyDescent="0.2">
      <c r="B2598" s="624" t="s">
        <v>3360</v>
      </c>
      <c r="C2598" s="624" t="s">
        <v>3361</v>
      </c>
      <c r="D2598" s="624">
        <v>85044</v>
      </c>
      <c r="G2598" s="613" t="s">
        <v>2033</v>
      </c>
      <c r="H2598" s="613" t="s">
        <v>2035</v>
      </c>
      <c r="I2598" s="613">
        <v>85605</v>
      </c>
    </row>
    <row r="2599" spans="2:9" x14ac:dyDescent="0.2">
      <c r="B2599" s="624" t="s">
        <v>3360</v>
      </c>
      <c r="C2599" s="624" t="s">
        <v>3361</v>
      </c>
      <c r="D2599" s="624">
        <v>85045</v>
      </c>
      <c r="G2599" s="613" t="s">
        <v>2033</v>
      </c>
      <c r="H2599" s="613" t="s">
        <v>2035</v>
      </c>
      <c r="I2599" s="613">
        <v>85606</v>
      </c>
    </row>
    <row r="2600" spans="2:9" x14ac:dyDescent="0.2">
      <c r="B2600" s="624" t="s">
        <v>3360</v>
      </c>
      <c r="C2600" s="624" t="s">
        <v>3361</v>
      </c>
      <c r="D2600" s="624">
        <v>85046</v>
      </c>
      <c r="G2600" s="613" t="s">
        <v>2033</v>
      </c>
      <c r="H2600" s="613" t="s">
        <v>2035</v>
      </c>
      <c r="I2600" s="613">
        <v>85607</v>
      </c>
    </row>
    <row r="2601" spans="2:9" x14ac:dyDescent="0.2">
      <c r="B2601" s="624" t="s">
        <v>3360</v>
      </c>
      <c r="C2601" s="624" t="s">
        <v>3361</v>
      </c>
      <c r="D2601" s="624">
        <v>85048</v>
      </c>
      <c r="G2601" s="613" t="s">
        <v>2033</v>
      </c>
      <c r="H2601" s="613" t="s">
        <v>2035</v>
      </c>
      <c r="I2601" s="613">
        <v>85608</v>
      </c>
    </row>
    <row r="2602" spans="2:9" x14ac:dyDescent="0.2">
      <c r="B2602" s="624" t="s">
        <v>3360</v>
      </c>
      <c r="C2602" s="624" t="s">
        <v>3361</v>
      </c>
      <c r="D2602" s="624">
        <v>85050</v>
      </c>
      <c r="G2602" s="613" t="s">
        <v>2033</v>
      </c>
      <c r="H2602" s="613" t="s">
        <v>2035</v>
      </c>
      <c r="I2602" s="613">
        <v>85609</v>
      </c>
    </row>
    <row r="2603" spans="2:9" x14ac:dyDescent="0.2">
      <c r="B2603" s="624" t="s">
        <v>3360</v>
      </c>
      <c r="C2603" s="624" t="s">
        <v>3361</v>
      </c>
      <c r="D2603" s="624">
        <v>85051</v>
      </c>
      <c r="G2603" s="613" t="s">
        <v>2033</v>
      </c>
      <c r="H2603" s="613" t="s">
        <v>2035</v>
      </c>
      <c r="I2603" s="613">
        <v>85610</v>
      </c>
    </row>
    <row r="2604" spans="2:9" x14ac:dyDescent="0.2">
      <c r="B2604" s="624" t="s">
        <v>3360</v>
      </c>
      <c r="C2604" s="624" t="s">
        <v>3361</v>
      </c>
      <c r="D2604" s="624">
        <v>85053</v>
      </c>
      <c r="G2604" s="613" t="s">
        <v>2033</v>
      </c>
      <c r="H2604" s="613" t="s">
        <v>2035</v>
      </c>
      <c r="I2604" s="613">
        <v>85613</v>
      </c>
    </row>
    <row r="2605" spans="2:9" x14ac:dyDescent="0.2">
      <c r="B2605" s="624" t="s">
        <v>3360</v>
      </c>
      <c r="C2605" s="624" t="s">
        <v>3361</v>
      </c>
      <c r="D2605" s="624">
        <v>85054</v>
      </c>
      <c r="G2605" s="613" t="s">
        <v>2033</v>
      </c>
      <c r="H2605" s="613" t="s">
        <v>2035</v>
      </c>
      <c r="I2605" s="613">
        <v>85615</v>
      </c>
    </row>
    <row r="2606" spans="2:9" x14ac:dyDescent="0.2">
      <c r="B2606" s="624" t="s">
        <v>3360</v>
      </c>
      <c r="C2606" s="624" t="s">
        <v>3361</v>
      </c>
      <c r="D2606" s="624">
        <v>85060</v>
      </c>
      <c r="G2606" s="613" t="s">
        <v>2033</v>
      </c>
      <c r="H2606" s="613" t="s">
        <v>2035</v>
      </c>
      <c r="I2606" s="613">
        <v>85616</v>
      </c>
    </row>
    <row r="2607" spans="2:9" x14ac:dyDescent="0.2">
      <c r="B2607" s="624" t="s">
        <v>3360</v>
      </c>
      <c r="C2607" s="624" t="s">
        <v>3361</v>
      </c>
      <c r="D2607" s="624">
        <v>85061</v>
      </c>
      <c r="G2607" s="613" t="s">
        <v>2033</v>
      </c>
      <c r="H2607" s="613" t="s">
        <v>2035</v>
      </c>
      <c r="I2607" s="613">
        <v>85617</v>
      </c>
    </row>
    <row r="2608" spans="2:9" x14ac:dyDescent="0.2">
      <c r="B2608" s="624" t="s">
        <v>3360</v>
      </c>
      <c r="C2608" s="624" t="s">
        <v>3361</v>
      </c>
      <c r="D2608" s="624">
        <v>85062</v>
      </c>
      <c r="G2608" s="613" t="s">
        <v>2033</v>
      </c>
      <c r="H2608" s="613" t="s">
        <v>2035</v>
      </c>
      <c r="I2608" s="613">
        <v>85620</v>
      </c>
    </row>
    <row r="2609" spans="2:9" x14ac:dyDescent="0.2">
      <c r="B2609" s="624" t="s">
        <v>3360</v>
      </c>
      <c r="C2609" s="624" t="s">
        <v>3361</v>
      </c>
      <c r="D2609" s="624">
        <v>85063</v>
      </c>
      <c r="G2609" s="613" t="s">
        <v>2033</v>
      </c>
      <c r="H2609" s="613" t="s">
        <v>2035</v>
      </c>
      <c r="I2609" s="613">
        <v>85625</v>
      </c>
    </row>
    <row r="2610" spans="2:9" x14ac:dyDescent="0.2">
      <c r="B2610" s="624" t="s">
        <v>3360</v>
      </c>
      <c r="C2610" s="624" t="s">
        <v>3361</v>
      </c>
      <c r="D2610" s="624">
        <v>85064</v>
      </c>
      <c r="G2610" s="613" t="s">
        <v>2033</v>
      </c>
      <c r="H2610" s="613" t="s">
        <v>2035</v>
      </c>
      <c r="I2610" s="613">
        <v>85626</v>
      </c>
    </row>
    <row r="2611" spans="2:9" x14ac:dyDescent="0.2">
      <c r="B2611" s="624" t="s">
        <v>3360</v>
      </c>
      <c r="C2611" s="624" t="s">
        <v>3361</v>
      </c>
      <c r="D2611" s="624">
        <v>85065</v>
      </c>
      <c r="G2611" s="613" t="s">
        <v>2033</v>
      </c>
      <c r="H2611" s="613" t="s">
        <v>2035</v>
      </c>
      <c r="I2611" s="613">
        <v>85627</v>
      </c>
    </row>
    <row r="2612" spans="2:9" x14ac:dyDescent="0.2">
      <c r="B2612" s="624" t="s">
        <v>3360</v>
      </c>
      <c r="C2612" s="624" t="s">
        <v>3361</v>
      </c>
      <c r="D2612" s="624">
        <v>85066</v>
      </c>
      <c r="G2612" s="613" t="s">
        <v>2033</v>
      </c>
      <c r="H2612" s="613" t="s">
        <v>2035</v>
      </c>
      <c r="I2612" s="613">
        <v>85630</v>
      </c>
    </row>
    <row r="2613" spans="2:9" x14ac:dyDescent="0.2">
      <c r="B2613" s="624" t="s">
        <v>3360</v>
      </c>
      <c r="C2613" s="624" t="s">
        <v>3361</v>
      </c>
      <c r="D2613" s="624">
        <v>85067</v>
      </c>
      <c r="G2613" s="613" t="s">
        <v>2033</v>
      </c>
      <c r="H2613" s="613" t="s">
        <v>2035</v>
      </c>
      <c r="I2613" s="613">
        <v>85632</v>
      </c>
    </row>
    <row r="2614" spans="2:9" x14ac:dyDescent="0.2">
      <c r="B2614" s="624" t="s">
        <v>3360</v>
      </c>
      <c r="C2614" s="624" t="s">
        <v>3361</v>
      </c>
      <c r="D2614" s="624">
        <v>85068</v>
      </c>
      <c r="G2614" s="613" t="s">
        <v>2033</v>
      </c>
      <c r="H2614" s="613" t="s">
        <v>2035</v>
      </c>
      <c r="I2614" s="613">
        <v>85635</v>
      </c>
    </row>
    <row r="2615" spans="2:9" x14ac:dyDescent="0.2">
      <c r="B2615" s="624" t="s">
        <v>3360</v>
      </c>
      <c r="C2615" s="624" t="s">
        <v>3361</v>
      </c>
      <c r="D2615" s="624">
        <v>85069</v>
      </c>
      <c r="G2615" s="613" t="s">
        <v>2033</v>
      </c>
      <c r="H2615" s="613" t="s">
        <v>2035</v>
      </c>
      <c r="I2615" s="613">
        <v>85636</v>
      </c>
    </row>
    <row r="2616" spans="2:9" x14ac:dyDescent="0.2">
      <c r="B2616" s="624" t="s">
        <v>3360</v>
      </c>
      <c r="C2616" s="624" t="s">
        <v>3361</v>
      </c>
      <c r="D2616" s="624">
        <v>85070</v>
      </c>
      <c r="G2616" s="613" t="s">
        <v>2033</v>
      </c>
      <c r="H2616" s="613" t="s">
        <v>2035</v>
      </c>
      <c r="I2616" s="613">
        <v>85638</v>
      </c>
    </row>
    <row r="2617" spans="2:9" x14ac:dyDescent="0.2">
      <c r="B2617" s="624" t="s">
        <v>3360</v>
      </c>
      <c r="C2617" s="624" t="s">
        <v>3361</v>
      </c>
      <c r="D2617" s="624">
        <v>85071</v>
      </c>
      <c r="G2617" s="613" t="s">
        <v>2033</v>
      </c>
      <c r="H2617" s="613" t="s">
        <v>2035</v>
      </c>
      <c r="I2617" s="613">
        <v>85643</v>
      </c>
    </row>
    <row r="2618" spans="2:9" x14ac:dyDescent="0.2">
      <c r="B2618" s="624" t="s">
        <v>3360</v>
      </c>
      <c r="C2618" s="624" t="s">
        <v>3361</v>
      </c>
      <c r="D2618" s="624">
        <v>85072</v>
      </c>
      <c r="G2618" s="613" t="s">
        <v>2033</v>
      </c>
      <c r="H2618" s="613" t="s">
        <v>2035</v>
      </c>
      <c r="I2618" s="613">
        <v>85644</v>
      </c>
    </row>
    <row r="2619" spans="2:9" x14ac:dyDescent="0.2">
      <c r="B2619" s="624" t="s">
        <v>3360</v>
      </c>
      <c r="C2619" s="624" t="s">
        <v>3361</v>
      </c>
      <c r="D2619" s="624">
        <v>85073</v>
      </c>
      <c r="G2619" s="613" t="s">
        <v>2033</v>
      </c>
      <c r="H2619" s="613" t="s">
        <v>2035</v>
      </c>
      <c r="I2619" s="613">
        <v>85650</v>
      </c>
    </row>
    <row r="2620" spans="2:9" x14ac:dyDescent="0.2">
      <c r="B2620" s="624" t="s">
        <v>3360</v>
      </c>
      <c r="C2620" s="624" t="s">
        <v>3361</v>
      </c>
      <c r="D2620" s="624">
        <v>85074</v>
      </c>
      <c r="G2620" s="613" t="s">
        <v>2033</v>
      </c>
      <c r="H2620" s="613" t="s">
        <v>2035</v>
      </c>
      <c r="I2620" s="613">
        <v>85655</v>
      </c>
    </row>
    <row r="2621" spans="2:9" x14ac:dyDescent="0.2">
      <c r="B2621" s="624" t="s">
        <v>3360</v>
      </c>
      <c r="C2621" s="624" t="s">
        <v>3361</v>
      </c>
      <c r="D2621" s="624">
        <v>85075</v>
      </c>
      <c r="G2621" s="613" t="s">
        <v>2033</v>
      </c>
      <c r="H2621" s="613" t="s">
        <v>2035</v>
      </c>
      <c r="I2621" s="613">
        <v>85670</v>
      </c>
    </row>
    <row r="2622" spans="2:9" x14ac:dyDescent="0.2">
      <c r="B2622" s="624" t="s">
        <v>3360</v>
      </c>
      <c r="C2622" s="624" t="s">
        <v>3361</v>
      </c>
      <c r="D2622" s="624">
        <v>85076</v>
      </c>
      <c r="G2622" s="613" t="s">
        <v>2033</v>
      </c>
      <c r="H2622" s="613" t="s">
        <v>2035</v>
      </c>
      <c r="I2622" s="613">
        <v>85671</v>
      </c>
    </row>
    <row r="2623" spans="2:9" x14ac:dyDescent="0.2">
      <c r="B2623" s="624" t="s">
        <v>3360</v>
      </c>
      <c r="C2623" s="624" t="s">
        <v>3361</v>
      </c>
      <c r="D2623" s="624">
        <v>85078</v>
      </c>
      <c r="G2623" s="613" t="s">
        <v>2033</v>
      </c>
      <c r="H2623" s="613" t="s">
        <v>2034</v>
      </c>
      <c r="I2623" s="613">
        <v>85321</v>
      </c>
    </row>
    <row r="2624" spans="2:9" x14ac:dyDescent="0.2">
      <c r="B2624" s="624" t="s">
        <v>3360</v>
      </c>
      <c r="C2624" s="624" t="s">
        <v>3361</v>
      </c>
      <c r="D2624" s="624">
        <v>85079</v>
      </c>
      <c r="G2624" s="613" t="s">
        <v>2033</v>
      </c>
      <c r="H2624" s="613" t="s">
        <v>2034</v>
      </c>
      <c r="I2624" s="613">
        <v>85341</v>
      </c>
    </row>
    <row r="2625" spans="2:9" x14ac:dyDescent="0.2">
      <c r="B2625" s="624" t="s">
        <v>3360</v>
      </c>
      <c r="C2625" s="624" t="s">
        <v>3361</v>
      </c>
      <c r="D2625" s="624">
        <v>85080</v>
      </c>
      <c r="G2625" s="613" t="s">
        <v>2033</v>
      </c>
      <c r="H2625" s="613" t="s">
        <v>2034</v>
      </c>
      <c r="I2625" s="613">
        <v>85601</v>
      </c>
    </row>
    <row r="2626" spans="2:9" x14ac:dyDescent="0.2">
      <c r="B2626" s="624" t="s">
        <v>3360</v>
      </c>
      <c r="C2626" s="624" t="s">
        <v>3361</v>
      </c>
      <c r="D2626" s="624">
        <v>85082</v>
      </c>
      <c r="G2626" s="613" t="s">
        <v>2033</v>
      </c>
      <c r="H2626" s="613" t="s">
        <v>2034</v>
      </c>
      <c r="I2626" s="613">
        <v>85602</v>
      </c>
    </row>
    <row r="2627" spans="2:9" x14ac:dyDescent="0.2">
      <c r="B2627" s="624" t="s">
        <v>3360</v>
      </c>
      <c r="C2627" s="624" t="s">
        <v>3361</v>
      </c>
      <c r="D2627" s="624">
        <v>85083</v>
      </c>
      <c r="G2627" s="613" t="s">
        <v>2033</v>
      </c>
      <c r="H2627" s="613" t="s">
        <v>2034</v>
      </c>
      <c r="I2627" s="613">
        <v>85611</v>
      </c>
    </row>
    <row r="2628" spans="2:9" x14ac:dyDescent="0.2">
      <c r="B2628" s="624" t="s">
        <v>3360</v>
      </c>
      <c r="C2628" s="624" t="s">
        <v>3361</v>
      </c>
      <c r="D2628" s="624">
        <v>85085</v>
      </c>
      <c r="G2628" s="613" t="s">
        <v>2033</v>
      </c>
      <c r="H2628" s="613" t="s">
        <v>2034</v>
      </c>
      <c r="I2628" s="613">
        <v>85614</v>
      </c>
    </row>
    <row r="2629" spans="2:9" x14ac:dyDescent="0.2">
      <c r="B2629" s="624" t="s">
        <v>3360</v>
      </c>
      <c r="C2629" s="624" t="s">
        <v>3361</v>
      </c>
      <c r="D2629" s="624">
        <v>85086</v>
      </c>
      <c r="G2629" s="613" t="s">
        <v>2033</v>
      </c>
      <c r="H2629" s="613" t="s">
        <v>2034</v>
      </c>
      <c r="I2629" s="613">
        <v>85619</v>
      </c>
    </row>
    <row r="2630" spans="2:9" x14ac:dyDescent="0.2">
      <c r="B2630" s="624" t="s">
        <v>3360</v>
      </c>
      <c r="C2630" s="624" t="s">
        <v>3361</v>
      </c>
      <c r="D2630" s="624">
        <v>85087</v>
      </c>
      <c r="G2630" s="613" t="s">
        <v>2033</v>
      </c>
      <c r="H2630" s="613" t="s">
        <v>2034</v>
      </c>
      <c r="I2630" s="613">
        <v>85622</v>
      </c>
    </row>
    <row r="2631" spans="2:9" x14ac:dyDescent="0.2">
      <c r="B2631" s="624" t="s">
        <v>3360</v>
      </c>
      <c r="C2631" s="624" t="s">
        <v>3361</v>
      </c>
      <c r="D2631" s="624">
        <v>85098</v>
      </c>
      <c r="G2631" s="613" t="s">
        <v>2033</v>
      </c>
      <c r="H2631" s="613" t="s">
        <v>2034</v>
      </c>
      <c r="I2631" s="613">
        <v>85629</v>
      </c>
    </row>
    <row r="2632" spans="2:9" x14ac:dyDescent="0.2">
      <c r="B2632" s="624" t="s">
        <v>3360</v>
      </c>
      <c r="C2632" s="624" t="s">
        <v>3361</v>
      </c>
      <c r="D2632" s="624">
        <v>85120</v>
      </c>
      <c r="G2632" s="613" t="s">
        <v>2033</v>
      </c>
      <c r="H2632" s="613" t="s">
        <v>2034</v>
      </c>
      <c r="I2632" s="613">
        <v>85633</v>
      </c>
    </row>
    <row r="2633" spans="2:9" x14ac:dyDescent="0.2">
      <c r="B2633" s="624" t="s">
        <v>3360</v>
      </c>
      <c r="C2633" s="624" t="s">
        <v>3362</v>
      </c>
      <c r="D2633" s="624">
        <v>85120</v>
      </c>
      <c r="G2633" s="613" t="s">
        <v>2033</v>
      </c>
      <c r="H2633" s="613" t="s">
        <v>2034</v>
      </c>
      <c r="I2633" s="613">
        <v>85634</v>
      </c>
    </row>
    <row r="2634" spans="2:9" x14ac:dyDescent="0.2">
      <c r="B2634" s="624" t="s">
        <v>3360</v>
      </c>
      <c r="C2634" s="624" t="s">
        <v>3362</v>
      </c>
      <c r="D2634" s="624">
        <v>85122</v>
      </c>
      <c r="G2634" s="613" t="s">
        <v>2033</v>
      </c>
      <c r="H2634" s="613" t="s">
        <v>2034</v>
      </c>
      <c r="I2634" s="613">
        <v>85637</v>
      </c>
    </row>
    <row r="2635" spans="2:9" x14ac:dyDescent="0.2">
      <c r="B2635" s="624" t="s">
        <v>3360</v>
      </c>
      <c r="C2635" s="624" t="s">
        <v>3362</v>
      </c>
      <c r="D2635" s="624">
        <v>85128</v>
      </c>
      <c r="G2635" s="613" t="s">
        <v>2033</v>
      </c>
      <c r="H2635" s="613" t="s">
        <v>2034</v>
      </c>
      <c r="I2635" s="613">
        <v>85639</v>
      </c>
    </row>
    <row r="2636" spans="2:9" x14ac:dyDescent="0.2">
      <c r="B2636" s="624" t="s">
        <v>3360</v>
      </c>
      <c r="C2636" s="624" t="s">
        <v>3362</v>
      </c>
      <c r="D2636" s="624">
        <v>85132</v>
      </c>
      <c r="G2636" s="613" t="s">
        <v>2033</v>
      </c>
      <c r="H2636" s="613" t="s">
        <v>2034</v>
      </c>
      <c r="I2636" s="613">
        <v>85641</v>
      </c>
    </row>
    <row r="2637" spans="2:9" x14ac:dyDescent="0.2">
      <c r="B2637" s="624" t="s">
        <v>3360</v>
      </c>
      <c r="C2637" s="624" t="s">
        <v>3363</v>
      </c>
      <c r="D2637" s="624">
        <v>85135</v>
      </c>
      <c r="G2637" s="613" t="s">
        <v>2033</v>
      </c>
      <c r="H2637" s="613" t="s">
        <v>2034</v>
      </c>
      <c r="I2637" s="613">
        <v>85645</v>
      </c>
    </row>
    <row r="2638" spans="2:9" x14ac:dyDescent="0.2">
      <c r="B2638" s="624" t="s">
        <v>3360</v>
      </c>
      <c r="C2638" s="624" t="s">
        <v>3362</v>
      </c>
      <c r="D2638" s="624">
        <v>85140</v>
      </c>
      <c r="G2638" s="613" t="s">
        <v>2033</v>
      </c>
      <c r="H2638" s="613" t="s">
        <v>2034</v>
      </c>
      <c r="I2638" s="613">
        <v>85652</v>
      </c>
    </row>
    <row r="2639" spans="2:9" x14ac:dyDescent="0.2">
      <c r="B2639" s="624" t="s">
        <v>3360</v>
      </c>
      <c r="C2639" s="624" t="s">
        <v>3361</v>
      </c>
      <c r="D2639" s="624">
        <v>85142</v>
      </c>
      <c r="G2639" s="613" t="s">
        <v>2033</v>
      </c>
      <c r="H2639" s="613" t="s">
        <v>2034</v>
      </c>
      <c r="I2639" s="613">
        <v>85653</v>
      </c>
    </row>
    <row r="2640" spans="2:9" x14ac:dyDescent="0.2">
      <c r="B2640" s="624" t="s">
        <v>3360</v>
      </c>
      <c r="C2640" s="624" t="s">
        <v>3362</v>
      </c>
      <c r="D2640" s="624">
        <v>85142</v>
      </c>
      <c r="G2640" s="613" t="s">
        <v>2033</v>
      </c>
      <c r="H2640" s="613" t="s">
        <v>2034</v>
      </c>
      <c r="I2640" s="613">
        <v>85654</v>
      </c>
    </row>
    <row r="2641" spans="2:9" x14ac:dyDescent="0.2">
      <c r="B2641" s="624" t="s">
        <v>3360</v>
      </c>
      <c r="C2641" s="624" t="s">
        <v>3362</v>
      </c>
      <c r="D2641" s="624">
        <v>85143</v>
      </c>
      <c r="G2641" s="613" t="s">
        <v>2033</v>
      </c>
      <c r="H2641" s="613" t="s">
        <v>2034</v>
      </c>
      <c r="I2641" s="613">
        <v>85658</v>
      </c>
    </row>
    <row r="2642" spans="2:9" x14ac:dyDescent="0.2">
      <c r="B2642" s="624" t="s">
        <v>3360</v>
      </c>
      <c r="C2642" s="624" t="s">
        <v>3363</v>
      </c>
      <c r="D2642" s="624">
        <v>85192</v>
      </c>
      <c r="G2642" s="613" t="s">
        <v>2033</v>
      </c>
      <c r="H2642" s="613" t="s">
        <v>2034</v>
      </c>
      <c r="I2642" s="613">
        <v>85701</v>
      </c>
    </row>
    <row r="2643" spans="2:9" x14ac:dyDescent="0.2">
      <c r="B2643" s="624" t="s">
        <v>3360</v>
      </c>
      <c r="C2643" s="624" t="s">
        <v>3362</v>
      </c>
      <c r="D2643" s="624">
        <v>85193</v>
      </c>
      <c r="G2643" s="613" t="s">
        <v>2033</v>
      </c>
      <c r="H2643" s="613" t="s">
        <v>2034</v>
      </c>
      <c r="I2643" s="613">
        <v>85702</v>
      </c>
    </row>
    <row r="2644" spans="2:9" x14ac:dyDescent="0.2">
      <c r="B2644" s="624" t="s">
        <v>3360</v>
      </c>
      <c r="C2644" s="624" t="s">
        <v>3362</v>
      </c>
      <c r="D2644" s="624">
        <v>85194</v>
      </c>
      <c r="G2644" s="613" t="s">
        <v>2033</v>
      </c>
      <c r="H2644" s="613" t="s">
        <v>2034</v>
      </c>
      <c r="I2644" s="613">
        <v>85703</v>
      </c>
    </row>
    <row r="2645" spans="2:9" x14ac:dyDescent="0.2">
      <c r="B2645" s="624" t="s">
        <v>3360</v>
      </c>
      <c r="C2645" s="624" t="s">
        <v>3361</v>
      </c>
      <c r="D2645" s="624">
        <v>85201</v>
      </c>
      <c r="G2645" s="613" t="s">
        <v>2033</v>
      </c>
      <c r="H2645" s="613" t="s">
        <v>2034</v>
      </c>
      <c r="I2645" s="613">
        <v>85704</v>
      </c>
    </row>
    <row r="2646" spans="2:9" x14ac:dyDescent="0.2">
      <c r="B2646" s="624" t="s">
        <v>3360</v>
      </c>
      <c r="C2646" s="624" t="s">
        <v>3361</v>
      </c>
      <c r="D2646" s="624">
        <v>85202</v>
      </c>
      <c r="G2646" s="613" t="s">
        <v>2033</v>
      </c>
      <c r="H2646" s="613" t="s">
        <v>2034</v>
      </c>
      <c r="I2646" s="613">
        <v>85705</v>
      </c>
    </row>
    <row r="2647" spans="2:9" x14ac:dyDescent="0.2">
      <c r="B2647" s="624" t="s">
        <v>3360</v>
      </c>
      <c r="C2647" s="624" t="s">
        <v>3361</v>
      </c>
      <c r="D2647" s="624">
        <v>85203</v>
      </c>
      <c r="G2647" s="613" t="s">
        <v>2033</v>
      </c>
      <c r="H2647" s="613" t="s">
        <v>2034</v>
      </c>
      <c r="I2647" s="613">
        <v>85706</v>
      </c>
    </row>
    <row r="2648" spans="2:9" x14ac:dyDescent="0.2">
      <c r="B2648" s="624" t="s">
        <v>3360</v>
      </c>
      <c r="C2648" s="624" t="s">
        <v>3361</v>
      </c>
      <c r="D2648" s="624">
        <v>85204</v>
      </c>
      <c r="G2648" s="613" t="s">
        <v>2033</v>
      </c>
      <c r="H2648" s="613" t="s">
        <v>2034</v>
      </c>
      <c r="I2648" s="613">
        <v>85707</v>
      </c>
    </row>
    <row r="2649" spans="2:9" x14ac:dyDescent="0.2">
      <c r="B2649" s="624" t="s">
        <v>3360</v>
      </c>
      <c r="C2649" s="624" t="s">
        <v>3361</v>
      </c>
      <c r="D2649" s="624">
        <v>85205</v>
      </c>
      <c r="G2649" s="613" t="s">
        <v>2033</v>
      </c>
      <c r="H2649" s="613" t="s">
        <v>2034</v>
      </c>
      <c r="I2649" s="613">
        <v>85708</v>
      </c>
    </row>
    <row r="2650" spans="2:9" x14ac:dyDescent="0.2">
      <c r="B2650" s="624" t="s">
        <v>3360</v>
      </c>
      <c r="C2650" s="624" t="s">
        <v>3361</v>
      </c>
      <c r="D2650" s="624">
        <v>85206</v>
      </c>
      <c r="G2650" s="613" t="s">
        <v>2033</v>
      </c>
      <c r="H2650" s="613" t="s">
        <v>2034</v>
      </c>
      <c r="I2650" s="613">
        <v>85709</v>
      </c>
    </row>
    <row r="2651" spans="2:9" x14ac:dyDescent="0.2">
      <c r="B2651" s="624" t="s">
        <v>3360</v>
      </c>
      <c r="C2651" s="624" t="s">
        <v>3361</v>
      </c>
      <c r="D2651" s="624">
        <v>85207</v>
      </c>
      <c r="G2651" s="613" t="s">
        <v>2033</v>
      </c>
      <c r="H2651" s="613" t="s">
        <v>2034</v>
      </c>
      <c r="I2651" s="613">
        <v>85710</v>
      </c>
    </row>
    <row r="2652" spans="2:9" x14ac:dyDescent="0.2">
      <c r="B2652" s="624" t="s">
        <v>3360</v>
      </c>
      <c r="C2652" s="624" t="s">
        <v>3361</v>
      </c>
      <c r="D2652" s="624">
        <v>85208</v>
      </c>
      <c r="G2652" s="613" t="s">
        <v>2033</v>
      </c>
      <c r="H2652" s="613" t="s">
        <v>2034</v>
      </c>
      <c r="I2652" s="613">
        <v>85711</v>
      </c>
    </row>
    <row r="2653" spans="2:9" x14ac:dyDescent="0.2">
      <c r="B2653" s="624" t="s">
        <v>3360</v>
      </c>
      <c r="C2653" s="624" t="s">
        <v>3361</v>
      </c>
      <c r="D2653" s="624">
        <v>85209</v>
      </c>
      <c r="G2653" s="613" t="s">
        <v>2033</v>
      </c>
      <c r="H2653" s="613" t="s">
        <v>2034</v>
      </c>
      <c r="I2653" s="613">
        <v>85712</v>
      </c>
    </row>
    <row r="2654" spans="2:9" x14ac:dyDescent="0.2">
      <c r="B2654" s="624" t="s">
        <v>3360</v>
      </c>
      <c r="C2654" s="624" t="s">
        <v>3361</v>
      </c>
      <c r="D2654" s="624">
        <v>85210</v>
      </c>
      <c r="G2654" s="613" t="s">
        <v>2033</v>
      </c>
      <c r="H2654" s="613" t="s">
        <v>2034</v>
      </c>
      <c r="I2654" s="613">
        <v>85713</v>
      </c>
    </row>
    <row r="2655" spans="2:9" x14ac:dyDescent="0.2">
      <c r="B2655" s="624" t="s">
        <v>3360</v>
      </c>
      <c r="C2655" s="624" t="s">
        <v>3361</v>
      </c>
      <c r="D2655" s="624">
        <v>85211</v>
      </c>
      <c r="G2655" s="613" t="s">
        <v>2033</v>
      </c>
      <c r="H2655" s="613" t="s">
        <v>2034</v>
      </c>
      <c r="I2655" s="613">
        <v>85714</v>
      </c>
    </row>
    <row r="2656" spans="2:9" x14ac:dyDescent="0.2">
      <c r="B2656" s="624" t="s">
        <v>3360</v>
      </c>
      <c r="C2656" s="624" t="s">
        <v>3361</v>
      </c>
      <c r="D2656" s="624">
        <v>85212</v>
      </c>
      <c r="G2656" s="613" t="s">
        <v>2033</v>
      </c>
      <c r="H2656" s="613" t="s">
        <v>2034</v>
      </c>
      <c r="I2656" s="613">
        <v>85715</v>
      </c>
    </row>
    <row r="2657" spans="2:9" x14ac:dyDescent="0.2">
      <c r="B2657" s="624" t="s">
        <v>3360</v>
      </c>
      <c r="C2657" s="624" t="s">
        <v>3361</v>
      </c>
      <c r="D2657" s="624">
        <v>85213</v>
      </c>
      <c r="G2657" s="613" t="s">
        <v>2033</v>
      </c>
      <c r="H2657" s="613" t="s">
        <v>2034</v>
      </c>
      <c r="I2657" s="613">
        <v>85716</v>
      </c>
    </row>
    <row r="2658" spans="2:9" x14ac:dyDescent="0.2">
      <c r="B2658" s="624" t="s">
        <v>3360</v>
      </c>
      <c r="C2658" s="624" t="s">
        <v>3361</v>
      </c>
      <c r="D2658" s="624">
        <v>85214</v>
      </c>
      <c r="G2658" s="613" t="s">
        <v>2033</v>
      </c>
      <c r="H2658" s="613" t="s">
        <v>2034</v>
      </c>
      <c r="I2658" s="613">
        <v>85717</v>
      </c>
    </row>
    <row r="2659" spans="2:9" x14ac:dyDescent="0.2">
      <c r="B2659" s="624" t="s">
        <v>3360</v>
      </c>
      <c r="C2659" s="624" t="s">
        <v>3361</v>
      </c>
      <c r="D2659" s="624">
        <v>85215</v>
      </c>
      <c r="G2659" s="613" t="s">
        <v>2033</v>
      </c>
      <c r="H2659" s="613" t="s">
        <v>2034</v>
      </c>
      <c r="I2659" s="613">
        <v>85718</v>
      </c>
    </row>
    <row r="2660" spans="2:9" x14ac:dyDescent="0.2">
      <c r="B2660" s="624" t="s">
        <v>3360</v>
      </c>
      <c r="C2660" s="624" t="s">
        <v>3361</v>
      </c>
      <c r="D2660" s="624">
        <v>85216</v>
      </c>
      <c r="G2660" s="613" t="s">
        <v>2033</v>
      </c>
      <c r="H2660" s="613" t="s">
        <v>2034</v>
      </c>
      <c r="I2660" s="613">
        <v>85719</v>
      </c>
    </row>
    <row r="2661" spans="2:9" x14ac:dyDescent="0.2">
      <c r="B2661" s="624" t="s">
        <v>3360</v>
      </c>
      <c r="C2661" s="624" t="s">
        <v>3361</v>
      </c>
      <c r="D2661" s="624">
        <v>85224</v>
      </c>
      <c r="G2661" s="613" t="s">
        <v>2033</v>
      </c>
      <c r="H2661" s="613" t="s">
        <v>2034</v>
      </c>
      <c r="I2661" s="613">
        <v>85720</v>
      </c>
    </row>
    <row r="2662" spans="2:9" x14ac:dyDescent="0.2">
      <c r="B2662" s="624" t="s">
        <v>3360</v>
      </c>
      <c r="C2662" s="624" t="s">
        <v>3361</v>
      </c>
      <c r="D2662" s="624">
        <v>85225</v>
      </c>
      <c r="G2662" s="613" t="s">
        <v>2033</v>
      </c>
      <c r="H2662" s="613" t="s">
        <v>2034</v>
      </c>
      <c r="I2662" s="613">
        <v>85721</v>
      </c>
    </row>
    <row r="2663" spans="2:9" x14ac:dyDescent="0.2">
      <c r="B2663" s="624" t="s">
        <v>3360</v>
      </c>
      <c r="C2663" s="624" t="s">
        <v>3361</v>
      </c>
      <c r="D2663" s="624">
        <v>85226</v>
      </c>
      <c r="G2663" s="613" t="s">
        <v>2033</v>
      </c>
      <c r="H2663" s="613" t="s">
        <v>2034</v>
      </c>
      <c r="I2663" s="613">
        <v>85722</v>
      </c>
    </row>
    <row r="2664" spans="2:9" x14ac:dyDescent="0.2">
      <c r="B2664" s="624" t="s">
        <v>3360</v>
      </c>
      <c r="C2664" s="624" t="s">
        <v>3361</v>
      </c>
      <c r="D2664" s="624">
        <v>85233</v>
      </c>
      <c r="G2664" s="613" t="s">
        <v>2033</v>
      </c>
      <c r="H2664" s="613" t="s">
        <v>2034</v>
      </c>
      <c r="I2664" s="613">
        <v>85723</v>
      </c>
    </row>
    <row r="2665" spans="2:9" x14ac:dyDescent="0.2">
      <c r="B2665" s="624" t="s">
        <v>3360</v>
      </c>
      <c r="C2665" s="624" t="s">
        <v>3361</v>
      </c>
      <c r="D2665" s="624">
        <v>85234</v>
      </c>
      <c r="G2665" s="613" t="s">
        <v>2033</v>
      </c>
      <c r="H2665" s="613" t="s">
        <v>2034</v>
      </c>
      <c r="I2665" s="613">
        <v>85724</v>
      </c>
    </row>
    <row r="2666" spans="2:9" x14ac:dyDescent="0.2">
      <c r="B2666" s="624" t="s">
        <v>3360</v>
      </c>
      <c r="C2666" s="624" t="s">
        <v>3361</v>
      </c>
      <c r="D2666" s="624">
        <v>85236</v>
      </c>
      <c r="G2666" s="613" t="s">
        <v>2033</v>
      </c>
      <c r="H2666" s="613" t="s">
        <v>2034</v>
      </c>
      <c r="I2666" s="613">
        <v>85725</v>
      </c>
    </row>
    <row r="2667" spans="2:9" x14ac:dyDescent="0.2">
      <c r="B2667" s="624" t="s">
        <v>3360</v>
      </c>
      <c r="C2667" s="624" t="s">
        <v>3361</v>
      </c>
      <c r="D2667" s="624">
        <v>85244</v>
      </c>
      <c r="G2667" s="613" t="s">
        <v>2033</v>
      </c>
      <c r="H2667" s="613" t="s">
        <v>2034</v>
      </c>
      <c r="I2667" s="613">
        <v>85726</v>
      </c>
    </row>
    <row r="2668" spans="2:9" x14ac:dyDescent="0.2">
      <c r="B2668" s="624" t="s">
        <v>3360</v>
      </c>
      <c r="C2668" s="624" t="s">
        <v>3361</v>
      </c>
      <c r="D2668" s="624">
        <v>85246</v>
      </c>
      <c r="G2668" s="613" t="s">
        <v>2033</v>
      </c>
      <c r="H2668" s="613" t="s">
        <v>2034</v>
      </c>
      <c r="I2668" s="613">
        <v>85728</v>
      </c>
    </row>
    <row r="2669" spans="2:9" x14ac:dyDescent="0.2">
      <c r="B2669" s="624" t="s">
        <v>3360</v>
      </c>
      <c r="C2669" s="624" t="s">
        <v>3361</v>
      </c>
      <c r="D2669" s="624">
        <v>85248</v>
      </c>
      <c r="G2669" s="613" t="s">
        <v>2033</v>
      </c>
      <c r="H2669" s="613" t="s">
        <v>2034</v>
      </c>
      <c r="I2669" s="613">
        <v>85730</v>
      </c>
    </row>
    <row r="2670" spans="2:9" x14ac:dyDescent="0.2">
      <c r="B2670" s="624" t="s">
        <v>3360</v>
      </c>
      <c r="C2670" s="624" t="s">
        <v>3362</v>
      </c>
      <c r="D2670" s="624">
        <v>85248</v>
      </c>
      <c r="G2670" s="613" t="s">
        <v>2033</v>
      </c>
      <c r="H2670" s="613" t="s">
        <v>2034</v>
      </c>
      <c r="I2670" s="613">
        <v>85731</v>
      </c>
    </row>
    <row r="2671" spans="2:9" x14ac:dyDescent="0.2">
      <c r="B2671" s="624" t="s">
        <v>3360</v>
      </c>
      <c r="C2671" s="624" t="s">
        <v>3361</v>
      </c>
      <c r="D2671" s="624">
        <v>85249</v>
      </c>
      <c r="G2671" s="613" t="s">
        <v>2033</v>
      </c>
      <c r="H2671" s="613" t="s">
        <v>2034</v>
      </c>
      <c r="I2671" s="613">
        <v>85732</v>
      </c>
    </row>
    <row r="2672" spans="2:9" x14ac:dyDescent="0.2">
      <c r="B2672" s="624" t="s">
        <v>3360</v>
      </c>
      <c r="C2672" s="624" t="s">
        <v>3361</v>
      </c>
      <c r="D2672" s="624">
        <v>85250</v>
      </c>
      <c r="G2672" s="613" t="s">
        <v>2033</v>
      </c>
      <c r="H2672" s="613" t="s">
        <v>2034</v>
      </c>
      <c r="I2672" s="613">
        <v>85733</v>
      </c>
    </row>
    <row r="2673" spans="2:9" x14ac:dyDescent="0.2">
      <c r="B2673" s="624" t="s">
        <v>3360</v>
      </c>
      <c r="C2673" s="624" t="s">
        <v>3361</v>
      </c>
      <c r="D2673" s="624">
        <v>85251</v>
      </c>
      <c r="G2673" s="613" t="s">
        <v>2033</v>
      </c>
      <c r="H2673" s="613" t="s">
        <v>2034</v>
      </c>
      <c r="I2673" s="613">
        <v>85734</v>
      </c>
    </row>
    <row r="2674" spans="2:9" x14ac:dyDescent="0.2">
      <c r="B2674" s="624" t="s">
        <v>3360</v>
      </c>
      <c r="C2674" s="624" t="s">
        <v>3361</v>
      </c>
      <c r="D2674" s="624">
        <v>85252</v>
      </c>
      <c r="G2674" s="613" t="s">
        <v>2033</v>
      </c>
      <c r="H2674" s="613" t="s">
        <v>2034</v>
      </c>
      <c r="I2674" s="613">
        <v>85735</v>
      </c>
    </row>
    <row r="2675" spans="2:9" x14ac:dyDescent="0.2">
      <c r="B2675" s="624" t="s">
        <v>3360</v>
      </c>
      <c r="C2675" s="624" t="s">
        <v>3361</v>
      </c>
      <c r="D2675" s="624">
        <v>85253</v>
      </c>
      <c r="G2675" s="613" t="s">
        <v>2033</v>
      </c>
      <c r="H2675" s="613" t="s">
        <v>2034</v>
      </c>
      <c r="I2675" s="613">
        <v>85736</v>
      </c>
    </row>
    <row r="2676" spans="2:9" x14ac:dyDescent="0.2">
      <c r="B2676" s="624" t="s">
        <v>3360</v>
      </c>
      <c r="C2676" s="624" t="s">
        <v>3361</v>
      </c>
      <c r="D2676" s="624">
        <v>85254</v>
      </c>
      <c r="G2676" s="613" t="s">
        <v>2033</v>
      </c>
      <c r="H2676" s="613" t="s">
        <v>2034</v>
      </c>
      <c r="I2676" s="613">
        <v>85737</v>
      </c>
    </row>
    <row r="2677" spans="2:9" x14ac:dyDescent="0.2">
      <c r="B2677" s="624" t="s">
        <v>3360</v>
      </c>
      <c r="C2677" s="624" t="s">
        <v>3361</v>
      </c>
      <c r="D2677" s="624">
        <v>85255</v>
      </c>
      <c r="G2677" s="613" t="s">
        <v>2033</v>
      </c>
      <c r="H2677" s="613" t="s">
        <v>2034</v>
      </c>
      <c r="I2677" s="613">
        <v>85738</v>
      </c>
    </row>
    <row r="2678" spans="2:9" x14ac:dyDescent="0.2">
      <c r="B2678" s="624" t="s">
        <v>3360</v>
      </c>
      <c r="C2678" s="624" t="s">
        <v>3361</v>
      </c>
      <c r="D2678" s="624">
        <v>85256</v>
      </c>
      <c r="G2678" s="613" t="s">
        <v>2033</v>
      </c>
      <c r="H2678" s="613" t="s">
        <v>2034</v>
      </c>
      <c r="I2678" s="613">
        <v>85739</v>
      </c>
    </row>
    <row r="2679" spans="2:9" x14ac:dyDescent="0.2">
      <c r="B2679" s="624" t="s">
        <v>3360</v>
      </c>
      <c r="C2679" s="624" t="s">
        <v>3361</v>
      </c>
      <c r="D2679" s="624">
        <v>85257</v>
      </c>
      <c r="G2679" s="613" t="s">
        <v>2033</v>
      </c>
      <c r="H2679" s="613" t="s">
        <v>2034</v>
      </c>
      <c r="I2679" s="613">
        <v>85740</v>
      </c>
    </row>
    <row r="2680" spans="2:9" x14ac:dyDescent="0.2">
      <c r="B2680" s="624" t="s">
        <v>3360</v>
      </c>
      <c r="C2680" s="624" t="s">
        <v>3361</v>
      </c>
      <c r="D2680" s="624">
        <v>85258</v>
      </c>
      <c r="G2680" s="613" t="s">
        <v>2033</v>
      </c>
      <c r="H2680" s="613" t="s">
        <v>2034</v>
      </c>
      <c r="I2680" s="613">
        <v>85741</v>
      </c>
    </row>
    <row r="2681" spans="2:9" x14ac:dyDescent="0.2">
      <c r="B2681" s="624" t="s">
        <v>3360</v>
      </c>
      <c r="C2681" s="624" t="s">
        <v>3361</v>
      </c>
      <c r="D2681" s="624">
        <v>85259</v>
      </c>
      <c r="G2681" s="613" t="s">
        <v>2033</v>
      </c>
      <c r="H2681" s="613" t="s">
        <v>2034</v>
      </c>
      <c r="I2681" s="613">
        <v>85742</v>
      </c>
    </row>
    <row r="2682" spans="2:9" x14ac:dyDescent="0.2">
      <c r="B2682" s="624" t="s">
        <v>3360</v>
      </c>
      <c r="C2682" s="624" t="s">
        <v>3361</v>
      </c>
      <c r="D2682" s="624">
        <v>85260</v>
      </c>
      <c r="G2682" s="613" t="s">
        <v>2033</v>
      </c>
      <c r="H2682" s="613" t="s">
        <v>2034</v>
      </c>
      <c r="I2682" s="613">
        <v>85743</v>
      </c>
    </row>
    <row r="2683" spans="2:9" x14ac:dyDescent="0.2">
      <c r="B2683" s="624" t="s">
        <v>3360</v>
      </c>
      <c r="C2683" s="624" t="s">
        <v>3361</v>
      </c>
      <c r="D2683" s="624">
        <v>85261</v>
      </c>
      <c r="G2683" s="613" t="s">
        <v>2033</v>
      </c>
      <c r="H2683" s="613" t="s">
        <v>2034</v>
      </c>
      <c r="I2683" s="613">
        <v>85744</v>
      </c>
    </row>
    <row r="2684" spans="2:9" x14ac:dyDescent="0.2">
      <c r="B2684" s="624" t="s">
        <v>3360</v>
      </c>
      <c r="C2684" s="624" t="s">
        <v>3361</v>
      </c>
      <c r="D2684" s="624">
        <v>85262</v>
      </c>
      <c r="G2684" s="613" t="s">
        <v>2033</v>
      </c>
      <c r="H2684" s="613" t="s">
        <v>2034</v>
      </c>
      <c r="I2684" s="613">
        <v>85745</v>
      </c>
    </row>
    <row r="2685" spans="2:9" x14ac:dyDescent="0.2">
      <c r="B2685" s="624" t="s">
        <v>3360</v>
      </c>
      <c r="C2685" s="624" t="s">
        <v>3361</v>
      </c>
      <c r="D2685" s="624">
        <v>85263</v>
      </c>
      <c r="G2685" s="613" t="s">
        <v>2033</v>
      </c>
      <c r="H2685" s="613" t="s">
        <v>2034</v>
      </c>
      <c r="I2685" s="613">
        <v>85746</v>
      </c>
    </row>
    <row r="2686" spans="2:9" x14ac:dyDescent="0.2">
      <c r="B2686" s="624" t="s">
        <v>3360</v>
      </c>
      <c r="C2686" s="624" t="s">
        <v>3361</v>
      </c>
      <c r="D2686" s="624">
        <v>85264</v>
      </c>
      <c r="G2686" s="613" t="s">
        <v>2033</v>
      </c>
      <c r="H2686" s="613" t="s">
        <v>2034</v>
      </c>
      <c r="I2686" s="613">
        <v>85747</v>
      </c>
    </row>
    <row r="2687" spans="2:9" x14ac:dyDescent="0.2">
      <c r="B2687" s="624" t="s">
        <v>3360</v>
      </c>
      <c r="C2687" s="624" t="s">
        <v>3361</v>
      </c>
      <c r="D2687" s="624">
        <v>85266</v>
      </c>
      <c r="G2687" s="613" t="s">
        <v>2033</v>
      </c>
      <c r="H2687" s="613" t="s">
        <v>2034</v>
      </c>
      <c r="I2687" s="613">
        <v>85748</v>
      </c>
    </row>
    <row r="2688" spans="2:9" x14ac:dyDescent="0.2">
      <c r="B2688" s="624" t="s">
        <v>3360</v>
      </c>
      <c r="C2688" s="624" t="s">
        <v>3361</v>
      </c>
      <c r="D2688" s="624">
        <v>85267</v>
      </c>
      <c r="G2688" s="613" t="s">
        <v>2033</v>
      </c>
      <c r="H2688" s="613" t="s">
        <v>2034</v>
      </c>
      <c r="I2688" s="613">
        <v>85749</v>
      </c>
    </row>
    <row r="2689" spans="2:9" x14ac:dyDescent="0.2">
      <c r="B2689" s="624" t="s">
        <v>3360</v>
      </c>
      <c r="C2689" s="624" t="s">
        <v>3361</v>
      </c>
      <c r="D2689" s="624">
        <v>85268</v>
      </c>
      <c r="G2689" s="613" t="s">
        <v>2033</v>
      </c>
      <c r="H2689" s="613" t="s">
        <v>2034</v>
      </c>
      <c r="I2689" s="613">
        <v>85750</v>
      </c>
    </row>
    <row r="2690" spans="2:9" x14ac:dyDescent="0.2">
      <c r="B2690" s="624" t="s">
        <v>3360</v>
      </c>
      <c r="C2690" s="624" t="s">
        <v>3361</v>
      </c>
      <c r="D2690" s="624">
        <v>85269</v>
      </c>
      <c r="G2690" s="613" t="s">
        <v>2033</v>
      </c>
      <c r="H2690" s="613" t="s">
        <v>2034</v>
      </c>
      <c r="I2690" s="613">
        <v>85751</v>
      </c>
    </row>
    <row r="2691" spans="2:9" x14ac:dyDescent="0.2">
      <c r="B2691" s="624" t="s">
        <v>3360</v>
      </c>
      <c r="C2691" s="624" t="s">
        <v>3361</v>
      </c>
      <c r="D2691" s="624">
        <v>85271</v>
      </c>
      <c r="G2691" s="613" t="s">
        <v>2033</v>
      </c>
      <c r="H2691" s="613" t="s">
        <v>2034</v>
      </c>
      <c r="I2691" s="613">
        <v>85752</v>
      </c>
    </row>
    <row r="2692" spans="2:9" x14ac:dyDescent="0.2">
      <c r="B2692" s="624" t="s">
        <v>3360</v>
      </c>
      <c r="C2692" s="624" t="s">
        <v>3361</v>
      </c>
      <c r="D2692" s="624">
        <v>85274</v>
      </c>
      <c r="G2692" s="613" t="s">
        <v>2033</v>
      </c>
      <c r="H2692" s="613" t="s">
        <v>2034</v>
      </c>
      <c r="I2692" s="613">
        <v>85754</v>
      </c>
    </row>
    <row r="2693" spans="2:9" x14ac:dyDescent="0.2">
      <c r="B2693" s="624" t="s">
        <v>3360</v>
      </c>
      <c r="C2693" s="624" t="s">
        <v>3361</v>
      </c>
      <c r="D2693" s="624">
        <v>85275</v>
      </c>
      <c r="G2693" s="613" t="s">
        <v>2033</v>
      </c>
      <c r="H2693" s="613" t="s">
        <v>2034</v>
      </c>
      <c r="I2693" s="613">
        <v>85755</v>
      </c>
    </row>
    <row r="2694" spans="2:9" x14ac:dyDescent="0.2">
      <c r="B2694" s="624" t="s">
        <v>3360</v>
      </c>
      <c r="C2694" s="624" t="s">
        <v>3361</v>
      </c>
      <c r="D2694" s="624">
        <v>85277</v>
      </c>
      <c r="G2694" s="613" t="s">
        <v>2033</v>
      </c>
      <c r="H2694" s="613" t="s">
        <v>2034</v>
      </c>
      <c r="I2694" s="613">
        <v>85756</v>
      </c>
    </row>
    <row r="2695" spans="2:9" x14ac:dyDescent="0.2">
      <c r="B2695" s="624" t="s">
        <v>3360</v>
      </c>
      <c r="C2695" s="624" t="s">
        <v>3361</v>
      </c>
      <c r="D2695" s="624">
        <v>85280</v>
      </c>
      <c r="G2695" s="613" t="s">
        <v>2033</v>
      </c>
      <c r="H2695" s="613" t="s">
        <v>2034</v>
      </c>
      <c r="I2695" s="613">
        <v>85757</v>
      </c>
    </row>
    <row r="2696" spans="2:9" x14ac:dyDescent="0.2">
      <c r="B2696" s="624" t="s">
        <v>3360</v>
      </c>
      <c r="C2696" s="624" t="s">
        <v>3361</v>
      </c>
      <c r="D2696" s="624">
        <v>85281</v>
      </c>
      <c r="G2696" s="613" t="s">
        <v>2033</v>
      </c>
      <c r="H2696" s="613" t="s">
        <v>2036</v>
      </c>
      <c r="I2696" s="613">
        <v>85611</v>
      </c>
    </row>
    <row r="2697" spans="2:9" x14ac:dyDescent="0.2">
      <c r="B2697" s="624" t="s">
        <v>3360</v>
      </c>
      <c r="C2697" s="624" t="s">
        <v>3361</v>
      </c>
      <c r="D2697" s="624">
        <v>85282</v>
      </c>
      <c r="G2697" s="613" t="s">
        <v>2033</v>
      </c>
      <c r="H2697" s="613" t="s">
        <v>2036</v>
      </c>
      <c r="I2697" s="613">
        <v>85621</v>
      </c>
    </row>
    <row r="2698" spans="2:9" x14ac:dyDescent="0.2">
      <c r="B2698" s="624" t="s">
        <v>3360</v>
      </c>
      <c r="C2698" s="624" t="s">
        <v>3361</v>
      </c>
      <c r="D2698" s="624">
        <v>85283</v>
      </c>
      <c r="G2698" s="613" t="s">
        <v>2033</v>
      </c>
      <c r="H2698" s="613" t="s">
        <v>2036</v>
      </c>
      <c r="I2698" s="613">
        <v>85624</v>
      </c>
    </row>
    <row r="2699" spans="2:9" x14ac:dyDescent="0.2">
      <c r="B2699" s="624" t="s">
        <v>3360</v>
      </c>
      <c r="C2699" s="624" t="s">
        <v>3361</v>
      </c>
      <c r="D2699" s="624">
        <v>85284</v>
      </c>
      <c r="G2699" s="613" t="s">
        <v>2033</v>
      </c>
      <c r="H2699" s="613" t="s">
        <v>2036</v>
      </c>
      <c r="I2699" s="613">
        <v>85628</v>
      </c>
    </row>
    <row r="2700" spans="2:9" x14ac:dyDescent="0.2">
      <c r="B2700" s="624" t="s">
        <v>3360</v>
      </c>
      <c r="C2700" s="624" t="s">
        <v>3361</v>
      </c>
      <c r="D2700" s="624">
        <v>85285</v>
      </c>
      <c r="G2700" s="613" t="s">
        <v>2033</v>
      </c>
      <c r="H2700" s="613" t="s">
        <v>2036</v>
      </c>
      <c r="I2700" s="613">
        <v>85637</v>
      </c>
    </row>
    <row r="2701" spans="2:9" x14ac:dyDescent="0.2">
      <c r="B2701" s="624" t="s">
        <v>3360</v>
      </c>
      <c r="C2701" s="624" t="s">
        <v>3361</v>
      </c>
      <c r="D2701" s="624">
        <v>85286</v>
      </c>
      <c r="G2701" s="613" t="s">
        <v>2033</v>
      </c>
      <c r="H2701" s="613" t="s">
        <v>2036</v>
      </c>
      <c r="I2701" s="613">
        <v>85640</v>
      </c>
    </row>
    <row r="2702" spans="2:9" x14ac:dyDescent="0.2">
      <c r="B2702" s="624" t="s">
        <v>3360</v>
      </c>
      <c r="C2702" s="624" t="s">
        <v>3361</v>
      </c>
      <c r="D2702" s="624">
        <v>85287</v>
      </c>
      <c r="G2702" s="613" t="s">
        <v>2033</v>
      </c>
      <c r="H2702" s="613" t="s">
        <v>2036</v>
      </c>
      <c r="I2702" s="613">
        <v>85645</v>
      </c>
    </row>
    <row r="2703" spans="2:9" x14ac:dyDescent="0.2">
      <c r="B2703" s="624" t="s">
        <v>3360</v>
      </c>
      <c r="C2703" s="624" t="s">
        <v>3361</v>
      </c>
      <c r="D2703" s="624">
        <v>85295</v>
      </c>
      <c r="G2703" s="613" t="s">
        <v>2033</v>
      </c>
      <c r="H2703" s="613" t="s">
        <v>2036</v>
      </c>
      <c r="I2703" s="613">
        <v>85646</v>
      </c>
    </row>
    <row r="2704" spans="2:9" x14ac:dyDescent="0.2">
      <c r="B2704" s="624" t="s">
        <v>3360</v>
      </c>
      <c r="C2704" s="624" t="s">
        <v>3361</v>
      </c>
      <c r="D2704" s="624">
        <v>85296</v>
      </c>
      <c r="G2704" s="613" t="s">
        <v>2033</v>
      </c>
      <c r="H2704" s="613" t="s">
        <v>2036</v>
      </c>
      <c r="I2704" s="613">
        <v>85648</v>
      </c>
    </row>
    <row r="2705" spans="2:9" x14ac:dyDescent="0.2">
      <c r="B2705" s="624" t="s">
        <v>3360</v>
      </c>
      <c r="C2705" s="624" t="s">
        <v>3361</v>
      </c>
      <c r="D2705" s="624">
        <v>85297</v>
      </c>
      <c r="G2705" s="613" t="s">
        <v>2033</v>
      </c>
      <c r="H2705" s="613" t="s">
        <v>2036</v>
      </c>
      <c r="I2705" s="613">
        <v>85662</v>
      </c>
    </row>
    <row r="2706" spans="2:9" x14ac:dyDescent="0.2">
      <c r="B2706" s="624" t="s">
        <v>3360</v>
      </c>
      <c r="C2706" s="624" t="s">
        <v>3361</v>
      </c>
      <c r="D2706" s="624">
        <v>85298</v>
      </c>
      <c r="G2706" s="613" t="s">
        <v>3389</v>
      </c>
      <c r="H2706" s="613"/>
      <c r="I2706" s="613"/>
    </row>
    <row r="2707" spans="2:9" x14ac:dyDescent="0.2">
      <c r="B2707" s="624" t="s">
        <v>3360</v>
      </c>
      <c r="C2707" s="624" t="s">
        <v>3361</v>
      </c>
      <c r="D2707" s="624">
        <v>85299</v>
      </c>
      <c r="G2707" s="613" t="s">
        <v>178</v>
      </c>
      <c r="H2707" s="613" t="s">
        <v>2443</v>
      </c>
      <c r="I2707" s="613">
        <v>74723</v>
      </c>
    </row>
    <row r="2708" spans="2:9" x14ac:dyDescent="0.2">
      <c r="B2708" s="624" t="s">
        <v>3360</v>
      </c>
      <c r="C2708" s="624" t="s">
        <v>3361</v>
      </c>
      <c r="D2708" s="624">
        <v>85301</v>
      </c>
      <c r="G2708" s="613" t="s">
        <v>178</v>
      </c>
      <c r="H2708" s="613" t="s">
        <v>2198</v>
      </c>
      <c r="I2708" s="613">
        <v>74553</v>
      </c>
    </row>
    <row r="2709" spans="2:9" x14ac:dyDescent="0.2">
      <c r="B2709" s="624" t="s">
        <v>3360</v>
      </c>
      <c r="C2709" s="624" t="s">
        <v>3361</v>
      </c>
      <c r="D2709" s="624">
        <v>85302</v>
      </c>
      <c r="G2709" s="613" t="s">
        <v>178</v>
      </c>
      <c r="H2709" s="613" t="s">
        <v>3390</v>
      </c>
      <c r="I2709" s="613">
        <v>73449</v>
      </c>
    </row>
    <row r="2710" spans="2:9" x14ac:dyDescent="0.2">
      <c r="B2710" s="624" t="s">
        <v>3360</v>
      </c>
      <c r="C2710" s="624" t="s">
        <v>3361</v>
      </c>
      <c r="D2710" s="624">
        <v>85303</v>
      </c>
      <c r="G2710" s="613" t="s">
        <v>178</v>
      </c>
      <c r="H2710" s="613" t="s">
        <v>3391</v>
      </c>
      <c r="I2710" s="613">
        <v>74701</v>
      </c>
    </row>
    <row r="2711" spans="2:9" x14ac:dyDescent="0.2">
      <c r="B2711" s="624" t="s">
        <v>3360</v>
      </c>
      <c r="C2711" s="624" t="s">
        <v>3361</v>
      </c>
      <c r="D2711" s="624">
        <v>85304</v>
      </c>
      <c r="G2711" s="613" t="s">
        <v>178</v>
      </c>
      <c r="H2711" s="613" t="s">
        <v>3391</v>
      </c>
      <c r="I2711" s="613">
        <v>74702</v>
      </c>
    </row>
    <row r="2712" spans="2:9" x14ac:dyDescent="0.2">
      <c r="B2712" s="624" t="s">
        <v>3360</v>
      </c>
      <c r="C2712" s="624" t="s">
        <v>3361</v>
      </c>
      <c r="D2712" s="624">
        <v>85305</v>
      </c>
      <c r="G2712" s="613" t="s">
        <v>178</v>
      </c>
      <c r="H2712" s="613" t="s">
        <v>3392</v>
      </c>
      <c r="I2712" s="613">
        <v>74720</v>
      </c>
    </row>
    <row r="2713" spans="2:9" x14ac:dyDescent="0.2">
      <c r="B2713" s="624" t="s">
        <v>3360</v>
      </c>
      <c r="C2713" s="624" t="s">
        <v>3361</v>
      </c>
      <c r="D2713" s="624">
        <v>85306</v>
      </c>
      <c r="G2713" s="613" t="s">
        <v>178</v>
      </c>
      <c r="H2713" s="613" t="s">
        <v>3393</v>
      </c>
      <c r="I2713" s="613">
        <v>74721</v>
      </c>
    </row>
    <row r="2714" spans="2:9" x14ac:dyDescent="0.2">
      <c r="B2714" s="624" t="s">
        <v>3360</v>
      </c>
      <c r="C2714" s="624" t="s">
        <v>3361</v>
      </c>
      <c r="D2714" s="624">
        <v>85307</v>
      </c>
      <c r="G2714" s="613" t="s">
        <v>178</v>
      </c>
      <c r="H2714" s="613" t="s">
        <v>3394</v>
      </c>
      <c r="I2714" s="613">
        <v>74726</v>
      </c>
    </row>
    <row r="2715" spans="2:9" x14ac:dyDescent="0.2">
      <c r="B2715" s="624" t="s">
        <v>3360</v>
      </c>
      <c r="C2715" s="624" t="s">
        <v>3361</v>
      </c>
      <c r="D2715" s="624">
        <v>85308</v>
      </c>
      <c r="G2715" s="613" t="s">
        <v>178</v>
      </c>
      <c r="H2715" s="613" t="s">
        <v>3395</v>
      </c>
      <c r="I2715" s="613">
        <v>74729</v>
      </c>
    </row>
    <row r="2716" spans="2:9" x14ac:dyDescent="0.2">
      <c r="B2716" s="624" t="s">
        <v>3360</v>
      </c>
      <c r="C2716" s="624" t="s">
        <v>3361</v>
      </c>
      <c r="D2716" s="624">
        <v>85309</v>
      </c>
      <c r="G2716" s="613" t="s">
        <v>178</v>
      </c>
      <c r="H2716" s="613" t="s">
        <v>3396</v>
      </c>
      <c r="I2716" s="613">
        <v>74730</v>
      </c>
    </row>
    <row r="2717" spans="2:9" x14ac:dyDescent="0.2">
      <c r="B2717" s="624" t="s">
        <v>3360</v>
      </c>
      <c r="C2717" s="624" t="s">
        <v>3361</v>
      </c>
      <c r="D2717" s="624">
        <v>85310</v>
      </c>
      <c r="G2717" s="613" t="s">
        <v>178</v>
      </c>
      <c r="H2717" s="613" t="s">
        <v>3397</v>
      </c>
      <c r="I2717" s="613">
        <v>74731</v>
      </c>
    </row>
    <row r="2718" spans="2:9" x14ac:dyDescent="0.2">
      <c r="B2718" s="624" t="s">
        <v>3360</v>
      </c>
      <c r="C2718" s="624" t="s">
        <v>3361</v>
      </c>
      <c r="D2718" s="624">
        <v>85311</v>
      </c>
      <c r="G2718" s="613" t="s">
        <v>178</v>
      </c>
      <c r="H2718" s="613" t="s">
        <v>3398</v>
      </c>
      <c r="I2718" s="613">
        <v>74733</v>
      </c>
    </row>
    <row r="2719" spans="2:9" x14ac:dyDescent="0.2">
      <c r="B2719" s="624" t="s">
        <v>3360</v>
      </c>
      <c r="C2719" s="624" t="s">
        <v>3361</v>
      </c>
      <c r="D2719" s="624">
        <v>85312</v>
      </c>
      <c r="G2719" s="613" t="s">
        <v>178</v>
      </c>
      <c r="H2719" s="613" t="s">
        <v>3399</v>
      </c>
      <c r="I2719" s="613">
        <v>74741</v>
      </c>
    </row>
    <row r="2720" spans="2:9" x14ac:dyDescent="0.2">
      <c r="B2720" s="624" t="s">
        <v>3360</v>
      </c>
      <c r="C2720" s="624" t="s">
        <v>3361</v>
      </c>
      <c r="D2720" s="624">
        <v>85318</v>
      </c>
      <c r="G2720" s="613" t="s">
        <v>178</v>
      </c>
      <c r="H2720" s="613" t="s">
        <v>3400</v>
      </c>
      <c r="I2720" s="613">
        <v>74747</v>
      </c>
    </row>
    <row r="2721" spans="2:9" x14ac:dyDescent="0.2">
      <c r="B2721" s="624" t="s">
        <v>3360</v>
      </c>
      <c r="C2721" s="624" t="s">
        <v>3361</v>
      </c>
      <c r="D2721" s="624">
        <v>85320</v>
      </c>
      <c r="G2721" s="613" t="s">
        <v>178</v>
      </c>
      <c r="H2721" s="613" t="s">
        <v>3401</v>
      </c>
      <c r="I2721" s="613">
        <v>74753</v>
      </c>
    </row>
    <row r="2722" spans="2:9" x14ac:dyDescent="0.2">
      <c r="B2722" s="624" t="s">
        <v>3360</v>
      </c>
      <c r="C2722" s="624" t="s">
        <v>3361</v>
      </c>
      <c r="D2722" s="624">
        <v>85322</v>
      </c>
      <c r="G2722" s="613" t="s">
        <v>178</v>
      </c>
      <c r="H2722" s="613" t="s">
        <v>3402</v>
      </c>
      <c r="I2722" s="613">
        <v>74425</v>
      </c>
    </row>
    <row r="2723" spans="2:9" x14ac:dyDescent="0.2">
      <c r="B2723" s="624" t="s">
        <v>3360</v>
      </c>
      <c r="C2723" s="624" t="s">
        <v>3361</v>
      </c>
      <c r="D2723" s="624">
        <v>85323</v>
      </c>
      <c r="G2723" s="613" t="s">
        <v>178</v>
      </c>
      <c r="H2723" s="613" t="s">
        <v>3403</v>
      </c>
      <c r="I2723" s="613">
        <v>74430</v>
      </c>
    </row>
    <row r="2724" spans="2:9" x14ac:dyDescent="0.2">
      <c r="B2724" s="624" t="s">
        <v>3360</v>
      </c>
      <c r="C2724" s="624" t="s">
        <v>3364</v>
      </c>
      <c r="D2724" s="624">
        <v>85324</v>
      </c>
      <c r="G2724" s="613" t="s">
        <v>178</v>
      </c>
      <c r="H2724" s="613" t="s">
        <v>3404</v>
      </c>
      <c r="I2724" s="613">
        <v>74442</v>
      </c>
    </row>
    <row r="2725" spans="2:9" x14ac:dyDescent="0.2">
      <c r="B2725" s="624" t="s">
        <v>3360</v>
      </c>
      <c r="C2725" s="624" t="s">
        <v>3365</v>
      </c>
      <c r="D2725" s="624">
        <v>85325</v>
      </c>
      <c r="G2725" s="613" t="s">
        <v>178</v>
      </c>
      <c r="H2725" s="613" t="s">
        <v>3405</v>
      </c>
      <c r="I2725" s="613">
        <v>74501</v>
      </c>
    </row>
    <row r="2726" spans="2:9" x14ac:dyDescent="0.2">
      <c r="B2726" s="624" t="s">
        <v>3360</v>
      </c>
      <c r="C2726" s="624" t="s">
        <v>3361</v>
      </c>
      <c r="D2726" s="624">
        <v>85326</v>
      </c>
      <c r="G2726" s="613" t="s">
        <v>178</v>
      </c>
      <c r="H2726" s="613" t="s">
        <v>3405</v>
      </c>
      <c r="I2726" s="613">
        <v>74502</v>
      </c>
    </row>
    <row r="2727" spans="2:9" x14ac:dyDescent="0.2">
      <c r="B2727" s="624" t="s">
        <v>3360</v>
      </c>
      <c r="C2727" s="624" t="s">
        <v>3361</v>
      </c>
      <c r="D2727" s="624">
        <v>85327</v>
      </c>
      <c r="G2727" s="613" t="s">
        <v>178</v>
      </c>
      <c r="H2727" s="613" t="s">
        <v>3406</v>
      </c>
      <c r="I2727" s="613">
        <v>74522</v>
      </c>
    </row>
    <row r="2728" spans="2:9" x14ac:dyDescent="0.2">
      <c r="B2728" s="624" t="s">
        <v>3360</v>
      </c>
      <c r="C2728" s="624" t="s">
        <v>3365</v>
      </c>
      <c r="D2728" s="624">
        <v>85328</v>
      </c>
      <c r="G2728" s="613" t="s">
        <v>178</v>
      </c>
      <c r="H2728" s="613" t="s">
        <v>3407</v>
      </c>
      <c r="I2728" s="613">
        <v>74528</v>
      </c>
    </row>
    <row r="2729" spans="2:9" x14ac:dyDescent="0.2">
      <c r="B2729" s="624" t="s">
        <v>3360</v>
      </c>
      <c r="C2729" s="624" t="s">
        <v>3361</v>
      </c>
      <c r="D2729" s="624">
        <v>85329</v>
      </c>
      <c r="G2729" s="613" t="s">
        <v>178</v>
      </c>
      <c r="H2729" s="613" t="s">
        <v>3408</v>
      </c>
      <c r="I2729" s="613">
        <v>74529</v>
      </c>
    </row>
    <row r="2730" spans="2:9" x14ac:dyDescent="0.2">
      <c r="B2730" s="624" t="s">
        <v>3360</v>
      </c>
      <c r="C2730" s="624" t="s">
        <v>3361</v>
      </c>
      <c r="D2730" s="624">
        <v>85331</v>
      </c>
      <c r="G2730" s="613" t="s">
        <v>178</v>
      </c>
      <c r="H2730" s="613" t="s">
        <v>3409</v>
      </c>
      <c r="I2730" s="613">
        <v>74546</v>
      </c>
    </row>
    <row r="2731" spans="2:9" x14ac:dyDescent="0.2">
      <c r="B2731" s="624" t="s">
        <v>3360</v>
      </c>
      <c r="C2731" s="624" t="s">
        <v>3364</v>
      </c>
      <c r="D2731" s="624">
        <v>85332</v>
      </c>
      <c r="G2731" s="613" t="s">
        <v>178</v>
      </c>
      <c r="H2731" s="613" t="s">
        <v>3410</v>
      </c>
      <c r="I2731" s="613">
        <v>74547</v>
      </c>
    </row>
    <row r="2732" spans="2:9" x14ac:dyDescent="0.2">
      <c r="B2732" s="624" t="s">
        <v>3360</v>
      </c>
      <c r="C2732" s="624" t="s">
        <v>3365</v>
      </c>
      <c r="D2732" s="624">
        <v>85334</v>
      </c>
      <c r="G2732" s="613" t="s">
        <v>178</v>
      </c>
      <c r="H2732" s="613" t="s">
        <v>3411</v>
      </c>
      <c r="I2732" s="613">
        <v>74554</v>
      </c>
    </row>
    <row r="2733" spans="2:9" x14ac:dyDescent="0.2">
      <c r="B2733" s="624" t="s">
        <v>3360</v>
      </c>
      <c r="C2733" s="624" t="s">
        <v>3361</v>
      </c>
      <c r="D2733" s="624">
        <v>85335</v>
      </c>
      <c r="G2733" s="613" t="s">
        <v>178</v>
      </c>
      <c r="H2733" s="613" t="s">
        <v>3412</v>
      </c>
      <c r="I2733" s="613">
        <v>74560</v>
      </c>
    </row>
    <row r="2734" spans="2:9" x14ac:dyDescent="0.2">
      <c r="B2734" s="624" t="s">
        <v>3360</v>
      </c>
      <c r="C2734" s="624" t="s">
        <v>3361</v>
      </c>
      <c r="D2734" s="624">
        <v>85337</v>
      </c>
      <c r="G2734" s="613" t="s">
        <v>178</v>
      </c>
      <c r="H2734" s="613" t="s">
        <v>3413</v>
      </c>
      <c r="I2734" s="613">
        <v>74561</v>
      </c>
    </row>
    <row r="2735" spans="2:9" x14ac:dyDescent="0.2">
      <c r="B2735" s="624" t="s">
        <v>3360</v>
      </c>
      <c r="C2735" s="624" t="s">
        <v>3361</v>
      </c>
      <c r="D2735" s="624">
        <v>85338</v>
      </c>
      <c r="G2735" s="613" t="s">
        <v>178</v>
      </c>
      <c r="H2735" s="613" t="s">
        <v>3414</v>
      </c>
      <c r="I2735" s="613">
        <v>74565</v>
      </c>
    </row>
    <row r="2736" spans="2:9" x14ac:dyDescent="0.2">
      <c r="B2736" s="624" t="s">
        <v>3360</v>
      </c>
      <c r="C2736" s="624" t="s">
        <v>3361</v>
      </c>
      <c r="D2736" s="624">
        <v>85339</v>
      </c>
      <c r="G2736" s="613" t="s">
        <v>178</v>
      </c>
      <c r="H2736" s="613" t="s">
        <v>3415</v>
      </c>
      <c r="I2736" s="613">
        <v>74576</v>
      </c>
    </row>
    <row r="2737" spans="2:9" x14ac:dyDescent="0.2">
      <c r="B2737" s="624" t="s">
        <v>3360</v>
      </c>
      <c r="C2737" s="624" t="s">
        <v>3361</v>
      </c>
      <c r="D2737" s="624">
        <v>85340</v>
      </c>
      <c r="G2737" s="613" t="s">
        <v>178</v>
      </c>
      <c r="H2737" s="613" t="s">
        <v>3416</v>
      </c>
      <c r="I2737" s="613">
        <v>74301</v>
      </c>
    </row>
    <row r="2738" spans="2:9" x14ac:dyDescent="0.2">
      <c r="B2738" s="624" t="s">
        <v>3360</v>
      </c>
      <c r="C2738" s="624" t="s">
        <v>3361</v>
      </c>
      <c r="D2738" s="624">
        <v>85342</v>
      </c>
      <c r="G2738" s="613" t="s">
        <v>178</v>
      </c>
      <c r="H2738" s="613" t="s">
        <v>3417</v>
      </c>
      <c r="I2738" s="613">
        <v>74332</v>
      </c>
    </row>
    <row r="2739" spans="2:9" x14ac:dyDescent="0.2">
      <c r="B2739" s="624" t="s">
        <v>3360</v>
      </c>
      <c r="C2739" s="624" t="s">
        <v>3361</v>
      </c>
      <c r="D2739" s="624">
        <v>85343</v>
      </c>
      <c r="G2739" s="613" t="s">
        <v>178</v>
      </c>
      <c r="H2739" s="613" t="s">
        <v>3418</v>
      </c>
      <c r="I2739" s="613">
        <v>74333</v>
      </c>
    </row>
    <row r="2740" spans="2:9" x14ac:dyDescent="0.2">
      <c r="B2740" s="624" t="s">
        <v>3360</v>
      </c>
      <c r="C2740" s="624" t="s">
        <v>3365</v>
      </c>
      <c r="D2740" s="624">
        <v>85344</v>
      </c>
      <c r="G2740" s="613" t="s">
        <v>178</v>
      </c>
      <c r="H2740" s="613" t="s">
        <v>3419</v>
      </c>
      <c r="I2740" s="613">
        <v>74349</v>
      </c>
    </row>
    <row r="2741" spans="2:9" x14ac:dyDescent="0.2">
      <c r="B2741" s="624" t="s">
        <v>3360</v>
      </c>
      <c r="C2741" s="624" t="s">
        <v>3361</v>
      </c>
      <c r="D2741" s="624">
        <v>85345</v>
      </c>
      <c r="G2741" s="613" t="s">
        <v>178</v>
      </c>
      <c r="H2741" s="613" t="s">
        <v>3420</v>
      </c>
      <c r="I2741" s="613">
        <v>74369</v>
      </c>
    </row>
    <row r="2742" spans="2:9" x14ac:dyDescent="0.2">
      <c r="B2742" s="624" t="s">
        <v>3360</v>
      </c>
      <c r="C2742" s="624" t="s">
        <v>3365</v>
      </c>
      <c r="D2742" s="624">
        <v>85346</v>
      </c>
      <c r="G2742" s="613" t="s">
        <v>3421</v>
      </c>
      <c r="H2742" s="613"/>
      <c r="I2742" s="613"/>
    </row>
    <row r="2743" spans="2:9" x14ac:dyDescent="0.2">
      <c r="B2743" s="624" t="s">
        <v>3360</v>
      </c>
      <c r="C2743" s="624" t="s">
        <v>3365</v>
      </c>
      <c r="D2743" s="624">
        <v>85348</v>
      </c>
      <c r="G2743" s="613" t="s">
        <v>2197</v>
      </c>
      <c r="H2743" s="613" t="s">
        <v>2483</v>
      </c>
      <c r="I2743" s="613">
        <v>67510</v>
      </c>
    </row>
    <row r="2744" spans="2:9" x14ac:dyDescent="0.2">
      <c r="B2744" s="624" t="s">
        <v>3360</v>
      </c>
      <c r="C2744" s="624" t="s">
        <v>3361</v>
      </c>
      <c r="D2744" s="624">
        <v>85351</v>
      </c>
      <c r="G2744" s="613" t="s">
        <v>2197</v>
      </c>
      <c r="H2744" s="613" t="s">
        <v>2270</v>
      </c>
      <c r="I2744" s="613">
        <v>67410</v>
      </c>
    </row>
    <row r="2745" spans="2:9" x14ac:dyDescent="0.2">
      <c r="B2745" s="624" t="s">
        <v>3360</v>
      </c>
      <c r="C2745" s="624" t="s">
        <v>3361</v>
      </c>
      <c r="D2745" s="624">
        <v>85353</v>
      </c>
      <c r="G2745" s="613" t="s">
        <v>2197</v>
      </c>
      <c r="H2745" s="613" t="s">
        <v>2213</v>
      </c>
      <c r="I2745" s="613">
        <v>67511</v>
      </c>
    </row>
    <row r="2746" spans="2:9" x14ac:dyDescent="0.2">
      <c r="B2746" s="624" t="s">
        <v>3360</v>
      </c>
      <c r="C2746" s="624" t="s">
        <v>3361</v>
      </c>
      <c r="D2746" s="624">
        <v>85354</v>
      </c>
      <c r="G2746" s="613" t="s">
        <v>2197</v>
      </c>
      <c r="H2746" s="613" t="s">
        <v>2488</v>
      </c>
      <c r="I2746" s="613">
        <v>67512</v>
      </c>
    </row>
    <row r="2747" spans="2:9" x14ac:dyDescent="0.2">
      <c r="B2747" s="624" t="s">
        <v>3360</v>
      </c>
      <c r="C2747" s="624" t="s">
        <v>3361</v>
      </c>
      <c r="D2747" s="624">
        <v>85355</v>
      </c>
      <c r="G2747" s="613" t="s">
        <v>2197</v>
      </c>
      <c r="H2747" s="613" t="s">
        <v>2500</v>
      </c>
      <c r="I2747" s="613">
        <v>67513</v>
      </c>
    </row>
    <row r="2748" spans="2:9" x14ac:dyDescent="0.2">
      <c r="B2748" s="624" t="s">
        <v>3360</v>
      </c>
      <c r="C2748" s="624" t="s">
        <v>3365</v>
      </c>
      <c r="D2748" s="624">
        <v>85356</v>
      </c>
      <c r="G2748" s="613" t="s">
        <v>2197</v>
      </c>
      <c r="H2748" s="613" t="s">
        <v>2432</v>
      </c>
      <c r="I2748" s="613">
        <v>67622</v>
      </c>
    </row>
    <row r="2749" spans="2:9" x14ac:dyDescent="0.2">
      <c r="B2749" s="624" t="s">
        <v>3360</v>
      </c>
      <c r="C2749" s="624" t="s">
        <v>3365</v>
      </c>
      <c r="D2749" s="624">
        <v>85357</v>
      </c>
      <c r="G2749" s="613" t="s">
        <v>2197</v>
      </c>
      <c r="H2749" s="613" t="s">
        <v>2433</v>
      </c>
      <c r="I2749" s="613">
        <v>67623</v>
      </c>
    </row>
    <row r="2750" spans="2:9" x14ac:dyDescent="0.2">
      <c r="B2750" s="624" t="s">
        <v>3360</v>
      </c>
      <c r="C2750" s="624" t="s">
        <v>3361</v>
      </c>
      <c r="D2750" s="624">
        <v>85358</v>
      </c>
      <c r="G2750" s="613" t="s">
        <v>2197</v>
      </c>
      <c r="H2750" s="613" t="s">
        <v>2524</v>
      </c>
      <c r="I2750" s="613">
        <v>67001</v>
      </c>
    </row>
    <row r="2751" spans="2:9" x14ac:dyDescent="0.2">
      <c r="B2751" s="624" t="s">
        <v>3360</v>
      </c>
      <c r="C2751" s="624" t="s">
        <v>3365</v>
      </c>
      <c r="D2751" s="624">
        <v>85359</v>
      </c>
      <c r="G2751" s="613" t="s">
        <v>2197</v>
      </c>
      <c r="H2751" s="613" t="s">
        <v>2214</v>
      </c>
      <c r="I2751" s="613">
        <v>67002</v>
      </c>
    </row>
    <row r="2752" spans="2:9" x14ac:dyDescent="0.2">
      <c r="B2752" s="624" t="s">
        <v>3360</v>
      </c>
      <c r="C2752" s="624" t="s">
        <v>3366</v>
      </c>
      <c r="D2752" s="624">
        <v>85360</v>
      </c>
      <c r="G2752" s="613" t="s">
        <v>2197</v>
      </c>
      <c r="H2752" s="613" t="s">
        <v>2348</v>
      </c>
      <c r="I2752" s="613">
        <v>67003</v>
      </c>
    </row>
    <row r="2753" spans="2:9" x14ac:dyDescent="0.2">
      <c r="B2753" s="624" t="s">
        <v>3360</v>
      </c>
      <c r="C2753" s="624" t="s">
        <v>3361</v>
      </c>
      <c r="D2753" s="624">
        <v>85361</v>
      </c>
      <c r="G2753" s="613" t="s">
        <v>2197</v>
      </c>
      <c r="H2753" s="613" t="s">
        <v>2565</v>
      </c>
      <c r="I2753" s="613">
        <v>67004</v>
      </c>
    </row>
    <row r="2754" spans="2:9" x14ac:dyDescent="0.2">
      <c r="B2754" s="624" t="s">
        <v>3360</v>
      </c>
      <c r="C2754" s="624" t="s">
        <v>3364</v>
      </c>
      <c r="D2754" s="624">
        <v>85362</v>
      </c>
      <c r="G2754" s="613" t="s">
        <v>2197</v>
      </c>
      <c r="H2754" s="613" t="s">
        <v>2257</v>
      </c>
      <c r="I2754" s="613">
        <v>67005</v>
      </c>
    </row>
    <row r="2755" spans="2:9" x14ac:dyDescent="0.2">
      <c r="B2755" s="624" t="s">
        <v>3360</v>
      </c>
      <c r="C2755" s="624" t="s">
        <v>3361</v>
      </c>
      <c r="D2755" s="624">
        <v>85363</v>
      </c>
      <c r="G2755" s="613" t="s">
        <v>2197</v>
      </c>
      <c r="H2755" s="613" t="s">
        <v>2482</v>
      </c>
      <c r="I2755" s="613">
        <v>67514</v>
      </c>
    </row>
    <row r="2756" spans="2:9" x14ac:dyDescent="0.2">
      <c r="B2756" s="624" t="s">
        <v>3360</v>
      </c>
      <c r="C2756" s="624" t="s">
        <v>3365</v>
      </c>
      <c r="D2756" s="624">
        <v>85371</v>
      </c>
      <c r="G2756" s="613" t="s">
        <v>2197</v>
      </c>
      <c r="H2756" s="613" t="s">
        <v>2427</v>
      </c>
      <c r="I2756" s="613">
        <v>67515</v>
      </c>
    </row>
    <row r="2757" spans="2:9" x14ac:dyDescent="0.2">
      <c r="B2757" s="624" t="s">
        <v>3360</v>
      </c>
      <c r="C2757" s="624" t="s">
        <v>3361</v>
      </c>
      <c r="D2757" s="624">
        <v>85372</v>
      </c>
      <c r="G2757" s="613" t="s">
        <v>2197</v>
      </c>
      <c r="H2757" s="613" t="s">
        <v>2241</v>
      </c>
      <c r="I2757" s="613">
        <v>67831</v>
      </c>
    </row>
    <row r="2758" spans="2:9" x14ac:dyDescent="0.2">
      <c r="B2758" s="624" t="s">
        <v>3360</v>
      </c>
      <c r="C2758" s="624" t="s">
        <v>3361</v>
      </c>
      <c r="D2758" s="624">
        <v>85373</v>
      </c>
      <c r="G2758" s="613" t="s">
        <v>2197</v>
      </c>
      <c r="H2758" s="613" t="s">
        <v>2407</v>
      </c>
      <c r="I2758" s="613">
        <v>67416</v>
      </c>
    </row>
    <row r="2759" spans="2:9" x14ac:dyDescent="0.2">
      <c r="B2759" s="624" t="s">
        <v>3360</v>
      </c>
      <c r="C2759" s="624" t="s">
        <v>3361</v>
      </c>
      <c r="D2759" s="624">
        <v>85374</v>
      </c>
      <c r="G2759" s="613" t="s">
        <v>2197</v>
      </c>
      <c r="H2759" s="613" t="s">
        <v>2230</v>
      </c>
      <c r="I2759" s="613">
        <v>67008</v>
      </c>
    </row>
    <row r="2760" spans="2:9" x14ac:dyDescent="0.2">
      <c r="B2760" s="624" t="s">
        <v>3360</v>
      </c>
      <c r="C2760" s="624" t="s">
        <v>3361</v>
      </c>
      <c r="D2760" s="624">
        <v>85375</v>
      </c>
      <c r="G2760" s="613" t="s">
        <v>2197</v>
      </c>
      <c r="H2760" s="613" t="s">
        <v>2347</v>
      </c>
      <c r="I2760" s="613">
        <v>67009</v>
      </c>
    </row>
    <row r="2761" spans="2:9" x14ac:dyDescent="0.2">
      <c r="B2761" s="624" t="s">
        <v>3360</v>
      </c>
      <c r="C2761" s="624" t="s">
        <v>3361</v>
      </c>
      <c r="D2761" s="624">
        <v>85376</v>
      </c>
      <c r="G2761" s="613" t="s">
        <v>2197</v>
      </c>
      <c r="H2761" s="613" t="s">
        <v>2466</v>
      </c>
      <c r="I2761" s="613">
        <v>67730</v>
      </c>
    </row>
    <row r="2762" spans="2:9" x14ac:dyDescent="0.2">
      <c r="B2762" s="624" t="s">
        <v>3360</v>
      </c>
      <c r="C2762" s="624" t="s">
        <v>3361</v>
      </c>
      <c r="D2762" s="624">
        <v>85377</v>
      </c>
      <c r="G2762" s="613" t="s">
        <v>2197</v>
      </c>
      <c r="H2762" s="613" t="s">
        <v>2218</v>
      </c>
      <c r="I2762" s="613">
        <v>67010</v>
      </c>
    </row>
    <row r="2763" spans="2:9" x14ac:dyDescent="0.2">
      <c r="B2763" s="624" t="s">
        <v>3360</v>
      </c>
      <c r="C2763" s="624" t="s">
        <v>3361</v>
      </c>
      <c r="D2763" s="624">
        <v>85378</v>
      </c>
      <c r="G2763" s="613" t="s">
        <v>2197</v>
      </c>
      <c r="H2763" s="613" t="s">
        <v>2384</v>
      </c>
      <c r="I2763" s="613">
        <v>67418</v>
      </c>
    </row>
    <row r="2764" spans="2:9" x14ac:dyDescent="0.2">
      <c r="B2764" s="624" t="s">
        <v>3360</v>
      </c>
      <c r="C2764" s="624" t="s">
        <v>3361</v>
      </c>
      <c r="D2764" s="624">
        <v>85379</v>
      </c>
      <c r="G2764" s="613" t="s">
        <v>2197</v>
      </c>
      <c r="H2764" s="613" t="s">
        <v>2426</v>
      </c>
      <c r="I2764" s="613">
        <v>67516</v>
      </c>
    </row>
    <row r="2765" spans="2:9" x14ac:dyDescent="0.2">
      <c r="B2765" s="624" t="s">
        <v>3360</v>
      </c>
      <c r="C2765" s="624" t="s">
        <v>3361</v>
      </c>
      <c r="D2765" s="624">
        <v>85380</v>
      </c>
      <c r="G2765" s="613" t="s">
        <v>2197</v>
      </c>
      <c r="H2765" s="613" t="s">
        <v>2425</v>
      </c>
      <c r="I2765" s="613">
        <v>67518</v>
      </c>
    </row>
    <row r="2766" spans="2:9" x14ac:dyDescent="0.2">
      <c r="B2766" s="624" t="s">
        <v>3360</v>
      </c>
      <c r="C2766" s="624" t="s">
        <v>3361</v>
      </c>
      <c r="D2766" s="624">
        <v>85381</v>
      </c>
      <c r="G2766" s="613" t="s">
        <v>2197</v>
      </c>
      <c r="H2766" s="613" t="s">
        <v>2564</v>
      </c>
      <c r="I2766" s="613">
        <v>67013</v>
      </c>
    </row>
    <row r="2767" spans="2:9" x14ac:dyDescent="0.2">
      <c r="B2767" s="624" t="s">
        <v>3360</v>
      </c>
      <c r="C2767" s="624" t="s">
        <v>3361</v>
      </c>
      <c r="D2767" s="624">
        <v>85382</v>
      </c>
      <c r="G2767" s="613" t="s">
        <v>2197</v>
      </c>
      <c r="H2767" s="613" t="s">
        <v>2415</v>
      </c>
      <c r="I2767" s="613">
        <v>67420</v>
      </c>
    </row>
    <row r="2768" spans="2:9" x14ac:dyDescent="0.2">
      <c r="B2768" s="624" t="s">
        <v>3360</v>
      </c>
      <c r="C2768" s="624" t="s">
        <v>3361</v>
      </c>
      <c r="D2768" s="624">
        <v>85383</v>
      </c>
      <c r="G2768" s="613" t="s">
        <v>2197</v>
      </c>
      <c r="H2768" s="613" t="s">
        <v>2276</v>
      </c>
      <c r="I2768" s="613">
        <v>67519</v>
      </c>
    </row>
    <row r="2769" spans="2:9" x14ac:dyDescent="0.2">
      <c r="B2769" s="624" t="s">
        <v>3360</v>
      </c>
      <c r="C2769" s="624" t="s">
        <v>3361</v>
      </c>
      <c r="D2769" s="624">
        <v>85385</v>
      </c>
      <c r="G2769" s="613" t="s">
        <v>2197</v>
      </c>
      <c r="H2769" s="613" t="s">
        <v>2443</v>
      </c>
      <c r="I2769" s="613">
        <v>67422</v>
      </c>
    </row>
    <row r="2770" spans="2:9" x14ac:dyDescent="0.2">
      <c r="B2770" s="624" t="s">
        <v>3360</v>
      </c>
      <c r="C2770" s="624" t="s">
        <v>3361</v>
      </c>
      <c r="D2770" s="624">
        <v>85387</v>
      </c>
      <c r="G2770" s="613" t="s">
        <v>2197</v>
      </c>
      <c r="H2770" s="613" t="s">
        <v>2542</v>
      </c>
      <c r="I2770" s="613">
        <v>67016</v>
      </c>
    </row>
    <row r="2771" spans="2:9" x14ac:dyDescent="0.2">
      <c r="B2771" s="624" t="s">
        <v>3360</v>
      </c>
      <c r="C2771" s="624" t="s">
        <v>3361</v>
      </c>
      <c r="D2771" s="624">
        <v>85388</v>
      </c>
      <c r="G2771" s="613" t="s">
        <v>2197</v>
      </c>
      <c r="H2771" s="613" t="s">
        <v>2229</v>
      </c>
      <c r="I2771" s="613">
        <v>67017</v>
      </c>
    </row>
    <row r="2772" spans="2:9" x14ac:dyDescent="0.2">
      <c r="B2772" s="624" t="s">
        <v>3360</v>
      </c>
      <c r="C2772" s="624" t="s">
        <v>3361</v>
      </c>
      <c r="D2772" s="624">
        <v>85390</v>
      </c>
      <c r="G2772" s="613" t="s">
        <v>2197</v>
      </c>
      <c r="H2772" s="613" t="s">
        <v>2383</v>
      </c>
      <c r="I2772" s="613">
        <v>67423</v>
      </c>
    </row>
    <row r="2773" spans="2:9" x14ac:dyDescent="0.2">
      <c r="B2773" s="624" t="s">
        <v>3360</v>
      </c>
      <c r="C2773" s="624" t="s">
        <v>3364</v>
      </c>
      <c r="D2773" s="624">
        <v>85390</v>
      </c>
      <c r="G2773" s="613" t="s">
        <v>2197</v>
      </c>
      <c r="H2773" s="613" t="s">
        <v>2238</v>
      </c>
      <c r="I2773" s="613">
        <v>67731</v>
      </c>
    </row>
    <row r="2774" spans="2:9" x14ac:dyDescent="0.2">
      <c r="B2774" s="624" t="s">
        <v>3360</v>
      </c>
      <c r="C2774" s="624" t="s">
        <v>3361</v>
      </c>
      <c r="D2774" s="624">
        <v>85392</v>
      </c>
      <c r="G2774" s="613" t="s">
        <v>2197</v>
      </c>
      <c r="H2774" s="613" t="s">
        <v>2499</v>
      </c>
      <c r="I2774" s="613">
        <v>67520</v>
      </c>
    </row>
    <row r="2775" spans="2:9" x14ac:dyDescent="0.2">
      <c r="B2775" s="624" t="s">
        <v>3360</v>
      </c>
      <c r="C2775" s="624" t="s">
        <v>3361</v>
      </c>
      <c r="D2775" s="624">
        <v>85395</v>
      </c>
      <c r="G2775" s="613" t="s">
        <v>2197</v>
      </c>
      <c r="H2775" s="613" t="s">
        <v>2346</v>
      </c>
      <c r="I2775" s="613">
        <v>67018</v>
      </c>
    </row>
    <row r="2776" spans="2:9" x14ac:dyDescent="0.2">
      <c r="B2776" s="624" t="s">
        <v>3360</v>
      </c>
      <c r="C2776" s="624" t="s">
        <v>3361</v>
      </c>
      <c r="D2776" s="624">
        <v>85396</v>
      </c>
      <c r="G2776" s="613" t="s">
        <v>2197</v>
      </c>
      <c r="H2776" s="613" t="s">
        <v>2328</v>
      </c>
      <c r="I2776" s="613">
        <v>67625</v>
      </c>
    </row>
    <row r="2777" spans="2:9" x14ac:dyDescent="0.2">
      <c r="B2777" s="624" t="s">
        <v>3360</v>
      </c>
      <c r="C2777" s="624" t="s">
        <v>3363</v>
      </c>
      <c r="D2777" s="624">
        <v>85501</v>
      </c>
      <c r="G2777" s="613" t="s">
        <v>2197</v>
      </c>
      <c r="H2777" s="613" t="s">
        <v>2550</v>
      </c>
      <c r="I2777" s="613">
        <v>67732</v>
      </c>
    </row>
    <row r="2778" spans="2:9" x14ac:dyDescent="0.2">
      <c r="B2778" s="624" t="s">
        <v>3360</v>
      </c>
      <c r="C2778" s="624" t="s">
        <v>3363</v>
      </c>
      <c r="D2778" s="624">
        <v>85502</v>
      </c>
      <c r="G2778" s="613" t="s">
        <v>2197</v>
      </c>
      <c r="H2778" s="613" t="s">
        <v>2303</v>
      </c>
      <c r="I2778" s="613">
        <v>67425</v>
      </c>
    </row>
    <row r="2779" spans="2:9" x14ac:dyDescent="0.2">
      <c r="B2779" s="624" t="s">
        <v>3360</v>
      </c>
      <c r="C2779" s="624" t="s">
        <v>3041</v>
      </c>
      <c r="D2779" s="624">
        <v>85530</v>
      </c>
      <c r="G2779" s="613" t="s">
        <v>2197</v>
      </c>
      <c r="H2779" s="613" t="s">
        <v>2424</v>
      </c>
      <c r="I2779" s="613">
        <v>67521</v>
      </c>
    </row>
    <row r="2780" spans="2:9" x14ac:dyDescent="0.2">
      <c r="B2780" s="624" t="s">
        <v>3360</v>
      </c>
      <c r="C2780" s="624" t="s">
        <v>3041</v>
      </c>
      <c r="D2780" s="624">
        <v>85531</v>
      </c>
      <c r="G2780" s="613" t="s">
        <v>2197</v>
      </c>
      <c r="H2780" s="613" t="s">
        <v>2317</v>
      </c>
      <c r="I2780" s="613">
        <v>67834</v>
      </c>
    </row>
    <row r="2781" spans="2:9" x14ac:dyDescent="0.2">
      <c r="B2781" s="624" t="s">
        <v>3360</v>
      </c>
      <c r="C2781" s="624" t="s">
        <v>3363</v>
      </c>
      <c r="D2781" s="624">
        <v>85532</v>
      </c>
      <c r="G2781" s="613" t="s">
        <v>2197</v>
      </c>
      <c r="H2781" s="613" t="s">
        <v>2354</v>
      </c>
      <c r="I2781" s="613">
        <v>67522</v>
      </c>
    </row>
    <row r="2782" spans="2:9" x14ac:dyDescent="0.2">
      <c r="B2782" s="624" t="s">
        <v>3360</v>
      </c>
      <c r="C2782" s="624" t="s">
        <v>3367</v>
      </c>
      <c r="D2782" s="624">
        <v>85533</v>
      </c>
      <c r="G2782" s="613" t="s">
        <v>2197</v>
      </c>
      <c r="H2782" s="613" t="s">
        <v>2507</v>
      </c>
      <c r="I2782" s="613">
        <v>67626</v>
      </c>
    </row>
    <row r="2783" spans="2:9" x14ac:dyDescent="0.2">
      <c r="B2783" s="624" t="s">
        <v>3360</v>
      </c>
      <c r="C2783" s="624" t="s">
        <v>3367</v>
      </c>
      <c r="D2783" s="624">
        <v>85534</v>
      </c>
      <c r="G2783" s="613" t="s">
        <v>2197</v>
      </c>
      <c r="H2783" s="613" t="s">
        <v>2256</v>
      </c>
      <c r="I2783" s="613">
        <v>67019</v>
      </c>
    </row>
    <row r="2784" spans="2:9" x14ac:dyDescent="0.2">
      <c r="B2784" s="624" t="s">
        <v>3360</v>
      </c>
      <c r="C2784" s="624" t="s">
        <v>3041</v>
      </c>
      <c r="D2784" s="624">
        <v>85535</v>
      </c>
      <c r="G2784" s="613" t="s">
        <v>2197</v>
      </c>
      <c r="H2784" s="613" t="s">
        <v>2448</v>
      </c>
      <c r="I2784" s="613">
        <v>67523</v>
      </c>
    </row>
    <row r="2785" spans="2:9" x14ac:dyDescent="0.2">
      <c r="B2785" s="624" t="s">
        <v>3360</v>
      </c>
      <c r="C2785" s="624" t="s">
        <v>3041</v>
      </c>
      <c r="D2785" s="624">
        <v>85536</v>
      </c>
      <c r="G2785" s="613" t="s">
        <v>2197</v>
      </c>
      <c r="H2785" s="613" t="s">
        <v>2224</v>
      </c>
      <c r="I2785" s="613">
        <v>66840</v>
      </c>
    </row>
    <row r="2786" spans="2:9" x14ac:dyDescent="0.2">
      <c r="B2786" s="624" t="s">
        <v>3360</v>
      </c>
      <c r="C2786" s="624" t="s">
        <v>3363</v>
      </c>
      <c r="D2786" s="624">
        <v>85539</v>
      </c>
      <c r="G2786" s="613" t="s">
        <v>2197</v>
      </c>
      <c r="H2786" s="613" t="s">
        <v>2358</v>
      </c>
      <c r="I2786" s="613">
        <v>67020</v>
      </c>
    </row>
    <row r="2787" spans="2:9" x14ac:dyDescent="0.2">
      <c r="B2787" s="624" t="s">
        <v>3360</v>
      </c>
      <c r="C2787" s="624" t="s">
        <v>3362</v>
      </c>
      <c r="D2787" s="624">
        <v>85539</v>
      </c>
      <c r="G2787" s="613" t="s">
        <v>2197</v>
      </c>
      <c r="H2787" s="613" t="s">
        <v>2302</v>
      </c>
      <c r="I2787" s="613">
        <v>67427</v>
      </c>
    </row>
    <row r="2788" spans="2:9" x14ac:dyDescent="0.2">
      <c r="B2788" s="624" t="s">
        <v>3360</v>
      </c>
      <c r="C2788" s="624" t="s">
        <v>3367</v>
      </c>
      <c r="D2788" s="624">
        <v>85540</v>
      </c>
      <c r="G2788" s="613" t="s">
        <v>2197</v>
      </c>
      <c r="H2788" s="613" t="s">
        <v>2464</v>
      </c>
      <c r="I2788" s="613">
        <v>67021</v>
      </c>
    </row>
    <row r="2789" spans="2:9" x14ac:dyDescent="0.2">
      <c r="B2789" s="624" t="s">
        <v>3360</v>
      </c>
      <c r="C2789" s="624" t="s">
        <v>3363</v>
      </c>
      <c r="D2789" s="624">
        <v>85541</v>
      </c>
      <c r="G2789" s="613" t="s">
        <v>2197</v>
      </c>
      <c r="H2789" s="613" t="s">
        <v>2563</v>
      </c>
      <c r="I2789" s="613">
        <v>67022</v>
      </c>
    </row>
    <row r="2790" spans="2:9" x14ac:dyDescent="0.2">
      <c r="B2790" s="624" t="s">
        <v>3360</v>
      </c>
      <c r="C2790" s="624" t="s">
        <v>3363</v>
      </c>
      <c r="D2790" s="624">
        <v>85542</v>
      </c>
      <c r="G2790" s="613" t="s">
        <v>2197</v>
      </c>
      <c r="H2790" s="613" t="s">
        <v>2255</v>
      </c>
      <c r="I2790" s="613">
        <v>67023</v>
      </c>
    </row>
    <row r="2791" spans="2:9" x14ac:dyDescent="0.2">
      <c r="B2791" s="624" t="s">
        <v>3360</v>
      </c>
      <c r="C2791" s="624" t="s">
        <v>3041</v>
      </c>
      <c r="D2791" s="624">
        <v>85543</v>
      </c>
      <c r="G2791" s="613" t="s">
        <v>2197</v>
      </c>
      <c r="H2791" s="613" t="s">
        <v>2394</v>
      </c>
      <c r="I2791" s="613">
        <v>67428</v>
      </c>
    </row>
    <row r="2792" spans="2:9" x14ac:dyDescent="0.2">
      <c r="B2792" s="624" t="s">
        <v>3360</v>
      </c>
      <c r="C2792" s="624" t="s">
        <v>3363</v>
      </c>
      <c r="D2792" s="624">
        <v>85544</v>
      </c>
      <c r="G2792" s="613" t="s">
        <v>2197</v>
      </c>
      <c r="H2792" s="613" t="s">
        <v>2220</v>
      </c>
      <c r="I2792" s="613">
        <v>66842</v>
      </c>
    </row>
    <row r="2793" spans="2:9" x14ac:dyDescent="0.2">
      <c r="B2793" s="624" t="s">
        <v>3360</v>
      </c>
      <c r="C2793" s="624" t="s">
        <v>3363</v>
      </c>
      <c r="D2793" s="624">
        <v>85545</v>
      </c>
      <c r="G2793" s="613" t="s">
        <v>2197</v>
      </c>
      <c r="H2793" s="613" t="s">
        <v>2294</v>
      </c>
      <c r="I2793" s="613">
        <v>67627</v>
      </c>
    </row>
    <row r="2794" spans="2:9" x14ac:dyDescent="0.2">
      <c r="B2794" s="624" t="s">
        <v>3360</v>
      </c>
      <c r="C2794" s="624" t="s">
        <v>3041</v>
      </c>
      <c r="D2794" s="624">
        <v>85546</v>
      </c>
      <c r="G2794" s="613" t="s">
        <v>2197</v>
      </c>
      <c r="H2794" s="613" t="s">
        <v>2414</v>
      </c>
      <c r="I2794" s="613">
        <v>67430</v>
      </c>
    </row>
    <row r="2795" spans="2:9" x14ac:dyDescent="0.2">
      <c r="B2795" s="624" t="s">
        <v>3360</v>
      </c>
      <c r="C2795" s="624" t="s">
        <v>3363</v>
      </c>
      <c r="D2795" s="624">
        <v>85547</v>
      </c>
      <c r="G2795" s="613" t="s">
        <v>2197</v>
      </c>
      <c r="H2795" s="613" t="s">
        <v>2236</v>
      </c>
      <c r="I2795" s="613">
        <v>66843</v>
      </c>
    </row>
    <row r="2796" spans="2:9" x14ac:dyDescent="0.2">
      <c r="B2796" s="624" t="s">
        <v>3360</v>
      </c>
      <c r="C2796" s="624" t="s">
        <v>3041</v>
      </c>
      <c r="D2796" s="624">
        <v>85548</v>
      </c>
      <c r="G2796" s="613" t="s">
        <v>2197</v>
      </c>
      <c r="H2796" s="613" t="s">
        <v>2253</v>
      </c>
      <c r="I2796" s="613">
        <v>67024</v>
      </c>
    </row>
    <row r="2797" spans="2:9" x14ac:dyDescent="0.2">
      <c r="B2797" s="624" t="s">
        <v>3360</v>
      </c>
      <c r="C2797" s="624" t="s">
        <v>3363</v>
      </c>
      <c r="D2797" s="624">
        <v>85550</v>
      </c>
      <c r="G2797" s="613" t="s">
        <v>2197</v>
      </c>
      <c r="H2797" s="613" t="s">
        <v>2100</v>
      </c>
      <c r="I2797" s="613">
        <v>67431</v>
      </c>
    </row>
    <row r="2798" spans="2:9" x14ac:dyDescent="0.2">
      <c r="B2798" s="624" t="s">
        <v>3360</v>
      </c>
      <c r="C2798" s="624" t="s">
        <v>3041</v>
      </c>
      <c r="D2798" s="624">
        <v>85551</v>
      </c>
      <c r="G2798" s="613" t="s">
        <v>2197</v>
      </c>
      <c r="H2798" s="613" t="s">
        <v>2487</v>
      </c>
      <c r="I2798" s="613">
        <v>67524</v>
      </c>
    </row>
    <row r="2799" spans="2:9" x14ac:dyDescent="0.2">
      <c r="B2799" s="624" t="s">
        <v>3360</v>
      </c>
      <c r="C2799" s="624" t="s">
        <v>3041</v>
      </c>
      <c r="D2799" s="624">
        <v>85552</v>
      </c>
      <c r="G2799" s="613" t="s">
        <v>2197</v>
      </c>
      <c r="H2799" s="613" t="s">
        <v>2367</v>
      </c>
      <c r="I2799" s="613">
        <v>67025</v>
      </c>
    </row>
    <row r="2800" spans="2:9" x14ac:dyDescent="0.2">
      <c r="B2800" s="624" t="s">
        <v>3360</v>
      </c>
      <c r="C2800" s="624" t="s">
        <v>3363</v>
      </c>
      <c r="D2800" s="624">
        <v>85553</v>
      </c>
      <c r="G2800" s="613" t="s">
        <v>2197</v>
      </c>
      <c r="H2800" s="613" t="s">
        <v>2311</v>
      </c>
      <c r="I2800" s="613">
        <v>67835</v>
      </c>
    </row>
    <row r="2801" spans="2:9" x14ac:dyDescent="0.2">
      <c r="B2801" s="624" t="s">
        <v>3360</v>
      </c>
      <c r="C2801" s="624" t="s">
        <v>3363</v>
      </c>
      <c r="D2801" s="624">
        <v>85554</v>
      </c>
      <c r="G2801" s="613" t="s">
        <v>2197</v>
      </c>
      <c r="H2801" s="613" t="s">
        <v>2212</v>
      </c>
      <c r="I2801" s="613">
        <v>67525</v>
      </c>
    </row>
    <row r="2802" spans="2:9" x14ac:dyDescent="0.2">
      <c r="B2802" s="624" t="s">
        <v>3360</v>
      </c>
      <c r="C2802" s="624" t="s">
        <v>3362</v>
      </c>
      <c r="D2802" s="624">
        <v>85618</v>
      </c>
      <c r="G2802" s="613" t="s">
        <v>2197</v>
      </c>
      <c r="H2802" s="613" t="s">
        <v>2072</v>
      </c>
      <c r="I2802" s="613">
        <v>67432</v>
      </c>
    </row>
    <row r="2803" spans="2:9" x14ac:dyDescent="0.2">
      <c r="B2803" s="624" t="s">
        <v>3360</v>
      </c>
      <c r="C2803" s="624" t="s">
        <v>3362</v>
      </c>
      <c r="D2803" s="624">
        <v>85623</v>
      </c>
      <c r="G2803" s="613" t="s">
        <v>2197</v>
      </c>
      <c r="H2803" s="613" t="s">
        <v>2431</v>
      </c>
      <c r="I2803" s="613">
        <v>67629</v>
      </c>
    </row>
    <row r="2804" spans="2:9" x14ac:dyDescent="0.2">
      <c r="B2804" s="624" t="s">
        <v>3360</v>
      </c>
      <c r="C2804" s="624" t="s">
        <v>3362</v>
      </c>
      <c r="D2804" s="624">
        <v>85631</v>
      </c>
      <c r="G2804" s="613" t="s">
        <v>2197</v>
      </c>
      <c r="H2804" s="613" t="s">
        <v>2540</v>
      </c>
      <c r="I2804" s="613">
        <v>67026</v>
      </c>
    </row>
    <row r="2805" spans="2:9" x14ac:dyDescent="0.2">
      <c r="B2805" s="624" t="s">
        <v>3360</v>
      </c>
      <c r="C2805" s="624" t="s">
        <v>3041</v>
      </c>
      <c r="D2805" s="624">
        <v>85643</v>
      </c>
      <c r="G2805" s="613" t="s">
        <v>2197</v>
      </c>
      <c r="H2805" s="613" t="s">
        <v>2462</v>
      </c>
      <c r="I2805" s="613">
        <v>67028</v>
      </c>
    </row>
    <row r="2806" spans="2:9" x14ac:dyDescent="0.2">
      <c r="B2806" s="624" t="s">
        <v>3360</v>
      </c>
      <c r="C2806" s="624" t="s">
        <v>3362</v>
      </c>
      <c r="D2806" s="624">
        <v>85653</v>
      </c>
      <c r="G2806" s="613" t="s">
        <v>2197</v>
      </c>
      <c r="H2806" s="613" t="s">
        <v>2569</v>
      </c>
      <c r="I2806" s="613">
        <v>67701</v>
      </c>
    </row>
    <row r="2807" spans="2:9" x14ac:dyDescent="0.2">
      <c r="B2807" s="624" t="s">
        <v>3360</v>
      </c>
      <c r="C2807" s="624" t="s">
        <v>3362</v>
      </c>
      <c r="D2807" s="624">
        <v>85658</v>
      </c>
      <c r="G2807" s="613" t="s">
        <v>2197</v>
      </c>
      <c r="H2807" s="613" t="s">
        <v>2244</v>
      </c>
      <c r="I2807" s="613">
        <v>67029</v>
      </c>
    </row>
    <row r="2808" spans="2:9" x14ac:dyDescent="0.2">
      <c r="B2808" s="624" t="s">
        <v>3360</v>
      </c>
      <c r="C2808" s="624" t="s">
        <v>3362</v>
      </c>
      <c r="D2808" s="624">
        <v>85739</v>
      </c>
      <c r="G2808" s="613" t="s">
        <v>2197</v>
      </c>
      <c r="H2808" s="613" t="s">
        <v>2572</v>
      </c>
      <c r="I2808" s="613">
        <v>67631</v>
      </c>
    </row>
    <row r="2809" spans="2:9" x14ac:dyDescent="0.2">
      <c r="B2809" s="624" t="s">
        <v>3360</v>
      </c>
      <c r="C2809" s="624" t="s">
        <v>3368</v>
      </c>
      <c r="D2809" s="624">
        <v>85901</v>
      </c>
      <c r="G2809" s="613" t="s">
        <v>2197</v>
      </c>
      <c r="H2809" s="613" t="s">
        <v>2519</v>
      </c>
      <c r="I2809" s="613">
        <v>67030</v>
      </c>
    </row>
    <row r="2810" spans="2:9" x14ac:dyDescent="0.2">
      <c r="B2810" s="624" t="s">
        <v>3360</v>
      </c>
      <c r="C2810" s="624" t="s">
        <v>3369</v>
      </c>
      <c r="D2810" s="624">
        <v>85901</v>
      </c>
      <c r="G2810" s="613" t="s">
        <v>2197</v>
      </c>
      <c r="H2810" s="613" t="s">
        <v>2562</v>
      </c>
      <c r="I2810" s="613">
        <v>67031</v>
      </c>
    </row>
    <row r="2811" spans="2:9" x14ac:dyDescent="0.2">
      <c r="B2811" s="624" t="s">
        <v>3360</v>
      </c>
      <c r="C2811" s="624" t="s">
        <v>3369</v>
      </c>
      <c r="D2811" s="624">
        <v>85902</v>
      </c>
      <c r="G2811" s="613" t="s">
        <v>2197</v>
      </c>
      <c r="H2811" s="613" t="s">
        <v>2332</v>
      </c>
      <c r="I2811" s="613">
        <v>67837</v>
      </c>
    </row>
    <row r="2812" spans="2:9" x14ac:dyDescent="0.2">
      <c r="B2812" s="624" t="s">
        <v>3360</v>
      </c>
      <c r="C2812" s="624" t="s">
        <v>3369</v>
      </c>
      <c r="D2812" s="624">
        <v>85911</v>
      </c>
      <c r="G2812" s="613" t="s">
        <v>2197</v>
      </c>
      <c r="H2812" s="613" t="s">
        <v>2235</v>
      </c>
      <c r="I2812" s="613">
        <v>66845</v>
      </c>
    </row>
    <row r="2813" spans="2:9" x14ac:dyDescent="0.2">
      <c r="B2813" s="624" t="s">
        <v>3360</v>
      </c>
      <c r="C2813" s="624" t="s">
        <v>3369</v>
      </c>
      <c r="D2813" s="624">
        <v>85912</v>
      </c>
      <c r="G2813" s="613" t="s">
        <v>2197</v>
      </c>
      <c r="H2813" s="613" t="s">
        <v>2376</v>
      </c>
      <c r="I2813" s="613">
        <v>67035</v>
      </c>
    </row>
    <row r="2814" spans="2:9" x14ac:dyDescent="0.2">
      <c r="B2814" s="624" t="s">
        <v>3360</v>
      </c>
      <c r="C2814" s="624" t="s">
        <v>3368</v>
      </c>
      <c r="D2814" s="624">
        <v>85920</v>
      </c>
      <c r="G2814" s="613" t="s">
        <v>2197</v>
      </c>
      <c r="H2814" s="613" t="s">
        <v>2493</v>
      </c>
      <c r="I2814" s="613">
        <v>67632</v>
      </c>
    </row>
    <row r="2815" spans="2:9" x14ac:dyDescent="0.2">
      <c r="B2815" s="624" t="s">
        <v>3360</v>
      </c>
      <c r="C2815" s="624" t="s">
        <v>3367</v>
      </c>
      <c r="D2815" s="624">
        <v>85922</v>
      </c>
      <c r="G2815" s="613" t="s">
        <v>2197</v>
      </c>
      <c r="H2815" s="613" t="s">
        <v>2344</v>
      </c>
      <c r="I2815" s="613">
        <v>67036</v>
      </c>
    </row>
    <row r="2816" spans="2:9" x14ac:dyDescent="0.2">
      <c r="B2816" s="624" t="s">
        <v>3360</v>
      </c>
      <c r="C2816" s="624" t="s">
        <v>3369</v>
      </c>
      <c r="D2816" s="624">
        <v>85923</v>
      </c>
      <c r="G2816" s="613" t="s">
        <v>2197</v>
      </c>
      <c r="H2816" s="613" t="s">
        <v>2309</v>
      </c>
      <c r="I2816" s="613">
        <v>67838</v>
      </c>
    </row>
    <row r="2817" spans="2:9" x14ac:dyDescent="0.2">
      <c r="B2817" s="624" t="s">
        <v>3360</v>
      </c>
      <c r="C2817" s="624" t="s">
        <v>3368</v>
      </c>
      <c r="D2817" s="624">
        <v>85924</v>
      </c>
      <c r="G2817" s="613" t="s">
        <v>2197</v>
      </c>
      <c r="H2817" s="613" t="s">
        <v>2077</v>
      </c>
      <c r="I2817" s="613">
        <v>67436</v>
      </c>
    </row>
    <row r="2818" spans="2:9" x14ac:dyDescent="0.2">
      <c r="B2818" s="624" t="s">
        <v>3360</v>
      </c>
      <c r="C2818" s="624" t="s">
        <v>3368</v>
      </c>
      <c r="D2818" s="624">
        <v>85925</v>
      </c>
      <c r="G2818" s="613" t="s">
        <v>2197</v>
      </c>
      <c r="H2818" s="613" t="s">
        <v>2513</v>
      </c>
      <c r="I2818" s="613">
        <v>67037</v>
      </c>
    </row>
    <row r="2819" spans="2:9" x14ac:dyDescent="0.2">
      <c r="B2819" s="624" t="s">
        <v>3360</v>
      </c>
      <c r="C2819" s="624" t="s">
        <v>3369</v>
      </c>
      <c r="D2819" s="624">
        <v>85926</v>
      </c>
      <c r="G2819" s="613" t="s">
        <v>2197</v>
      </c>
      <c r="H2819" s="613" t="s">
        <v>2252</v>
      </c>
      <c r="I2819" s="613">
        <v>67038</v>
      </c>
    </row>
    <row r="2820" spans="2:9" x14ac:dyDescent="0.2">
      <c r="B2820" s="624" t="s">
        <v>3360</v>
      </c>
      <c r="C2820" s="624" t="s">
        <v>3368</v>
      </c>
      <c r="D2820" s="624">
        <v>85927</v>
      </c>
      <c r="G2820" s="613" t="s">
        <v>2197</v>
      </c>
      <c r="H2820" s="613" t="s">
        <v>2380</v>
      </c>
      <c r="I2820" s="613">
        <v>67839</v>
      </c>
    </row>
    <row r="2821" spans="2:9" x14ac:dyDescent="0.2">
      <c r="B2821" s="624" t="s">
        <v>3360</v>
      </c>
      <c r="C2821" s="624" t="s">
        <v>3370</v>
      </c>
      <c r="D2821" s="624">
        <v>85928</v>
      </c>
      <c r="G2821" s="613" t="s">
        <v>2197</v>
      </c>
      <c r="H2821" s="613" t="s">
        <v>2318</v>
      </c>
      <c r="I2821" s="613">
        <v>67801</v>
      </c>
    </row>
    <row r="2822" spans="2:9" x14ac:dyDescent="0.2">
      <c r="B2822" s="624" t="s">
        <v>3360</v>
      </c>
      <c r="C2822" s="624" t="s">
        <v>3369</v>
      </c>
      <c r="D2822" s="624">
        <v>85928</v>
      </c>
      <c r="G2822" s="613" t="s">
        <v>2197</v>
      </c>
      <c r="H2822" s="613" t="s">
        <v>2506</v>
      </c>
      <c r="I2822" s="613">
        <v>67634</v>
      </c>
    </row>
    <row r="2823" spans="2:9" x14ac:dyDescent="0.2">
      <c r="B2823" s="624" t="s">
        <v>3360</v>
      </c>
      <c r="C2823" s="624" t="s">
        <v>3369</v>
      </c>
      <c r="D2823" s="624">
        <v>85929</v>
      </c>
      <c r="G2823" s="613" t="s">
        <v>2197</v>
      </c>
      <c r="H2823" s="613" t="s">
        <v>2228</v>
      </c>
      <c r="I2823" s="613">
        <v>67039</v>
      </c>
    </row>
    <row r="2824" spans="2:9" x14ac:dyDescent="0.2">
      <c r="B2824" s="624" t="s">
        <v>3360</v>
      </c>
      <c r="C2824" s="624" t="s">
        <v>3368</v>
      </c>
      <c r="D2824" s="624">
        <v>85930</v>
      </c>
      <c r="G2824" s="613" t="s">
        <v>2197</v>
      </c>
      <c r="H2824" s="613" t="s">
        <v>2436</v>
      </c>
      <c r="I2824" s="613">
        <v>67437</v>
      </c>
    </row>
    <row r="2825" spans="2:9" x14ac:dyDescent="0.2">
      <c r="B2825" s="624" t="s">
        <v>3360</v>
      </c>
      <c r="C2825" s="624" t="s">
        <v>3370</v>
      </c>
      <c r="D2825" s="624">
        <v>85931</v>
      </c>
      <c r="G2825" s="613" t="s">
        <v>2197</v>
      </c>
      <c r="H2825" s="613" t="s">
        <v>2262</v>
      </c>
      <c r="I2825" s="613">
        <v>67635</v>
      </c>
    </row>
    <row r="2826" spans="2:9" x14ac:dyDescent="0.2">
      <c r="B2826" s="624" t="s">
        <v>3360</v>
      </c>
      <c r="C2826" s="624" t="s">
        <v>3368</v>
      </c>
      <c r="D2826" s="624">
        <v>85932</v>
      </c>
      <c r="G2826" s="613" t="s">
        <v>2197</v>
      </c>
      <c r="H2826" s="613" t="s">
        <v>2393</v>
      </c>
      <c r="I2826" s="613">
        <v>67438</v>
      </c>
    </row>
    <row r="2827" spans="2:9" x14ac:dyDescent="0.2">
      <c r="B2827" s="624" t="s">
        <v>3360</v>
      </c>
      <c r="C2827" s="624" t="s">
        <v>3369</v>
      </c>
      <c r="D2827" s="624">
        <v>85933</v>
      </c>
      <c r="G2827" s="613" t="s">
        <v>2197</v>
      </c>
      <c r="H2827" s="613" t="s">
        <v>2548</v>
      </c>
      <c r="I2827" s="613">
        <v>67733</v>
      </c>
    </row>
    <row r="2828" spans="2:9" x14ac:dyDescent="0.2">
      <c r="B2828" s="624" t="s">
        <v>3360</v>
      </c>
      <c r="C2828" s="624" t="s">
        <v>3369</v>
      </c>
      <c r="D2828" s="624">
        <v>85934</v>
      </c>
      <c r="G2828" s="613" t="s">
        <v>2197</v>
      </c>
      <c r="H2828" s="613" t="s">
        <v>2217</v>
      </c>
      <c r="I2828" s="613">
        <v>67042</v>
      </c>
    </row>
    <row r="2829" spans="2:9" x14ac:dyDescent="0.2">
      <c r="B2829" s="624" t="s">
        <v>3360</v>
      </c>
      <c r="C2829" s="624" t="s">
        <v>3369</v>
      </c>
      <c r="D2829" s="624">
        <v>85935</v>
      </c>
      <c r="G2829" s="613" t="s">
        <v>2197</v>
      </c>
      <c r="H2829" s="613" t="s">
        <v>2283</v>
      </c>
      <c r="I2829" s="613">
        <v>67344</v>
      </c>
    </row>
    <row r="2830" spans="2:9" x14ac:dyDescent="0.2">
      <c r="B2830" s="624" t="s">
        <v>3360</v>
      </c>
      <c r="C2830" s="624" t="s">
        <v>3368</v>
      </c>
      <c r="D2830" s="624">
        <v>85936</v>
      </c>
      <c r="G2830" s="613" t="s">
        <v>2197</v>
      </c>
      <c r="H2830" s="613" t="s">
        <v>2281</v>
      </c>
      <c r="I2830" s="613">
        <v>67345</v>
      </c>
    </row>
    <row r="2831" spans="2:9" x14ac:dyDescent="0.2">
      <c r="B2831" s="624" t="s">
        <v>3360</v>
      </c>
      <c r="C2831" s="624" t="s">
        <v>3369</v>
      </c>
      <c r="D2831" s="624">
        <v>85937</v>
      </c>
      <c r="G2831" s="613" t="s">
        <v>2197</v>
      </c>
      <c r="H2831" s="613" t="s">
        <v>2419</v>
      </c>
      <c r="I2831" s="613">
        <v>67950</v>
      </c>
    </row>
    <row r="2832" spans="2:9" x14ac:dyDescent="0.2">
      <c r="B2832" s="624" t="s">
        <v>3360</v>
      </c>
      <c r="C2832" s="624" t="s">
        <v>3368</v>
      </c>
      <c r="D2832" s="624">
        <v>85938</v>
      </c>
      <c r="G2832" s="613" t="s">
        <v>2197</v>
      </c>
      <c r="H2832" s="613" t="s">
        <v>2211</v>
      </c>
      <c r="I2832" s="613">
        <v>67526</v>
      </c>
    </row>
    <row r="2833" spans="2:9" x14ac:dyDescent="0.2">
      <c r="B2833" s="624" t="s">
        <v>3360</v>
      </c>
      <c r="C2833" s="624" t="s">
        <v>3369</v>
      </c>
      <c r="D2833" s="624">
        <v>85939</v>
      </c>
      <c r="G2833" s="613" t="s">
        <v>2197</v>
      </c>
      <c r="H2833" s="613" t="s">
        <v>2292</v>
      </c>
      <c r="I2833" s="613">
        <v>67601</v>
      </c>
    </row>
    <row r="2834" spans="2:9" x14ac:dyDescent="0.2">
      <c r="B2834" s="624" t="s">
        <v>3360</v>
      </c>
      <c r="C2834" s="624" t="s">
        <v>3368</v>
      </c>
      <c r="D2834" s="624">
        <v>85940</v>
      </c>
      <c r="G2834" s="613" t="s">
        <v>2197</v>
      </c>
      <c r="H2834" s="613" t="s">
        <v>2292</v>
      </c>
      <c r="I2834" s="613">
        <v>67627</v>
      </c>
    </row>
    <row r="2835" spans="2:9" x14ac:dyDescent="0.2">
      <c r="B2835" s="624" t="s">
        <v>3360</v>
      </c>
      <c r="C2835" s="624" t="s">
        <v>3369</v>
      </c>
      <c r="D2835" s="624">
        <v>85941</v>
      </c>
      <c r="G2835" s="613" t="s">
        <v>2197</v>
      </c>
      <c r="H2835" s="613" t="s">
        <v>2292</v>
      </c>
      <c r="I2835" s="613">
        <v>67637</v>
      </c>
    </row>
    <row r="2836" spans="2:9" x14ac:dyDescent="0.2">
      <c r="B2836" s="624" t="s">
        <v>3360</v>
      </c>
      <c r="C2836" s="624" t="s">
        <v>3369</v>
      </c>
      <c r="D2836" s="624">
        <v>85942</v>
      </c>
      <c r="G2836" s="613" t="s">
        <v>2197</v>
      </c>
      <c r="H2836" s="613" t="s">
        <v>2292</v>
      </c>
      <c r="I2836" s="613">
        <v>67640</v>
      </c>
    </row>
    <row r="2837" spans="2:9" x14ac:dyDescent="0.2">
      <c r="B2837" s="624" t="s">
        <v>3360</v>
      </c>
      <c r="C2837" s="624" t="s">
        <v>3370</v>
      </c>
      <c r="D2837" s="624">
        <v>86001</v>
      </c>
      <c r="G2837" s="613" t="s">
        <v>2197</v>
      </c>
      <c r="H2837" s="613" t="s">
        <v>2292</v>
      </c>
      <c r="I2837" s="613">
        <v>67651</v>
      </c>
    </row>
    <row r="2838" spans="2:9" x14ac:dyDescent="0.2">
      <c r="B2838" s="624" t="s">
        <v>3360</v>
      </c>
      <c r="C2838" s="624" t="s">
        <v>3370</v>
      </c>
      <c r="D2838" s="624">
        <v>86002</v>
      </c>
      <c r="G2838" s="613" t="s">
        <v>2197</v>
      </c>
      <c r="H2838" s="613" t="s">
        <v>2292</v>
      </c>
      <c r="I2838" s="613">
        <v>67660</v>
      </c>
    </row>
    <row r="2839" spans="2:9" x14ac:dyDescent="0.2">
      <c r="B2839" s="624" t="s">
        <v>3360</v>
      </c>
      <c r="C2839" s="624" t="s">
        <v>3370</v>
      </c>
      <c r="D2839" s="624">
        <v>86003</v>
      </c>
      <c r="G2839" s="613" t="s">
        <v>2197</v>
      </c>
      <c r="H2839" s="613" t="s">
        <v>2292</v>
      </c>
      <c r="I2839" s="613">
        <v>67663</v>
      </c>
    </row>
    <row r="2840" spans="2:9" x14ac:dyDescent="0.2">
      <c r="B2840" s="624" t="s">
        <v>3360</v>
      </c>
      <c r="C2840" s="624" t="s">
        <v>3370</v>
      </c>
      <c r="D2840" s="624">
        <v>86004</v>
      </c>
      <c r="G2840" s="613" t="s">
        <v>2197</v>
      </c>
      <c r="H2840" s="613" t="s">
        <v>2292</v>
      </c>
      <c r="I2840" s="613">
        <v>67671</v>
      </c>
    </row>
    <row r="2841" spans="2:9" x14ac:dyDescent="0.2">
      <c r="B2841" s="624" t="s">
        <v>3360</v>
      </c>
      <c r="C2841" s="624" t="s">
        <v>3370</v>
      </c>
      <c r="D2841" s="624">
        <v>86011</v>
      </c>
      <c r="G2841" s="613" t="s">
        <v>2197</v>
      </c>
      <c r="H2841" s="613" t="s">
        <v>2301</v>
      </c>
      <c r="I2841" s="613">
        <v>67425</v>
      </c>
    </row>
    <row r="2842" spans="2:9" x14ac:dyDescent="0.2">
      <c r="B2842" s="624" t="s">
        <v>3360</v>
      </c>
      <c r="C2842" s="624" t="s">
        <v>3370</v>
      </c>
      <c r="D2842" s="624">
        <v>86015</v>
      </c>
      <c r="G2842" s="613" t="s">
        <v>2197</v>
      </c>
      <c r="H2842" s="613" t="s">
        <v>2301</v>
      </c>
      <c r="I2842" s="613">
        <v>67427</v>
      </c>
    </row>
    <row r="2843" spans="2:9" x14ac:dyDescent="0.2">
      <c r="B2843" s="624" t="s">
        <v>3360</v>
      </c>
      <c r="C2843" s="624" t="s">
        <v>3370</v>
      </c>
      <c r="D2843" s="624">
        <v>86016</v>
      </c>
      <c r="G2843" s="613" t="s">
        <v>2197</v>
      </c>
      <c r="H2843" s="613" t="s">
        <v>2301</v>
      </c>
      <c r="I2843" s="613">
        <v>67439</v>
      </c>
    </row>
    <row r="2844" spans="2:9" x14ac:dyDescent="0.2">
      <c r="B2844" s="624" t="s">
        <v>3360</v>
      </c>
      <c r="C2844" s="624" t="s">
        <v>3370</v>
      </c>
      <c r="D2844" s="624">
        <v>86017</v>
      </c>
      <c r="G2844" s="613" t="s">
        <v>2197</v>
      </c>
      <c r="H2844" s="613" t="s">
        <v>2301</v>
      </c>
      <c r="I2844" s="613">
        <v>67444</v>
      </c>
    </row>
    <row r="2845" spans="2:9" x14ac:dyDescent="0.2">
      <c r="B2845" s="624" t="s">
        <v>3360</v>
      </c>
      <c r="C2845" s="624" t="s">
        <v>3370</v>
      </c>
      <c r="D2845" s="624">
        <v>86018</v>
      </c>
      <c r="G2845" s="613" t="s">
        <v>2197</v>
      </c>
      <c r="H2845" s="613" t="s">
        <v>2301</v>
      </c>
      <c r="I2845" s="613">
        <v>67450</v>
      </c>
    </row>
    <row r="2846" spans="2:9" x14ac:dyDescent="0.2">
      <c r="B2846" s="624" t="s">
        <v>3360</v>
      </c>
      <c r="C2846" s="624" t="s">
        <v>3370</v>
      </c>
      <c r="D2846" s="624">
        <v>86020</v>
      </c>
      <c r="G2846" s="613" t="s">
        <v>2197</v>
      </c>
      <c r="H2846" s="613" t="s">
        <v>2301</v>
      </c>
      <c r="I2846" s="613">
        <v>67454</v>
      </c>
    </row>
    <row r="2847" spans="2:9" x14ac:dyDescent="0.2">
      <c r="B2847" s="624" t="s">
        <v>3360</v>
      </c>
      <c r="C2847" s="624" t="s">
        <v>3366</v>
      </c>
      <c r="D2847" s="624">
        <v>86021</v>
      </c>
      <c r="G2847" s="613" t="s">
        <v>2197</v>
      </c>
      <c r="H2847" s="613" t="s">
        <v>2301</v>
      </c>
      <c r="I2847" s="613">
        <v>67459</v>
      </c>
    </row>
    <row r="2848" spans="2:9" x14ac:dyDescent="0.2">
      <c r="B2848" s="624" t="s">
        <v>3360</v>
      </c>
      <c r="C2848" s="624" t="s">
        <v>3370</v>
      </c>
      <c r="D2848" s="624">
        <v>86022</v>
      </c>
      <c r="G2848" s="613" t="s">
        <v>2197</v>
      </c>
      <c r="H2848" s="613" t="s">
        <v>2301</v>
      </c>
      <c r="I2848" s="613">
        <v>67464</v>
      </c>
    </row>
    <row r="2849" spans="2:9" x14ac:dyDescent="0.2">
      <c r="B2849" s="624" t="s">
        <v>3360</v>
      </c>
      <c r="C2849" s="624" t="s">
        <v>3370</v>
      </c>
      <c r="D2849" s="624">
        <v>86023</v>
      </c>
      <c r="G2849" s="613" t="s">
        <v>2197</v>
      </c>
      <c r="H2849" s="613" t="s">
        <v>2301</v>
      </c>
      <c r="I2849" s="613">
        <v>67490</v>
      </c>
    </row>
    <row r="2850" spans="2:9" x14ac:dyDescent="0.2">
      <c r="B2850" s="624" t="s">
        <v>3360</v>
      </c>
      <c r="C2850" s="624" t="s">
        <v>3370</v>
      </c>
      <c r="D2850" s="624">
        <v>86024</v>
      </c>
      <c r="G2850" s="613" t="s">
        <v>2197</v>
      </c>
      <c r="H2850" s="613" t="s">
        <v>2233</v>
      </c>
      <c r="I2850" s="613">
        <v>66850</v>
      </c>
    </row>
    <row r="2851" spans="2:9" x14ac:dyDescent="0.2">
      <c r="B2851" s="624" t="s">
        <v>3360</v>
      </c>
      <c r="C2851" s="624" t="s">
        <v>3369</v>
      </c>
      <c r="D2851" s="624">
        <v>86025</v>
      </c>
      <c r="G2851" s="613" t="s">
        <v>2197</v>
      </c>
      <c r="H2851" s="613" t="s">
        <v>2240</v>
      </c>
      <c r="I2851" s="613">
        <v>67840</v>
      </c>
    </row>
    <row r="2852" spans="2:9" x14ac:dyDescent="0.2">
      <c r="B2852" s="624" t="s">
        <v>3360</v>
      </c>
      <c r="C2852" s="624" t="s">
        <v>3368</v>
      </c>
      <c r="D2852" s="624">
        <v>86028</v>
      </c>
      <c r="G2852" s="613" t="s">
        <v>2197</v>
      </c>
      <c r="H2852" s="613" t="s">
        <v>2316</v>
      </c>
      <c r="I2852" s="613">
        <v>67841</v>
      </c>
    </row>
    <row r="2853" spans="2:9" x14ac:dyDescent="0.2">
      <c r="B2853" s="624" t="s">
        <v>3360</v>
      </c>
      <c r="C2853" s="624" t="s">
        <v>3369</v>
      </c>
      <c r="D2853" s="624">
        <v>86029</v>
      </c>
      <c r="G2853" s="613" t="s">
        <v>2197</v>
      </c>
      <c r="H2853" s="613" t="s">
        <v>2269</v>
      </c>
      <c r="I2853" s="613">
        <v>67441</v>
      </c>
    </row>
    <row r="2854" spans="2:9" x14ac:dyDescent="0.2">
      <c r="B2854" s="624" t="s">
        <v>3360</v>
      </c>
      <c r="C2854" s="624" t="s">
        <v>3369</v>
      </c>
      <c r="D2854" s="624">
        <v>86030</v>
      </c>
      <c r="G2854" s="613" t="s">
        <v>2197</v>
      </c>
      <c r="H2854" s="613" t="s">
        <v>2335</v>
      </c>
      <c r="I2854" s="613">
        <v>67045</v>
      </c>
    </row>
    <row r="2855" spans="2:9" x14ac:dyDescent="0.2">
      <c r="B2855" s="624" t="s">
        <v>3360</v>
      </c>
      <c r="C2855" s="624" t="s">
        <v>3369</v>
      </c>
      <c r="D2855" s="624">
        <v>86031</v>
      </c>
      <c r="G2855" s="613" t="s">
        <v>2197</v>
      </c>
      <c r="H2855" s="613" t="s">
        <v>2285</v>
      </c>
      <c r="I2855" s="613">
        <v>67047</v>
      </c>
    </row>
    <row r="2856" spans="2:9" x14ac:dyDescent="0.2">
      <c r="B2856" s="624" t="s">
        <v>3360</v>
      </c>
      <c r="C2856" s="624" t="s">
        <v>3369</v>
      </c>
      <c r="D2856" s="624">
        <v>86032</v>
      </c>
      <c r="G2856" s="613" t="s">
        <v>2197</v>
      </c>
      <c r="H2856" s="613" t="s">
        <v>2508</v>
      </c>
      <c r="I2856" s="613">
        <v>67442</v>
      </c>
    </row>
    <row r="2857" spans="2:9" x14ac:dyDescent="0.2">
      <c r="B2857" s="624" t="s">
        <v>3360</v>
      </c>
      <c r="C2857" s="624" t="s">
        <v>3369</v>
      </c>
      <c r="D2857" s="624">
        <v>86033</v>
      </c>
      <c r="G2857" s="613" t="s">
        <v>2197</v>
      </c>
      <c r="H2857" s="613" t="s">
        <v>2400</v>
      </c>
      <c r="I2857" s="613">
        <v>66851</v>
      </c>
    </row>
    <row r="2858" spans="2:9" x14ac:dyDescent="0.2">
      <c r="B2858" s="624" t="s">
        <v>3360</v>
      </c>
      <c r="C2858" s="624" t="s">
        <v>3369</v>
      </c>
      <c r="D2858" s="624">
        <v>86034</v>
      </c>
      <c r="G2858" s="613" t="s">
        <v>2197</v>
      </c>
      <c r="H2858" s="613" t="s">
        <v>2315</v>
      </c>
      <c r="I2858" s="613">
        <v>67563</v>
      </c>
    </row>
    <row r="2859" spans="2:9" x14ac:dyDescent="0.2">
      <c r="B2859" s="624" t="s">
        <v>3360</v>
      </c>
      <c r="C2859" s="624" t="s">
        <v>3370</v>
      </c>
      <c r="D2859" s="624">
        <v>86035</v>
      </c>
      <c r="G2859" s="613" t="s">
        <v>2197</v>
      </c>
      <c r="H2859" s="613" t="s">
        <v>2315</v>
      </c>
      <c r="I2859" s="613">
        <v>67801</v>
      </c>
    </row>
    <row r="2860" spans="2:9" x14ac:dyDescent="0.2">
      <c r="B2860" s="624" t="s">
        <v>3360</v>
      </c>
      <c r="C2860" s="624" t="s">
        <v>3370</v>
      </c>
      <c r="D2860" s="624">
        <v>86036</v>
      </c>
      <c r="G2860" s="613" t="s">
        <v>2197</v>
      </c>
      <c r="H2860" s="613" t="s">
        <v>2315</v>
      </c>
      <c r="I2860" s="613">
        <v>67834</v>
      </c>
    </row>
    <row r="2861" spans="2:9" x14ac:dyDescent="0.2">
      <c r="B2861" s="624" t="s">
        <v>3360</v>
      </c>
      <c r="C2861" s="624" t="s">
        <v>3370</v>
      </c>
      <c r="D2861" s="624">
        <v>86038</v>
      </c>
      <c r="G2861" s="613" t="s">
        <v>2197</v>
      </c>
      <c r="H2861" s="613" t="s">
        <v>2315</v>
      </c>
      <c r="I2861" s="613">
        <v>67841</v>
      </c>
    </row>
    <row r="2862" spans="2:9" x14ac:dyDescent="0.2">
      <c r="B2862" s="624" t="s">
        <v>3360</v>
      </c>
      <c r="C2862" s="624" t="s">
        <v>3369</v>
      </c>
      <c r="D2862" s="624">
        <v>86039</v>
      </c>
      <c r="G2862" s="613" t="s">
        <v>2197</v>
      </c>
      <c r="H2862" s="613" t="s">
        <v>2315</v>
      </c>
      <c r="I2862" s="613">
        <v>67842</v>
      </c>
    </row>
    <row r="2863" spans="2:9" x14ac:dyDescent="0.2">
      <c r="B2863" s="624" t="s">
        <v>3360</v>
      </c>
      <c r="C2863" s="624" t="s">
        <v>3370</v>
      </c>
      <c r="D2863" s="624">
        <v>86040</v>
      </c>
      <c r="G2863" s="613" t="s">
        <v>2197</v>
      </c>
      <c r="H2863" s="613" t="s">
        <v>2315</v>
      </c>
      <c r="I2863" s="613">
        <v>67844</v>
      </c>
    </row>
    <row r="2864" spans="2:9" x14ac:dyDescent="0.2">
      <c r="B2864" s="624" t="s">
        <v>3360</v>
      </c>
      <c r="C2864" s="624" t="s">
        <v>3369</v>
      </c>
      <c r="D2864" s="624">
        <v>86042</v>
      </c>
      <c r="G2864" s="613" t="s">
        <v>2197</v>
      </c>
      <c r="H2864" s="613" t="s">
        <v>2315</v>
      </c>
      <c r="I2864" s="613">
        <v>67865</v>
      </c>
    </row>
    <row r="2865" spans="2:9" x14ac:dyDescent="0.2">
      <c r="B2865" s="624" t="s">
        <v>3360</v>
      </c>
      <c r="C2865" s="624" t="s">
        <v>3369</v>
      </c>
      <c r="D2865" s="624">
        <v>86043</v>
      </c>
      <c r="G2865" s="613" t="s">
        <v>2197</v>
      </c>
      <c r="H2865" s="613" t="s">
        <v>2315</v>
      </c>
      <c r="I2865" s="613">
        <v>67876</v>
      </c>
    </row>
    <row r="2866" spans="2:9" x14ac:dyDescent="0.2">
      <c r="B2866" s="624" t="s">
        <v>3360</v>
      </c>
      <c r="C2866" s="624" t="s">
        <v>3370</v>
      </c>
      <c r="D2866" s="624">
        <v>86044</v>
      </c>
      <c r="G2866" s="613" t="s">
        <v>2197</v>
      </c>
      <c r="H2866" s="613" t="s">
        <v>2315</v>
      </c>
      <c r="I2866" s="613">
        <v>67882</v>
      </c>
    </row>
    <row r="2867" spans="2:9" x14ac:dyDescent="0.2">
      <c r="B2867" s="624" t="s">
        <v>3360</v>
      </c>
      <c r="C2867" s="624" t="s">
        <v>3370</v>
      </c>
      <c r="D2867" s="624">
        <v>86045</v>
      </c>
      <c r="G2867" s="613" t="s">
        <v>2197</v>
      </c>
      <c r="H2867" s="613" t="s">
        <v>2314</v>
      </c>
      <c r="I2867" s="613">
        <v>67844</v>
      </c>
    </row>
    <row r="2868" spans="2:9" x14ac:dyDescent="0.2">
      <c r="B2868" s="624" t="s">
        <v>3360</v>
      </c>
      <c r="C2868" s="624" t="s">
        <v>3370</v>
      </c>
      <c r="D2868" s="624">
        <v>86046</v>
      </c>
      <c r="G2868" s="613" t="s">
        <v>2197</v>
      </c>
      <c r="H2868" s="613" t="s">
        <v>2343</v>
      </c>
      <c r="I2868" s="613">
        <v>67049</v>
      </c>
    </row>
    <row r="2869" spans="2:9" x14ac:dyDescent="0.2">
      <c r="B2869" s="624" t="s">
        <v>3360</v>
      </c>
      <c r="C2869" s="624" t="s">
        <v>3364</v>
      </c>
      <c r="D2869" s="624">
        <v>86046</v>
      </c>
      <c r="G2869" s="613" t="s">
        <v>2197</v>
      </c>
      <c r="H2869" s="613" t="s">
        <v>2406</v>
      </c>
      <c r="I2869" s="613">
        <v>67443</v>
      </c>
    </row>
    <row r="2870" spans="2:9" x14ac:dyDescent="0.2">
      <c r="B2870" s="624" t="s">
        <v>3360</v>
      </c>
      <c r="C2870" s="624" t="s">
        <v>3370</v>
      </c>
      <c r="D2870" s="624">
        <v>86047</v>
      </c>
      <c r="G2870" s="613" t="s">
        <v>2197</v>
      </c>
      <c r="H2870" s="613" t="s">
        <v>2308</v>
      </c>
      <c r="I2870" s="613">
        <v>67846</v>
      </c>
    </row>
    <row r="2871" spans="2:9" x14ac:dyDescent="0.2">
      <c r="B2871" s="624" t="s">
        <v>3360</v>
      </c>
      <c r="C2871" s="624" t="s">
        <v>3369</v>
      </c>
      <c r="D2871" s="624">
        <v>86047</v>
      </c>
      <c r="G2871" s="613" t="s">
        <v>2197</v>
      </c>
      <c r="H2871" s="613" t="s">
        <v>2511</v>
      </c>
      <c r="I2871" s="613">
        <v>67050</v>
      </c>
    </row>
    <row r="2872" spans="2:9" x14ac:dyDescent="0.2">
      <c r="B2872" s="624" t="s">
        <v>3360</v>
      </c>
      <c r="C2872" s="624" t="s">
        <v>3370</v>
      </c>
      <c r="D2872" s="624">
        <v>86052</v>
      </c>
      <c r="G2872" s="613" t="s">
        <v>2197</v>
      </c>
      <c r="H2872" s="613" t="s">
        <v>2446</v>
      </c>
      <c r="I2872" s="613">
        <v>67529</v>
      </c>
    </row>
    <row r="2873" spans="2:9" x14ac:dyDescent="0.2">
      <c r="B2873" s="624" t="s">
        <v>3360</v>
      </c>
      <c r="C2873" s="624" t="s">
        <v>3370</v>
      </c>
      <c r="D2873" s="624">
        <v>86053</v>
      </c>
      <c r="G2873" s="613" t="s">
        <v>2197</v>
      </c>
      <c r="H2873" s="613" t="s">
        <v>2568</v>
      </c>
      <c r="I2873" s="613">
        <v>67734</v>
      </c>
    </row>
    <row r="2874" spans="2:9" x14ac:dyDescent="0.2">
      <c r="B2874" s="624" t="s">
        <v>3360</v>
      </c>
      <c r="C2874" s="624" t="s">
        <v>3369</v>
      </c>
      <c r="D2874" s="624">
        <v>86054</v>
      </c>
      <c r="G2874" s="613" t="s">
        <v>2197</v>
      </c>
      <c r="H2874" s="613" t="s">
        <v>2300</v>
      </c>
      <c r="I2874" s="613">
        <v>67444</v>
      </c>
    </row>
    <row r="2875" spans="2:9" x14ac:dyDescent="0.2">
      <c r="B2875" s="624" t="s">
        <v>3360</v>
      </c>
      <c r="C2875" s="624" t="s">
        <v>3364</v>
      </c>
      <c r="D2875" s="624">
        <v>86301</v>
      </c>
      <c r="G2875" s="613" t="s">
        <v>2197</v>
      </c>
      <c r="H2875" s="613" t="s">
        <v>2251</v>
      </c>
      <c r="I2875" s="613">
        <v>67051</v>
      </c>
    </row>
    <row r="2876" spans="2:9" x14ac:dyDescent="0.2">
      <c r="B2876" s="624" t="s">
        <v>3360</v>
      </c>
      <c r="C2876" s="624" t="s">
        <v>3364</v>
      </c>
      <c r="D2876" s="624">
        <v>86302</v>
      </c>
      <c r="G2876" s="613" t="s">
        <v>2197</v>
      </c>
      <c r="H2876" s="613" t="s">
        <v>2076</v>
      </c>
      <c r="I2876" s="613">
        <v>67445</v>
      </c>
    </row>
    <row r="2877" spans="2:9" x14ac:dyDescent="0.2">
      <c r="B2877" s="624" t="s">
        <v>3360</v>
      </c>
      <c r="C2877" s="624" t="s">
        <v>3364</v>
      </c>
      <c r="D2877" s="624">
        <v>86303</v>
      </c>
      <c r="G2877" s="613" t="s">
        <v>2197</v>
      </c>
      <c r="H2877" s="613" t="s">
        <v>2413</v>
      </c>
      <c r="I2877" s="613">
        <v>67446</v>
      </c>
    </row>
    <row r="2878" spans="2:9" x14ac:dyDescent="0.2">
      <c r="B2878" s="624" t="s">
        <v>3360</v>
      </c>
      <c r="C2878" s="624" t="s">
        <v>3364</v>
      </c>
      <c r="D2878" s="624">
        <v>86304</v>
      </c>
      <c r="G2878" s="613" t="s">
        <v>2197</v>
      </c>
      <c r="H2878" s="613" t="s">
        <v>2510</v>
      </c>
      <c r="I2878" s="613">
        <v>67052</v>
      </c>
    </row>
    <row r="2879" spans="2:9" x14ac:dyDescent="0.2">
      <c r="B2879" s="624" t="s">
        <v>3360</v>
      </c>
      <c r="C2879" s="624" t="s">
        <v>3364</v>
      </c>
      <c r="D2879" s="624">
        <v>86305</v>
      </c>
      <c r="G2879" s="613" t="s">
        <v>2197</v>
      </c>
      <c r="H2879" s="613" t="s">
        <v>2398</v>
      </c>
      <c r="I2879" s="613">
        <v>67053</v>
      </c>
    </row>
    <row r="2880" spans="2:9" x14ac:dyDescent="0.2">
      <c r="B2880" s="624" t="s">
        <v>3360</v>
      </c>
      <c r="C2880" s="624" t="s">
        <v>3364</v>
      </c>
      <c r="D2880" s="624">
        <v>86312</v>
      </c>
      <c r="G2880" s="613" t="s">
        <v>2197</v>
      </c>
      <c r="H2880" s="613" t="s">
        <v>2547</v>
      </c>
      <c r="I2880" s="613">
        <v>67735</v>
      </c>
    </row>
    <row r="2881" spans="2:9" x14ac:dyDescent="0.2">
      <c r="B2881" s="624" t="s">
        <v>3360</v>
      </c>
      <c r="C2881" s="624" t="s">
        <v>3364</v>
      </c>
      <c r="D2881" s="624">
        <v>86313</v>
      </c>
      <c r="G2881" s="613" t="s">
        <v>2197</v>
      </c>
      <c r="H2881" s="613" t="s">
        <v>2291</v>
      </c>
      <c r="I2881" s="613">
        <v>67640</v>
      </c>
    </row>
    <row r="2882" spans="2:9" x14ac:dyDescent="0.2">
      <c r="B2882" s="624" t="s">
        <v>3360</v>
      </c>
      <c r="C2882" s="624" t="s">
        <v>3364</v>
      </c>
      <c r="D2882" s="624">
        <v>86314</v>
      </c>
      <c r="G2882" s="613" t="s">
        <v>2197</v>
      </c>
      <c r="H2882" s="613" t="s">
        <v>2324</v>
      </c>
      <c r="I2882" s="613">
        <v>67736</v>
      </c>
    </row>
    <row r="2883" spans="2:9" x14ac:dyDescent="0.2">
      <c r="B2883" s="624" t="s">
        <v>3360</v>
      </c>
      <c r="C2883" s="624" t="s">
        <v>3364</v>
      </c>
      <c r="D2883" s="624">
        <v>86315</v>
      </c>
      <c r="G2883" s="613" t="s">
        <v>2197</v>
      </c>
      <c r="H2883" s="613" t="s">
        <v>2324</v>
      </c>
      <c r="I2883" s="613">
        <v>67737</v>
      </c>
    </row>
    <row r="2884" spans="2:9" x14ac:dyDescent="0.2">
      <c r="B2884" s="624" t="s">
        <v>3360</v>
      </c>
      <c r="C2884" s="624" t="s">
        <v>3364</v>
      </c>
      <c r="D2884" s="624">
        <v>86320</v>
      </c>
      <c r="G2884" s="613" t="s">
        <v>2197</v>
      </c>
      <c r="H2884" s="613" t="s">
        <v>2324</v>
      </c>
      <c r="I2884" s="613">
        <v>67738</v>
      </c>
    </row>
    <row r="2885" spans="2:9" x14ac:dyDescent="0.2">
      <c r="B2885" s="624" t="s">
        <v>3360</v>
      </c>
      <c r="C2885" s="624" t="s">
        <v>3364</v>
      </c>
      <c r="D2885" s="624">
        <v>86321</v>
      </c>
      <c r="G2885" s="613" t="s">
        <v>2197</v>
      </c>
      <c r="H2885" s="613" t="s">
        <v>2324</v>
      </c>
      <c r="I2885" s="613">
        <v>67751</v>
      </c>
    </row>
    <row r="2886" spans="2:9" x14ac:dyDescent="0.2">
      <c r="B2886" s="624" t="s">
        <v>3360</v>
      </c>
      <c r="C2886" s="624" t="s">
        <v>3364</v>
      </c>
      <c r="D2886" s="624">
        <v>86322</v>
      </c>
      <c r="G2886" s="613" t="s">
        <v>2197</v>
      </c>
      <c r="H2886" s="613" t="s">
        <v>2324</v>
      </c>
      <c r="I2886" s="613">
        <v>67752</v>
      </c>
    </row>
    <row r="2887" spans="2:9" x14ac:dyDescent="0.2">
      <c r="B2887" s="624" t="s">
        <v>3360</v>
      </c>
      <c r="C2887" s="624" t="s">
        <v>3364</v>
      </c>
      <c r="D2887" s="624">
        <v>86323</v>
      </c>
      <c r="G2887" s="613" t="s">
        <v>2197</v>
      </c>
      <c r="H2887" s="613" t="s">
        <v>2323</v>
      </c>
      <c r="I2887" s="613">
        <v>67737</v>
      </c>
    </row>
    <row r="2888" spans="2:9" x14ac:dyDescent="0.2">
      <c r="B2888" s="624" t="s">
        <v>3360</v>
      </c>
      <c r="C2888" s="624" t="s">
        <v>3364</v>
      </c>
      <c r="D2888" s="624">
        <v>86324</v>
      </c>
      <c r="G2888" s="613" t="s">
        <v>2197</v>
      </c>
      <c r="H2888" s="613" t="s">
        <v>2673</v>
      </c>
      <c r="I2888" s="613">
        <v>67835</v>
      </c>
    </row>
    <row r="2889" spans="2:9" x14ac:dyDescent="0.2">
      <c r="B2889" s="624" t="s">
        <v>3360</v>
      </c>
      <c r="C2889" s="624" t="s">
        <v>3364</v>
      </c>
      <c r="D2889" s="624">
        <v>86325</v>
      </c>
      <c r="G2889" s="613" t="s">
        <v>2197</v>
      </c>
      <c r="H2889" s="613" t="s">
        <v>2673</v>
      </c>
      <c r="I2889" s="613">
        <v>67837</v>
      </c>
    </row>
    <row r="2890" spans="2:9" x14ac:dyDescent="0.2">
      <c r="B2890" s="624" t="s">
        <v>3360</v>
      </c>
      <c r="C2890" s="624" t="s">
        <v>3364</v>
      </c>
      <c r="D2890" s="624">
        <v>86326</v>
      </c>
      <c r="G2890" s="613" t="s">
        <v>2197</v>
      </c>
      <c r="H2890" s="613" t="s">
        <v>2673</v>
      </c>
      <c r="I2890" s="613">
        <v>67841</v>
      </c>
    </row>
    <row r="2891" spans="2:9" x14ac:dyDescent="0.2">
      <c r="B2891" s="624" t="s">
        <v>3360</v>
      </c>
      <c r="C2891" s="624" t="s">
        <v>3364</v>
      </c>
      <c r="D2891" s="624">
        <v>86327</v>
      </c>
      <c r="G2891" s="613" t="s">
        <v>2197</v>
      </c>
      <c r="H2891" s="613" t="s">
        <v>2673</v>
      </c>
      <c r="I2891" s="613">
        <v>67853</v>
      </c>
    </row>
    <row r="2892" spans="2:9" x14ac:dyDescent="0.2">
      <c r="B2892" s="624" t="s">
        <v>3360</v>
      </c>
      <c r="C2892" s="624" t="s">
        <v>3364</v>
      </c>
      <c r="D2892" s="624">
        <v>86329</v>
      </c>
      <c r="G2892" s="613" t="s">
        <v>2197</v>
      </c>
      <c r="H2892" s="613" t="s">
        <v>2673</v>
      </c>
      <c r="I2892" s="613">
        <v>67867</v>
      </c>
    </row>
    <row r="2893" spans="2:9" x14ac:dyDescent="0.2">
      <c r="B2893" s="624" t="s">
        <v>3360</v>
      </c>
      <c r="C2893" s="624" t="s">
        <v>3364</v>
      </c>
      <c r="D2893" s="624">
        <v>86331</v>
      </c>
      <c r="G2893" s="613" t="s">
        <v>2197</v>
      </c>
      <c r="H2893" s="613" t="s">
        <v>2210</v>
      </c>
      <c r="I2893" s="613">
        <v>67530</v>
      </c>
    </row>
    <row r="2894" spans="2:9" x14ac:dyDescent="0.2">
      <c r="B2894" s="624" t="s">
        <v>3360</v>
      </c>
      <c r="C2894" s="624" t="s">
        <v>3364</v>
      </c>
      <c r="D2894" s="624">
        <v>86332</v>
      </c>
      <c r="G2894" s="613" t="s">
        <v>2197</v>
      </c>
      <c r="H2894" s="613" t="s">
        <v>2379</v>
      </c>
      <c r="I2894" s="613">
        <v>67054</v>
      </c>
    </row>
    <row r="2895" spans="2:9" x14ac:dyDescent="0.2">
      <c r="B2895" s="624" t="s">
        <v>3360</v>
      </c>
      <c r="C2895" s="624" t="s">
        <v>3364</v>
      </c>
      <c r="D2895" s="624">
        <v>86333</v>
      </c>
      <c r="G2895" s="613" t="s">
        <v>2197</v>
      </c>
      <c r="H2895" s="613" t="s">
        <v>2280</v>
      </c>
      <c r="I2895" s="613">
        <v>67346</v>
      </c>
    </row>
    <row r="2896" spans="2:9" x14ac:dyDescent="0.2">
      <c r="B2896" s="624" t="s">
        <v>3360</v>
      </c>
      <c r="C2896" s="624" t="s">
        <v>3364</v>
      </c>
      <c r="D2896" s="624">
        <v>86334</v>
      </c>
      <c r="G2896" s="613" t="s">
        <v>2197</v>
      </c>
      <c r="H2896" s="613" t="s">
        <v>2322</v>
      </c>
      <c r="I2896" s="613">
        <v>67738</v>
      </c>
    </row>
    <row r="2897" spans="2:9" x14ac:dyDescent="0.2">
      <c r="B2897" s="624" t="s">
        <v>3360</v>
      </c>
      <c r="C2897" s="624" t="s">
        <v>3364</v>
      </c>
      <c r="D2897" s="624">
        <v>86335</v>
      </c>
      <c r="G2897" s="613" t="s">
        <v>2197</v>
      </c>
      <c r="H2897" s="613" t="s">
        <v>2268</v>
      </c>
      <c r="I2897" s="613">
        <v>67448</v>
      </c>
    </row>
    <row r="2898" spans="2:9" x14ac:dyDescent="0.2">
      <c r="B2898" s="624" t="s">
        <v>3360</v>
      </c>
      <c r="C2898" s="624" t="s">
        <v>3370</v>
      </c>
      <c r="D2898" s="624">
        <v>86336</v>
      </c>
      <c r="G2898" s="613" t="s">
        <v>2197</v>
      </c>
      <c r="H2898" s="613" t="s">
        <v>2357</v>
      </c>
      <c r="I2898" s="613">
        <v>67056</v>
      </c>
    </row>
    <row r="2899" spans="2:9" x14ac:dyDescent="0.2">
      <c r="B2899" s="624" t="s">
        <v>3360</v>
      </c>
      <c r="C2899" s="624" t="s">
        <v>3364</v>
      </c>
      <c r="D2899" s="624">
        <v>86336</v>
      </c>
      <c r="G2899" s="613" t="s">
        <v>2197</v>
      </c>
      <c r="H2899" s="613" t="s">
        <v>2334</v>
      </c>
      <c r="I2899" s="613">
        <v>66853</v>
      </c>
    </row>
    <row r="2900" spans="2:9" x14ac:dyDescent="0.2">
      <c r="B2900" s="624" t="s">
        <v>3360</v>
      </c>
      <c r="C2900" s="624" t="s">
        <v>3364</v>
      </c>
      <c r="D2900" s="624">
        <v>86337</v>
      </c>
      <c r="G2900" s="613" t="s">
        <v>2197</v>
      </c>
      <c r="H2900" s="613" t="s">
        <v>2334</v>
      </c>
      <c r="I2900" s="613">
        <v>67857</v>
      </c>
    </row>
    <row r="2901" spans="2:9" x14ac:dyDescent="0.2">
      <c r="B2901" s="624" t="s">
        <v>3360</v>
      </c>
      <c r="C2901" s="624" t="s">
        <v>3364</v>
      </c>
      <c r="D2901" s="624">
        <v>86338</v>
      </c>
      <c r="G2901" s="613" t="s">
        <v>2197</v>
      </c>
      <c r="H2901" s="613" t="s">
        <v>2334</v>
      </c>
      <c r="I2901" s="613">
        <v>67878</v>
      </c>
    </row>
    <row r="2902" spans="2:9" x14ac:dyDescent="0.2">
      <c r="B2902" s="624" t="s">
        <v>3360</v>
      </c>
      <c r="C2902" s="624" t="s">
        <v>3370</v>
      </c>
      <c r="D2902" s="624">
        <v>86339</v>
      </c>
      <c r="G2902" s="613" t="s">
        <v>2197</v>
      </c>
      <c r="H2902" s="613" t="s">
        <v>2363</v>
      </c>
      <c r="I2902" s="613">
        <v>67849</v>
      </c>
    </row>
    <row r="2903" spans="2:9" x14ac:dyDescent="0.2">
      <c r="B2903" s="624" t="s">
        <v>3360</v>
      </c>
      <c r="C2903" s="624" t="s">
        <v>3364</v>
      </c>
      <c r="D2903" s="624">
        <v>86340</v>
      </c>
      <c r="G2903" s="613" t="s">
        <v>2197</v>
      </c>
      <c r="H2903" s="613" t="s">
        <v>2205</v>
      </c>
      <c r="I2903" s="613">
        <v>67057</v>
      </c>
    </row>
    <row r="2904" spans="2:9" x14ac:dyDescent="0.2">
      <c r="B2904" s="624" t="s">
        <v>3360</v>
      </c>
      <c r="C2904" s="624" t="s">
        <v>3364</v>
      </c>
      <c r="D2904" s="624">
        <v>86341</v>
      </c>
      <c r="G2904" s="613" t="s">
        <v>2197</v>
      </c>
      <c r="H2904" s="613" t="s">
        <v>2342</v>
      </c>
      <c r="I2904" s="613">
        <v>67003</v>
      </c>
    </row>
    <row r="2905" spans="2:9" x14ac:dyDescent="0.2">
      <c r="B2905" s="624" t="s">
        <v>3360</v>
      </c>
      <c r="C2905" s="624" t="s">
        <v>3364</v>
      </c>
      <c r="D2905" s="624">
        <v>86342</v>
      </c>
      <c r="G2905" s="613" t="s">
        <v>2197</v>
      </c>
      <c r="H2905" s="613" t="s">
        <v>2342</v>
      </c>
      <c r="I2905" s="613">
        <v>67009</v>
      </c>
    </row>
    <row r="2906" spans="2:9" x14ac:dyDescent="0.2">
      <c r="B2906" s="624" t="s">
        <v>3360</v>
      </c>
      <c r="C2906" s="624" t="s">
        <v>3364</v>
      </c>
      <c r="D2906" s="624">
        <v>86343</v>
      </c>
      <c r="G2906" s="613" t="s">
        <v>2197</v>
      </c>
      <c r="H2906" s="613" t="s">
        <v>2342</v>
      </c>
      <c r="I2906" s="613">
        <v>67018</v>
      </c>
    </row>
    <row r="2907" spans="2:9" x14ac:dyDescent="0.2">
      <c r="B2907" s="624" t="s">
        <v>3360</v>
      </c>
      <c r="C2907" s="624" t="s">
        <v>3364</v>
      </c>
      <c r="D2907" s="624">
        <v>86351</v>
      </c>
      <c r="G2907" s="613" t="s">
        <v>2197</v>
      </c>
      <c r="H2907" s="613" t="s">
        <v>2342</v>
      </c>
      <c r="I2907" s="613">
        <v>67036</v>
      </c>
    </row>
    <row r="2908" spans="2:9" x14ac:dyDescent="0.2">
      <c r="B2908" s="624" t="s">
        <v>3360</v>
      </c>
      <c r="C2908" s="624" t="s">
        <v>3366</v>
      </c>
      <c r="D2908" s="624">
        <v>86401</v>
      </c>
      <c r="G2908" s="613" t="s">
        <v>2197</v>
      </c>
      <c r="H2908" s="613" t="s">
        <v>2342</v>
      </c>
      <c r="I2908" s="613">
        <v>67049</v>
      </c>
    </row>
    <row r="2909" spans="2:9" x14ac:dyDescent="0.2">
      <c r="B2909" s="624" t="s">
        <v>3360</v>
      </c>
      <c r="C2909" s="624" t="s">
        <v>3366</v>
      </c>
      <c r="D2909" s="624">
        <v>86402</v>
      </c>
      <c r="G2909" s="613" t="s">
        <v>2197</v>
      </c>
      <c r="H2909" s="613" t="s">
        <v>2342</v>
      </c>
      <c r="I2909" s="613">
        <v>67058</v>
      </c>
    </row>
    <row r="2910" spans="2:9" x14ac:dyDescent="0.2">
      <c r="B2910" s="624" t="s">
        <v>3360</v>
      </c>
      <c r="C2910" s="624" t="s">
        <v>3366</v>
      </c>
      <c r="D2910" s="624">
        <v>86403</v>
      </c>
      <c r="G2910" s="613" t="s">
        <v>2197</v>
      </c>
      <c r="H2910" s="613" t="s">
        <v>2342</v>
      </c>
      <c r="I2910" s="613">
        <v>67061</v>
      </c>
    </row>
    <row r="2911" spans="2:9" x14ac:dyDescent="0.2">
      <c r="B2911" s="624" t="s">
        <v>3360</v>
      </c>
      <c r="C2911" s="624" t="s">
        <v>3366</v>
      </c>
      <c r="D2911" s="624">
        <v>86404</v>
      </c>
      <c r="G2911" s="613" t="s">
        <v>2197</v>
      </c>
      <c r="H2911" s="613" t="s">
        <v>2342</v>
      </c>
      <c r="I2911" s="613">
        <v>67150</v>
      </c>
    </row>
    <row r="2912" spans="2:9" x14ac:dyDescent="0.2">
      <c r="B2912" s="624" t="s">
        <v>3360</v>
      </c>
      <c r="C2912" s="624" t="s">
        <v>3366</v>
      </c>
      <c r="D2912" s="624">
        <v>86405</v>
      </c>
      <c r="G2912" s="613" t="s">
        <v>2197</v>
      </c>
      <c r="H2912" s="613" t="s">
        <v>2592</v>
      </c>
      <c r="I2912" s="613">
        <v>66866</v>
      </c>
    </row>
    <row r="2913" spans="2:9" x14ac:dyDescent="0.2">
      <c r="B2913" s="624" t="s">
        <v>3360</v>
      </c>
      <c r="C2913" s="624" t="s">
        <v>3366</v>
      </c>
      <c r="D2913" s="624">
        <v>86406</v>
      </c>
      <c r="G2913" s="613" t="s">
        <v>2197</v>
      </c>
      <c r="H2913" s="613" t="s">
        <v>2592</v>
      </c>
      <c r="I2913" s="613">
        <v>67020</v>
      </c>
    </row>
    <row r="2914" spans="2:9" x14ac:dyDescent="0.2">
      <c r="B2914" s="624" t="s">
        <v>3360</v>
      </c>
      <c r="C2914" s="624" t="s">
        <v>3366</v>
      </c>
      <c r="D2914" s="624">
        <v>86409</v>
      </c>
      <c r="G2914" s="613" t="s">
        <v>2197</v>
      </c>
      <c r="H2914" s="613" t="s">
        <v>2592</v>
      </c>
      <c r="I2914" s="613">
        <v>67056</v>
      </c>
    </row>
    <row r="2915" spans="2:9" x14ac:dyDescent="0.2">
      <c r="B2915" s="624" t="s">
        <v>3360</v>
      </c>
      <c r="C2915" s="624" t="s">
        <v>3366</v>
      </c>
      <c r="D2915" s="624">
        <v>86411</v>
      </c>
      <c r="G2915" s="613" t="s">
        <v>2197</v>
      </c>
      <c r="H2915" s="613" t="s">
        <v>2592</v>
      </c>
      <c r="I2915" s="613">
        <v>67062</v>
      </c>
    </row>
    <row r="2916" spans="2:9" x14ac:dyDescent="0.2">
      <c r="B2916" s="624" t="s">
        <v>3360</v>
      </c>
      <c r="C2916" s="624" t="s">
        <v>3366</v>
      </c>
      <c r="D2916" s="624">
        <v>86412</v>
      </c>
      <c r="G2916" s="613" t="s">
        <v>2197</v>
      </c>
      <c r="H2916" s="613" t="s">
        <v>2592</v>
      </c>
      <c r="I2916" s="613">
        <v>67107</v>
      </c>
    </row>
    <row r="2917" spans="2:9" x14ac:dyDescent="0.2">
      <c r="B2917" s="624" t="s">
        <v>3360</v>
      </c>
      <c r="C2917" s="624" t="s">
        <v>3366</v>
      </c>
      <c r="D2917" s="624">
        <v>86413</v>
      </c>
      <c r="G2917" s="613" t="s">
        <v>2197</v>
      </c>
      <c r="H2917" s="613" t="s">
        <v>2592</v>
      </c>
      <c r="I2917" s="613">
        <v>67114</v>
      </c>
    </row>
    <row r="2918" spans="2:9" x14ac:dyDescent="0.2">
      <c r="B2918" s="624" t="s">
        <v>3360</v>
      </c>
      <c r="C2918" s="624" t="s">
        <v>3366</v>
      </c>
      <c r="D2918" s="624">
        <v>86426</v>
      </c>
      <c r="G2918" s="613" t="s">
        <v>2197</v>
      </c>
      <c r="H2918" s="613" t="s">
        <v>2592</v>
      </c>
      <c r="I2918" s="613">
        <v>67117</v>
      </c>
    </row>
    <row r="2919" spans="2:9" x14ac:dyDescent="0.2">
      <c r="B2919" s="624" t="s">
        <v>3360</v>
      </c>
      <c r="C2919" s="624" t="s">
        <v>3366</v>
      </c>
      <c r="D2919" s="624">
        <v>86427</v>
      </c>
      <c r="G2919" s="613" t="s">
        <v>2197</v>
      </c>
      <c r="H2919" s="613" t="s">
        <v>2592</v>
      </c>
      <c r="I2919" s="613">
        <v>67135</v>
      </c>
    </row>
    <row r="2920" spans="2:9" x14ac:dyDescent="0.2">
      <c r="B2920" s="624" t="s">
        <v>3360</v>
      </c>
      <c r="C2920" s="624" t="s">
        <v>3366</v>
      </c>
      <c r="D2920" s="624">
        <v>86429</v>
      </c>
      <c r="G2920" s="613" t="s">
        <v>2197</v>
      </c>
      <c r="H2920" s="613" t="s">
        <v>2592</v>
      </c>
      <c r="I2920" s="613">
        <v>67147</v>
      </c>
    </row>
    <row r="2921" spans="2:9" x14ac:dyDescent="0.2">
      <c r="B2921" s="624" t="s">
        <v>3360</v>
      </c>
      <c r="C2921" s="624" t="s">
        <v>3366</v>
      </c>
      <c r="D2921" s="624">
        <v>86430</v>
      </c>
      <c r="G2921" s="613" t="s">
        <v>2197</v>
      </c>
      <c r="H2921" s="613" t="s">
        <v>2592</v>
      </c>
      <c r="I2921" s="613">
        <v>67151</v>
      </c>
    </row>
    <row r="2922" spans="2:9" x14ac:dyDescent="0.2">
      <c r="B2922" s="624" t="s">
        <v>3360</v>
      </c>
      <c r="C2922" s="624" t="s">
        <v>3366</v>
      </c>
      <c r="D2922" s="624">
        <v>86431</v>
      </c>
      <c r="G2922" s="613" t="s">
        <v>2197</v>
      </c>
      <c r="H2922" s="613" t="s">
        <v>2592</v>
      </c>
      <c r="I2922" s="613">
        <v>67154</v>
      </c>
    </row>
    <row r="2923" spans="2:9" x14ac:dyDescent="0.2">
      <c r="B2923" s="624" t="s">
        <v>3360</v>
      </c>
      <c r="C2923" s="624" t="s">
        <v>3366</v>
      </c>
      <c r="D2923" s="624">
        <v>86432</v>
      </c>
      <c r="G2923" s="613" t="s">
        <v>2197</v>
      </c>
      <c r="H2923" s="613" t="s">
        <v>2592</v>
      </c>
      <c r="I2923" s="613">
        <v>67522</v>
      </c>
    </row>
    <row r="2924" spans="2:9" x14ac:dyDescent="0.2">
      <c r="B2924" s="624" t="s">
        <v>3360</v>
      </c>
      <c r="C2924" s="624" t="s">
        <v>3366</v>
      </c>
      <c r="D2924" s="624">
        <v>86433</v>
      </c>
      <c r="G2924" s="613" t="s">
        <v>2197</v>
      </c>
      <c r="H2924" s="613" t="s">
        <v>2592</v>
      </c>
      <c r="I2924" s="613">
        <v>67546</v>
      </c>
    </row>
    <row r="2925" spans="2:9" x14ac:dyDescent="0.2">
      <c r="B2925" s="624" t="s">
        <v>3360</v>
      </c>
      <c r="C2925" s="624" t="s">
        <v>3370</v>
      </c>
      <c r="D2925" s="624">
        <v>86434</v>
      </c>
      <c r="G2925" s="613" t="s">
        <v>2197</v>
      </c>
      <c r="H2925" s="613" t="s">
        <v>2481</v>
      </c>
      <c r="I2925" s="613">
        <v>67543</v>
      </c>
    </row>
    <row r="2926" spans="2:9" x14ac:dyDescent="0.2">
      <c r="B2926" s="624" t="s">
        <v>3360</v>
      </c>
      <c r="C2926" s="624" t="s">
        <v>3366</v>
      </c>
      <c r="D2926" s="624">
        <v>86434</v>
      </c>
      <c r="G2926" s="613" t="s">
        <v>2197</v>
      </c>
      <c r="H2926" s="613" t="s">
        <v>2272</v>
      </c>
      <c r="I2926" s="613">
        <v>67059</v>
      </c>
    </row>
    <row r="2927" spans="2:9" x14ac:dyDescent="0.2">
      <c r="B2927" s="624" t="s">
        <v>3360</v>
      </c>
      <c r="C2927" s="624" t="s">
        <v>3370</v>
      </c>
      <c r="D2927" s="624">
        <v>86435</v>
      </c>
      <c r="G2927" s="613" t="s">
        <v>2197</v>
      </c>
      <c r="H2927" s="613" t="s">
        <v>2286</v>
      </c>
      <c r="I2927" s="613">
        <v>67601</v>
      </c>
    </row>
    <row r="2928" spans="2:9" x14ac:dyDescent="0.2">
      <c r="B2928" s="624" t="s">
        <v>3360</v>
      </c>
      <c r="C2928" s="624" t="s">
        <v>3366</v>
      </c>
      <c r="D2928" s="624">
        <v>86436</v>
      </c>
      <c r="G2928" s="613" t="s">
        <v>2197</v>
      </c>
      <c r="H2928" s="613" t="s">
        <v>2539</v>
      </c>
      <c r="I2928" s="613">
        <v>67060</v>
      </c>
    </row>
    <row r="2929" spans="2:9" x14ac:dyDescent="0.2">
      <c r="B2929" s="624" t="s">
        <v>3360</v>
      </c>
      <c r="C2929" s="624" t="s">
        <v>3366</v>
      </c>
      <c r="D2929" s="624">
        <v>86437</v>
      </c>
      <c r="G2929" s="613" t="s">
        <v>2197</v>
      </c>
      <c r="H2929" s="613" t="s">
        <v>2204</v>
      </c>
      <c r="I2929" s="613">
        <v>67061</v>
      </c>
    </row>
    <row r="2930" spans="2:9" x14ac:dyDescent="0.2">
      <c r="B2930" s="624" t="s">
        <v>3360</v>
      </c>
      <c r="C2930" s="624" t="s">
        <v>3366</v>
      </c>
      <c r="D2930" s="624">
        <v>86438</v>
      </c>
      <c r="G2930" s="613" t="s">
        <v>2197</v>
      </c>
      <c r="H2930" s="613" t="s">
        <v>2381</v>
      </c>
      <c r="I2930" s="613">
        <v>67850</v>
      </c>
    </row>
    <row r="2931" spans="2:9" x14ac:dyDescent="0.2">
      <c r="B2931" s="624" t="s">
        <v>3360</v>
      </c>
      <c r="C2931" s="624" t="s">
        <v>3366</v>
      </c>
      <c r="D2931" s="624">
        <v>86439</v>
      </c>
      <c r="G2931" s="613" t="s">
        <v>2197</v>
      </c>
      <c r="H2931" s="613" t="s">
        <v>2150</v>
      </c>
      <c r="I2931" s="613">
        <v>67449</v>
      </c>
    </row>
    <row r="2932" spans="2:9" x14ac:dyDescent="0.2">
      <c r="B2932" s="624" t="s">
        <v>3360</v>
      </c>
      <c r="C2932" s="624" t="s">
        <v>3366</v>
      </c>
      <c r="D2932" s="624">
        <v>86440</v>
      </c>
      <c r="G2932" s="613" t="s">
        <v>2197</v>
      </c>
      <c r="H2932" s="613" t="s">
        <v>2469</v>
      </c>
      <c r="I2932" s="613">
        <v>67739</v>
      </c>
    </row>
    <row r="2933" spans="2:9" x14ac:dyDescent="0.2">
      <c r="B2933" s="624" t="s">
        <v>3360</v>
      </c>
      <c r="C2933" s="624" t="s">
        <v>3366</v>
      </c>
      <c r="D2933" s="624">
        <v>86441</v>
      </c>
      <c r="G2933" s="613" t="s">
        <v>2197</v>
      </c>
      <c r="H2933" s="613" t="s">
        <v>2352</v>
      </c>
      <c r="I2933" s="613">
        <v>67062</v>
      </c>
    </row>
    <row r="2934" spans="2:9" x14ac:dyDescent="0.2">
      <c r="B2934" s="624" t="s">
        <v>3360</v>
      </c>
      <c r="C2934" s="624" t="s">
        <v>3366</v>
      </c>
      <c r="D2934" s="624">
        <v>86442</v>
      </c>
      <c r="G2934" s="613" t="s">
        <v>2197</v>
      </c>
      <c r="H2934" s="613" t="s">
        <v>2327</v>
      </c>
      <c r="I2934" s="613">
        <v>67642</v>
      </c>
    </row>
    <row r="2935" spans="2:9" x14ac:dyDescent="0.2">
      <c r="B2935" s="624" t="s">
        <v>3360</v>
      </c>
      <c r="C2935" s="624" t="s">
        <v>3366</v>
      </c>
      <c r="D2935" s="624">
        <v>86443</v>
      </c>
      <c r="G2935" s="613" t="s">
        <v>2197</v>
      </c>
      <c r="H2935" s="613" t="s">
        <v>2397</v>
      </c>
      <c r="I2935" s="613">
        <v>67063</v>
      </c>
    </row>
    <row r="2936" spans="2:9" x14ac:dyDescent="0.2">
      <c r="B2936" s="624" t="s">
        <v>3360</v>
      </c>
      <c r="C2936" s="624" t="s">
        <v>3366</v>
      </c>
      <c r="D2936" s="624">
        <v>86444</v>
      </c>
      <c r="G2936" s="613" t="s">
        <v>2197</v>
      </c>
      <c r="H2936" s="613" t="s">
        <v>2209</v>
      </c>
      <c r="I2936" s="613">
        <v>67544</v>
      </c>
    </row>
    <row r="2937" spans="2:9" x14ac:dyDescent="0.2">
      <c r="B2937" s="625" t="s">
        <v>3360</v>
      </c>
      <c r="C2937" s="625" t="s">
        <v>3366</v>
      </c>
      <c r="D2937" s="625">
        <v>86445</v>
      </c>
      <c r="G2937" s="613" t="s">
        <v>2197</v>
      </c>
      <c r="H2937" s="613" t="s">
        <v>2307</v>
      </c>
      <c r="I2937" s="613">
        <v>67851</v>
      </c>
    </row>
    <row r="2938" spans="2:9" ht="16" x14ac:dyDescent="0.2">
      <c r="B2938" s="615" t="s">
        <v>1620</v>
      </c>
      <c r="C2938" s="626" t="s">
        <v>3042</v>
      </c>
      <c r="D2938" s="626">
        <v>73801</v>
      </c>
      <c r="G2938" s="613" t="s">
        <v>2197</v>
      </c>
      <c r="H2938" s="613" t="s">
        <v>2299</v>
      </c>
      <c r="I2938" s="613">
        <v>67450</v>
      </c>
    </row>
    <row r="2939" spans="2:9" ht="16" x14ac:dyDescent="0.2">
      <c r="B2939" s="615" t="s">
        <v>1620</v>
      </c>
      <c r="C2939" s="626" t="s">
        <v>3042</v>
      </c>
      <c r="D2939" s="626">
        <v>73802</v>
      </c>
      <c r="G2939" s="613" t="s">
        <v>2197</v>
      </c>
      <c r="H2939" s="613" t="s">
        <v>2267</v>
      </c>
      <c r="I2939" s="613">
        <v>67451</v>
      </c>
    </row>
    <row r="2940" spans="2:9" ht="16" x14ac:dyDescent="0.2">
      <c r="B2940" s="615" t="s">
        <v>1620</v>
      </c>
      <c r="C2940" s="626" t="s">
        <v>3043</v>
      </c>
      <c r="D2940" s="626">
        <v>73521</v>
      </c>
      <c r="G2940" s="613" t="s">
        <v>2197</v>
      </c>
      <c r="H2940" s="613" t="s">
        <v>2279</v>
      </c>
      <c r="I2940" s="613">
        <v>67349</v>
      </c>
    </row>
    <row r="2941" spans="2:9" ht="16" x14ac:dyDescent="0.2">
      <c r="B2941" s="615" t="s">
        <v>1620</v>
      </c>
      <c r="C2941" s="626" t="s">
        <v>3043</v>
      </c>
      <c r="D2941" s="626">
        <v>73522</v>
      </c>
      <c r="G2941" s="613" t="s">
        <v>2197</v>
      </c>
      <c r="H2941" s="613" t="s">
        <v>2546</v>
      </c>
      <c r="I2941" s="613">
        <v>67740</v>
      </c>
    </row>
    <row r="2942" spans="2:9" ht="16" x14ac:dyDescent="0.2">
      <c r="B2942" s="615" t="s">
        <v>1620</v>
      </c>
      <c r="C2942" s="626" t="s">
        <v>3044</v>
      </c>
      <c r="D2942" s="626">
        <v>73523</v>
      </c>
      <c r="G2942" s="613" t="s">
        <v>2197</v>
      </c>
      <c r="H2942" s="613" t="s">
        <v>2553</v>
      </c>
      <c r="I2942" s="613">
        <v>67545</v>
      </c>
    </row>
    <row r="2943" spans="2:9" ht="16" x14ac:dyDescent="0.2">
      <c r="B2943" s="615" t="s">
        <v>1620</v>
      </c>
      <c r="C2943" s="626" t="s">
        <v>3045</v>
      </c>
      <c r="D2943" s="626">
        <v>73526</v>
      </c>
      <c r="G2943" s="613" t="s">
        <v>2197</v>
      </c>
      <c r="H2943" s="613" t="s">
        <v>2543</v>
      </c>
      <c r="I2943" s="613">
        <v>67951</v>
      </c>
    </row>
    <row r="2944" spans="2:9" ht="16" x14ac:dyDescent="0.2">
      <c r="B2944" s="615" t="s">
        <v>1620</v>
      </c>
      <c r="C2944" s="626" t="s">
        <v>3046</v>
      </c>
      <c r="D2944" s="626">
        <v>73532</v>
      </c>
      <c r="G2944" s="613" t="s">
        <v>2197</v>
      </c>
      <c r="H2944" s="613" t="s">
        <v>2412</v>
      </c>
      <c r="I2944" s="613">
        <v>67452</v>
      </c>
    </row>
    <row r="2945" spans="2:9" ht="16" x14ac:dyDescent="0.2">
      <c r="B2945" s="615" t="s">
        <v>1620</v>
      </c>
      <c r="C2945" s="626" t="s">
        <v>3047</v>
      </c>
      <c r="D2945" s="626">
        <v>73537</v>
      </c>
      <c r="G2945" s="613" t="s">
        <v>2197</v>
      </c>
      <c r="H2945" s="613" t="s">
        <v>2470</v>
      </c>
      <c r="I2945" s="613">
        <v>67501</v>
      </c>
    </row>
    <row r="2946" spans="2:9" ht="16" x14ac:dyDescent="0.2">
      <c r="B2946" s="615" t="s">
        <v>1620</v>
      </c>
      <c r="C2946" s="626" t="s">
        <v>3048</v>
      </c>
      <c r="D2946" s="626">
        <v>73539</v>
      </c>
      <c r="G2946" s="613" t="s">
        <v>2197</v>
      </c>
      <c r="H2946" s="613" t="s">
        <v>2470</v>
      </c>
      <c r="I2946" s="613">
        <v>67502</v>
      </c>
    </row>
    <row r="2947" spans="2:9" ht="16" x14ac:dyDescent="0.2">
      <c r="B2947" s="615" t="s">
        <v>1620</v>
      </c>
      <c r="C2947" s="626" t="s">
        <v>3049</v>
      </c>
      <c r="D2947" s="626">
        <v>73549</v>
      </c>
      <c r="G2947" s="613" t="s">
        <v>2197</v>
      </c>
      <c r="H2947" s="613" t="s">
        <v>2306</v>
      </c>
      <c r="I2947" s="613">
        <v>67853</v>
      </c>
    </row>
    <row r="2948" spans="2:9" ht="16" x14ac:dyDescent="0.2">
      <c r="B2948" s="615" t="s">
        <v>1620</v>
      </c>
      <c r="C2948" s="626" t="s">
        <v>3050</v>
      </c>
      <c r="D2948" s="626">
        <v>73556</v>
      </c>
      <c r="G2948" s="613" t="s">
        <v>2197</v>
      </c>
      <c r="H2948" s="613" t="s">
        <v>2353</v>
      </c>
      <c r="I2948" s="613">
        <v>67546</v>
      </c>
    </row>
    <row r="2949" spans="2:9" ht="16" x14ac:dyDescent="0.2">
      <c r="B2949" s="615" t="s">
        <v>1620</v>
      </c>
      <c r="C2949" s="626" t="s">
        <v>3051</v>
      </c>
      <c r="D2949" s="626">
        <v>73560</v>
      </c>
      <c r="G2949" s="613" t="s">
        <v>2197</v>
      </c>
      <c r="H2949" s="613" t="s">
        <v>2203</v>
      </c>
      <c r="I2949" s="613">
        <v>67065</v>
      </c>
    </row>
    <row r="2950" spans="2:9" ht="16" x14ac:dyDescent="0.2">
      <c r="B2950" s="615" t="s">
        <v>1620</v>
      </c>
      <c r="C2950" s="626" t="s">
        <v>3052</v>
      </c>
      <c r="D2950" s="626">
        <v>73501</v>
      </c>
      <c r="G2950" s="613" t="s">
        <v>2197</v>
      </c>
      <c r="H2950" s="613" t="s">
        <v>2454</v>
      </c>
      <c r="I2950" s="613">
        <v>67066</v>
      </c>
    </row>
    <row r="2951" spans="2:9" ht="16" x14ac:dyDescent="0.2">
      <c r="B2951" s="615" t="s">
        <v>1620</v>
      </c>
      <c r="C2951" s="626" t="s">
        <v>3052</v>
      </c>
      <c r="D2951" s="626">
        <v>73502</v>
      </c>
      <c r="G2951" s="613" t="s">
        <v>2197</v>
      </c>
      <c r="H2951" s="613" t="s">
        <v>2261</v>
      </c>
      <c r="I2951" s="613">
        <v>67643</v>
      </c>
    </row>
    <row r="2952" spans="2:9" ht="16" x14ac:dyDescent="0.2">
      <c r="B2952" s="615" t="s">
        <v>1620</v>
      </c>
      <c r="C2952" s="626" t="s">
        <v>3053</v>
      </c>
      <c r="D2952" s="626">
        <v>73503</v>
      </c>
      <c r="G2952" s="613" t="s">
        <v>2197</v>
      </c>
      <c r="H2952" s="613" t="s">
        <v>2362</v>
      </c>
      <c r="I2952" s="613">
        <v>67854</v>
      </c>
    </row>
    <row r="2953" spans="2:9" ht="16" x14ac:dyDescent="0.2">
      <c r="B2953" s="615" t="s">
        <v>1620</v>
      </c>
      <c r="C2953" s="626" t="s">
        <v>3052</v>
      </c>
      <c r="D2953" s="626">
        <v>73505</v>
      </c>
      <c r="G2953" s="613" t="s">
        <v>2197</v>
      </c>
      <c r="H2953" s="613" t="s">
        <v>261</v>
      </c>
      <c r="I2953" s="613">
        <v>67855</v>
      </c>
    </row>
    <row r="2954" spans="2:9" ht="16" x14ac:dyDescent="0.2">
      <c r="B2954" s="615" t="s">
        <v>1620</v>
      </c>
      <c r="C2954" s="626" t="s">
        <v>3052</v>
      </c>
      <c r="D2954" s="626">
        <v>73506</v>
      </c>
      <c r="G2954" s="613" t="s">
        <v>2197</v>
      </c>
      <c r="H2954" s="613" t="s">
        <v>2105</v>
      </c>
      <c r="I2954" s="613">
        <v>66441</v>
      </c>
    </row>
    <row r="2955" spans="2:9" ht="16" x14ac:dyDescent="0.2">
      <c r="B2955" s="615" t="s">
        <v>1620</v>
      </c>
      <c r="C2955" s="626" t="s">
        <v>3052</v>
      </c>
      <c r="D2955" s="626">
        <v>73507</v>
      </c>
      <c r="G2955" s="613" t="s">
        <v>2197</v>
      </c>
      <c r="H2955" s="613" t="s">
        <v>2298</v>
      </c>
      <c r="I2955" s="613">
        <v>67454</v>
      </c>
    </row>
    <row r="2956" spans="2:9" ht="16" x14ac:dyDescent="0.2">
      <c r="B2956" s="615" t="s">
        <v>1620</v>
      </c>
      <c r="C2956" s="626" t="s">
        <v>3054</v>
      </c>
      <c r="D2956" s="626">
        <v>73527</v>
      </c>
      <c r="G2956" s="613" t="s">
        <v>2197</v>
      </c>
      <c r="H2956" s="613" t="s">
        <v>2549</v>
      </c>
      <c r="I2956" s="613">
        <v>67741</v>
      </c>
    </row>
    <row r="2957" spans="2:9" ht="16" x14ac:dyDescent="0.2">
      <c r="B2957" s="615" t="s">
        <v>1620</v>
      </c>
      <c r="C2957" s="626" t="s">
        <v>3055</v>
      </c>
      <c r="D2957" s="626">
        <v>73528</v>
      </c>
      <c r="G2957" s="613" t="s">
        <v>2197</v>
      </c>
      <c r="H2957" s="613" t="s">
        <v>2538</v>
      </c>
      <c r="I2957" s="613">
        <v>67067</v>
      </c>
    </row>
    <row r="2958" spans="2:9" ht="16" x14ac:dyDescent="0.2">
      <c r="B2958" s="615" t="s">
        <v>1620</v>
      </c>
      <c r="C2958" s="626" t="s">
        <v>3056</v>
      </c>
      <c r="D2958" s="626">
        <v>73538</v>
      </c>
      <c r="G2958" s="613" t="s">
        <v>2197</v>
      </c>
      <c r="H2958" s="613" t="s">
        <v>2340</v>
      </c>
      <c r="I2958" s="613">
        <v>67857</v>
      </c>
    </row>
    <row r="2959" spans="2:9" ht="16" x14ac:dyDescent="0.2">
      <c r="B2959" s="615" t="s">
        <v>1620</v>
      </c>
      <c r="C2959" s="626" t="s">
        <v>3057</v>
      </c>
      <c r="D2959" s="626">
        <v>73540</v>
      </c>
      <c r="G2959" s="613" t="s">
        <v>2197</v>
      </c>
      <c r="H2959" s="613" t="s">
        <v>2375</v>
      </c>
      <c r="I2959" s="613">
        <v>67025</v>
      </c>
    </row>
    <row r="2960" spans="2:9" ht="16" x14ac:dyDescent="0.2">
      <c r="B2960" s="615" t="s">
        <v>1620</v>
      </c>
      <c r="C2960" s="626" t="s">
        <v>3058</v>
      </c>
      <c r="D2960" s="626">
        <v>73541</v>
      </c>
      <c r="G2960" s="613" t="s">
        <v>2197</v>
      </c>
      <c r="H2960" s="613" t="s">
        <v>2375</v>
      </c>
      <c r="I2960" s="613">
        <v>67035</v>
      </c>
    </row>
    <row r="2961" spans="2:9" ht="16" x14ac:dyDescent="0.2">
      <c r="B2961" s="615" t="s">
        <v>1620</v>
      </c>
      <c r="C2961" s="626" t="s">
        <v>3059</v>
      </c>
      <c r="D2961" s="626">
        <v>73543</v>
      </c>
      <c r="G2961" s="613" t="s">
        <v>2197</v>
      </c>
      <c r="H2961" s="613" t="s">
        <v>2375</v>
      </c>
      <c r="I2961" s="613">
        <v>67068</v>
      </c>
    </row>
    <row r="2962" spans="2:9" ht="16" x14ac:dyDescent="0.2">
      <c r="B2962" s="615" t="s">
        <v>1620</v>
      </c>
      <c r="C2962" s="626" t="s">
        <v>3060</v>
      </c>
      <c r="D2962" s="626">
        <v>73552</v>
      </c>
      <c r="G2962" s="613" t="s">
        <v>2197</v>
      </c>
      <c r="H2962" s="613" t="s">
        <v>2375</v>
      </c>
      <c r="I2962" s="613">
        <v>67111</v>
      </c>
    </row>
    <row r="2963" spans="2:9" ht="16" x14ac:dyDescent="0.2">
      <c r="B2963" s="615" t="s">
        <v>1620</v>
      </c>
      <c r="C2963" s="626" t="s">
        <v>3061</v>
      </c>
      <c r="D2963" s="626">
        <v>73557</v>
      </c>
      <c r="G2963" s="613" t="s">
        <v>2197</v>
      </c>
      <c r="H2963" s="613" t="s">
        <v>2375</v>
      </c>
      <c r="I2963" s="613">
        <v>67112</v>
      </c>
    </row>
    <row r="2964" spans="2:9" ht="16" x14ac:dyDescent="0.2">
      <c r="B2964" s="615" t="s">
        <v>1620</v>
      </c>
      <c r="C2964" s="626" t="s">
        <v>3062</v>
      </c>
      <c r="D2964" s="626">
        <v>73558</v>
      </c>
      <c r="G2964" s="613" t="s">
        <v>2197</v>
      </c>
      <c r="H2964" s="613" t="s">
        <v>2375</v>
      </c>
      <c r="I2964" s="613">
        <v>67118</v>
      </c>
    </row>
    <row r="2965" spans="2:9" ht="16" x14ac:dyDescent="0.2">
      <c r="B2965" s="615" t="s">
        <v>1620</v>
      </c>
      <c r="C2965" s="626" t="s">
        <v>3422</v>
      </c>
      <c r="D2965" s="626">
        <v>73567</v>
      </c>
      <c r="G2965" s="613" t="s">
        <v>2197</v>
      </c>
      <c r="H2965" s="613" t="s">
        <v>2375</v>
      </c>
      <c r="I2965" s="613">
        <v>67142</v>
      </c>
    </row>
    <row r="2966" spans="2:9" ht="16" x14ac:dyDescent="0.2">
      <c r="B2966" s="615" t="s">
        <v>1620</v>
      </c>
      <c r="C2966" s="626" t="s">
        <v>3063</v>
      </c>
      <c r="D2966" s="626">
        <v>73401</v>
      </c>
      <c r="G2966" s="613" t="s">
        <v>2197</v>
      </c>
      <c r="H2966" s="613" t="s">
        <v>2375</v>
      </c>
      <c r="I2966" s="613">
        <v>67159</v>
      </c>
    </row>
    <row r="2967" spans="2:9" ht="16" x14ac:dyDescent="0.2">
      <c r="B2967" s="615" t="s">
        <v>1620</v>
      </c>
      <c r="C2967" s="626" t="s">
        <v>3063</v>
      </c>
      <c r="D2967" s="626">
        <v>73402</v>
      </c>
      <c r="G2967" s="613" t="s">
        <v>2197</v>
      </c>
      <c r="H2967" s="613" t="s">
        <v>2375</v>
      </c>
      <c r="I2967" s="613">
        <v>67570</v>
      </c>
    </row>
    <row r="2968" spans="2:9" ht="16" x14ac:dyDescent="0.2">
      <c r="B2968" s="615" t="s">
        <v>1620</v>
      </c>
      <c r="C2968" s="626" t="s">
        <v>3063</v>
      </c>
      <c r="D2968" s="626">
        <v>73403</v>
      </c>
      <c r="G2968" s="613" t="s">
        <v>2197</v>
      </c>
      <c r="H2968" s="613" t="s">
        <v>2275</v>
      </c>
      <c r="I2968" s="613">
        <v>67547</v>
      </c>
    </row>
    <row r="2969" spans="2:9" ht="16" x14ac:dyDescent="0.2">
      <c r="B2969" s="615" t="s">
        <v>1620</v>
      </c>
      <c r="C2969" s="626" t="s">
        <v>3064</v>
      </c>
      <c r="D2969" s="626">
        <v>73435</v>
      </c>
      <c r="G2969" s="613" t="s">
        <v>2197</v>
      </c>
      <c r="H2969" s="613" t="s">
        <v>2198</v>
      </c>
      <c r="I2969" s="613">
        <v>67054</v>
      </c>
    </row>
    <row r="2970" spans="2:9" ht="16" x14ac:dyDescent="0.2">
      <c r="B2970" s="615" t="s">
        <v>1620</v>
      </c>
      <c r="C2970" s="626" t="s">
        <v>3065</v>
      </c>
      <c r="D2970" s="626">
        <v>73436</v>
      </c>
      <c r="G2970" s="613" t="s">
        <v>2197</v>
      </c>
      <c r="H2970" s="613" t="s">
        <v>2198</v>
      </c>
      <c r="I2970" s="613">
        <v>67059</v>
      </c>
    </row>
    <row r="2971" spans="2:9" ht="16" x14ac:dyDescent="0.2">
      <c r="B2971" s="615" t="s">
        <v>1620</v>
      </c>
      <c r="C2971" s="626" t="s">
        <v>3041</v>
      </c>
      <c r="D2971" s="626">
        <v>73437</v>
      </c>
      <c r="G2971" s="613" t="s">
        <v>2197</v>
      </c>
      <c r="H2971" s="613" t="s">
        <v>2198</v>
      </c>
      <c r="I2971" s="613">
        <v>67070</v>
      </c>
    </row>
    <row r="2972" spans="2:9" ht="16" x14ac:dyDescent="0.2">
      <c r="B2972" s="615" t="s">
        <v>1620</v>
      </c>
      <c r="C2972" s="626" t="s">
        <v>3066</v>
      </c>
      <c r="D2972" s="626">
        <v>73438</v>
      </c>
      <c r="G2972" s="613" t="s">
        <v>2197</v>
      </c>
      <c r="H2972" s="613" t="s">
        <v>2198</v>
      </c>
      <c r="I2972" s="613">
        <v>67109</v>
      </c>
    </row>
    <row r="2973" spans="2:9" ht="16" x14ac:dyDescent="0.2">
      <c r="B2973" s="615" t="s">
        <v>1620</v>
      </c>
      <c r="C2973" s="626" t="s">
        <v>3067</v>
      </c>
      <c r="D2973" s="626">
        <v>73443</v>
      </c>
      <c r="G2973" s="613" t="s">
        <v>2197</v>
      </c>
      <c r="H2973" s="613" t="s">
        <v>2545</v>
      </c>
      <c r="I2973" s="613">
        <v>67859</v>
      </c>
    </row>
    <row r="2974" spans="2:9" ht="16" x14ac:dyDescent="0.2">
      <c r="B2974" s="615" t="s">
        <v>1620</v>
      </c>
      <c r="C2974" s="626" t="s">
        <v>3068</v>
      </c>
      <c r="D2974" s="626">
        <v>73444</v>
      </c>
      <c r="G2974" s="613" t="s">
        <v>2197</v>
      </c>
      <c r="H2974" s="613" t="s">
        <v>2498</v>
      </c>
      <c r="I2974" s="613">
        <v>67548</v>
      </c>
    </row>
    <row r="2975" spans="2:9" ht="16" x14ac:dyDescent="0.2">
      <c r="B2975" s="615" t="s">
        <v>1620</v>
      </c>
      <c r="C2975" s="626" t="s">
        <v>3069</v>
      </c>
      <c r="D2975" s="626">
        <v>73458</v>
      </c>
      <c r="G2975" s="613" t="s">
        <v>2197</v>
      </c>
      <c r="H2975" s="613" t="s">
        <v>2202</v>
      </c>
      <c r="I2975" s="613">
        <v>67071</v>
      </c>
    </row>
    <row r="2976" spans="2:9" ht="16" x14ac:dyDescent="0.2">
      <c r="B2976" s="615" t="s">
        <v>1620</v>
      </c>
      <c r="C2976" s="626" t="s">
        <v>3423</v>
      </c>
      <c r="D2976" s="626">
        <v>73463</v>
      </c>
      <c r="G2976" s="613" t="s">
        <v>2197</v>
      </c>
      <c r="H2976" s="613" t="s">
        <v>2365</v>
      </c>
      <c r="I2976" s="613">
        <v>67860</v>
      </c>
    </row>
    <row r="2977" spans="2:9" ht="16" x14ac:dyDescent="0.2">
      <c r="B2977" s="615" t="s">
        <v>1620</v>
      </c>
      <c r="C2977" s="626" t="s">
        <v>3070</v>
      </c>
      <c r="D2977" s="626">
        <v>73481</v>
      </c>
      <c r="G2977" s="613" t="s">
        <v>2197</v>
      </c>
      <c r="H2977" s="613" t="s">
        <v>2445</v>
      </c>
      <c r="I2977" s="613">
        <v>67550</v>
      </c>
    </row>
    <row r="2978" spans="2:9" ht="16" x14ac:dyDescent="0.2">
      <c r="B2978" s="615" t="s">
        <v>1620</v>
      </c>
      <c r="C2978" s="626" t="s">
        <v>3071</v>
      </c>
      <c r="D2978" s="626">
        <v>73487</v>
      </c>
      <c r="G2978" s="613" t="s">
        <v>2197</v>
      </c>
      <c r="H2978" s="613" t="s">
        <v>2223</v>
      </c>
      <c r="I2978" s="613">
        <v>67072</v>
      </c>
    </row>
    <row r="2979" spans="2:9" ht="16" x14ac:dyDescent="0.2">
      <c r="B2979" s="615" t="s">
        <v>1620</v>
      </c>
      <c r="C2979" s="626" t="s">
        <v>3072</v>
      </c>
      <c r="D2979" s="626">
        <v>73488</v>
      </c>
      <c r="G2979" s="613" t="s">
        <v>2197</v>
      </c>
      <c r="H2979" s="613" t="s">
        <v>2395</v>
      </c>
      <c r="I2979" s="613">
        <v>67073</v>
      </c>
    </row>
    <row r="2980" spans="2:9" ht="16" x14ac:dyDescent="0.2">
      <c r="B2980" s="615" t="s">
        <v>1620</v>
      </c>
      <c r="C2980" s="626" t="s">
        <v>3073</v>
      </c>
      <c r="D2980" s="626">
        <v>73015</v>
      </c>
      <c r="G2980" s="613" t="s">
        <v>2197</v>
      </c>
      <c r="H2980" s="613" t="s">
        <v>2429</v>
      </c>
      <c r="I2980" s="613">
        <v>67645</v>
      </c>
    </row>
    <row r="2981" spans="2:9" ht="16" x14ac:dyDescent="0.2">
      <c r="B2981" s="615" t="s">
        <v>1620</v>
      </c>
      <c r="C2981" s="626" t="s">
        <v>3074</v>
      </c>
      <c r="D2981" s="626">
        <v>73021</v>
      </c>
      <c r="G2981" s="613" t="s">
        <v>2197</v>
      </c>
      <c r="H2981" s="613" t="s">
        <v>2216</v>
      </c>
      <c r="I2981" s="613">
        <v>67074</v>
      </c>
    </row>
    <row r="2982" spans="2:9" ht="16" x14ac:dyDescent="0.2">
      <c r="B2982" s="615" t="s">
        <v>1620</v>
      </c>
      <c r="C2982" s="626" t="s">
        <v>3075</v>
      </c>
      <c r="D2982" s="626">
        <v>73024</v>
      </c>
      <c r="G2982" s="613" t="s">
        <v>2197</v>
      </c>
      <c r="H2982" s="613" t="s">
        <v>2575</v>
      </c>
      <c r="I2982" s="613">
        <v>67861</v>
      </c>
    </row>
    <row r="2983" spans="2:9" ht="16" x14ac:dyDescent="0.2">
      <c r="B2983" s="615" t="s">
        <v>1620</v>
      </c>
      <c r="C2983" s="626" t="s">
        <v>3076</v>
      </c>
      <c r="D2983" s="626">
        <v>73041</v>
      </c>
      <c r="G2983" s="613" t="s">
        <v>2197</v>
      </c>
      <c r="H2983" s="613" t="s">
        <v>2567</v>
      </c>
      <c r="I2983" s="613">
        <v>67743</v>
      </c>
    </row>
    <row r="2984" spans="2:9" ht="16" x14ac:dyDescent="0.2">
      <c r="B2984" s="615" t="s">
        <v>1620</v>
      </c>
      <c r="C2984" s="626" t="s">
        <v>3077</v>
      </c>
      <c r="D2984" s="626">
        <v>73062</v>
      </c>
      <c r="G2984" s="613" t="s">
        <v>2197</v>
      </c>
      <c r="H2984" s="613" t="s">
        <v>2274</v>
      </c>
      <c r="I2984" s="613">
        <v>67552</v>
      </c>
    </row>
    <row r="2985" spans="2:9" ht="16" x14ac:dyDescent="0.2">
      <c r="B2985" s="615" t="s">
        <v>1620</v>
      </c>
      <c r="C2985" s="626" t="s">
        <v>3078</v>
      </c>
      <c r="D2985" s="626">
        <v>73096</v>
      </c>
      <c r="G2985" s="613" t="s">
        <v>2197</v>
      </c>
      <c r="H2985" s="613" t="s">
        <v>2544</v>
      </c>
      <c r="I2985" s="613">
        <v>67901</v>
      </c>
    </row>
    <row r="2986" spans="2:9" ht="16" x14ac:dyDescent="0.2">
      <c r="B2986" s="615" t="s">
        <v>1620</v>
      </c>
      <c r="C2986" s="626" t="s">
        <v>3079</v>
      </c>
      <c r="D2986" s="626">
        <v>73601</v>
      </c>
      <c r="G2986" s="613" t="s">
        <v>2197</v>
      </c>
      <c r="H2986" s="613" t="s">
        <v>2497</v>
      </c>
      <c r="I2986" s="613">
        <v>67553</v>
      </c>
    </row>
    <row r="2987" spans="2:9" ht="16" x14ac:dyDescent="0.2">
      <c r="B2987" s="615" t="s">
        <v>1620</v>
      </c>
      <c r="C2987" s="626" t="s">
        <v>3080</v>
      </c>
      <c r="D2987" s="626">
        <v>73622</v>
      </c>
      <c r="G2987" s="613" t="s">
        <v>2197</v>
      </c>
      <c r="H2987" s="613" t="s">
        <v>2043</v>
      </c>
      <c r="I2987" s="613">
        <v>67418</v>
      </c>
    </row>
    <row r="2988" spans="2:9" ht="16" x14ac:dyDescent="0.2">
      <c r="B2988" s="615" t="s">
        <v>1620</v>
      </c>
      <c r="C2988" s="626" t="s">
        <v>3081</v>
      </c>
      <c r="D2988" s="626">
        <v>73624</v>
      </c>
      <c r="G2988" s="613" t="s">
        <v>2197</v>
      </c>
      <c r="H2988" s="613" t="s">
        <v>2043</v>
      </c>
      <c r="I2988" s="613">
        <v>67423</v>
      </c>
    </row>
    <row r="2989" spans="2:9" ht="16" x14ac:dyDescent="0.2">
      <c r="B2989" s="615" t="s">
        <v>1620</v>
      </c>
      <c r="C2989" s="626" t="s">
        <v>3082</v>
      </c>
      <c r="D2989" s="626">
        <v>73626</v>
      </c>
      <c r="G2989" s="613" t="s">
        <v>2197</v>
      </c>
      <c r="H2989" s="613" t="s">
        <v>2043</v>
      </c>
      <c r="I2989" s="613">
        <v>67455</v>
      </c>
    </row>
    <row r="2990" spans="2:9" ht="16" x14ac:dyDescent="0.2">
      <c r="B2990" s="615" t="s">
        <v>1620</v>
      </c>
      <c r="C2990" s="626" t="s">
        <v>3083</v>
      </c>
      <c r="D2990" s="626">
        <v>73627</v>
      </c>
      <c r="G2990" s="613" t="s">
        <v>2197</v>
      </c>
      <c r="H2990" s="613" t="s">
        <v>2043</v>
      </c>
      <c r="I2990" s="613">
        <v>67481</v>
      </c>
    </row>
    <row r="2991" spans="2:9" ht="16" x14ac:dyDescent="0.2">
      <c r="B2991" s="615" t="s">
        <v>1620</v>
      </c>
      <c r="C2991" s="626" t="s">
        <v>3084</v>
      </c>
      <c r="D2991" s="626">
        <v>73632</v>
      </c>
      <c r="G2991" s="613" t="s">
        <v>2197</v>
      </c>
      <c r="H2991" s="613" t="s">
        <v>2399</v>
      </c>
      <c r="I2991" s="613">
        <v>66858</v>
      </c>
    </row>
    <row r="2992" spans="2:9" ht="16" x14ac:dyDescent="0.2">
      <c r="B2992" s="615" t="s">
        <v>1620</v>
      </c>
      <c r="C2992" s="626" t="s">
        <v>3085</v>
      </c>
      <c r="D2992" s="626">
        <v>73641</v>
      </c>
      <c r="G2992" s="613" t="s">
        <v>2197</v>
      </c>
      <c r="H2992" s="613" t="s">
        <v>2405</v>
      </c>
      <c r="I2992" s="613">
        <v>67456</v>
      </c>
    </row>
    <row r="2993" spans="2:9" ht="16" x14ac:dyDescent="0.2">
      <c r="B2993" s="615" t="s">
        <v>1620</v>
      </c>
      <c r="C2993" s="626" t="s">
        <v>3086</v>
      </c>
      <c r="D2993" s="626">
        <v>73647</v>
      </c>
      <c r="G2993" s="613" t="s">
        <v>2197</v>
      </c>
      <c r="H2993" s="613" t="s">
        <v>2489</v>
      </c>
      <c r="I2993" s="613">
        <v>67457</v>
      </c>
    </row>
    <row r="2994" spans="2:9" ht="16" x14ac:dyDescent="0.2">
      <c r="B2994" s="615" t="s">
        <v>1620</v>
      </c>
      <c r="C2994" s="626" t="s">
        <v>3087</v>
      </c>
      <c r="D2994" s="626">
        <v>73651</v>
      </c>
      <c r="G2994" s="613" t="s">
        <v>2197</v>
      </c>
      <c r="H2994" s="613" t="s">
        <v>2278</v>
      </c>
      <c r="I2994" s="613">
        <v>67352</v>
      </c>
    </row>
    <row r="2995" spans="2:9" ht="16" x14ac:dyDescent="0.2">
      <c r="B2995" s="615" t="s">
        <v>1620</v>
      </c>
      <c r="C2995" s="626" t="s">
        <v>3088</v>
      </c>
      <c r="D2995" s="626">
        <v>73655</v>
      </c>
      <c r="G2995" s="613" t="s">
        <v>2197</v>
      </c>
      <c r="H2995" s="613" t="s">
        <v>2297</v>
      </c>
      <c r="I2995" s="613">
        <v>67459</v>
      </c>
    </row>
    <row r="2996" spans="2:9" ht="16" x14ac:dyDescent="0.2">
      <c r="B2996" s="615" t="s">
        <v>1620</v>
      </c>
      <c r="C2996" s="626" t="s">
        <v>3089</v>
      </c>
      <c r="D2996" s="626">
        <v>73661</v>
      </c>
      <c r="G2996" s="613" t="s">
        <v>2197</v>
      </c>
      <c r="H2996" s="613" t="s">
        <v>2154</v>
      </c>
      <c r="I2996" s="613">
        <v>66859</v>
      </c>
    </row>
    <row r="2997" spans="2:9" ht="16" x14ac:dyDescent="0.2">
      <c r="B2997" s="615" t="s">
        <v>1620</v>
      </c>
      <c r="C2997" s="626" t="s">
        <v>3090</v>
      </c>
      <c r="D2997" s="626">
        <v>73664</v>
      </c>
      <c r="G2997" s="613" t="s">
        <v>2197</v>
      </c>
      <c r="H2997" s="613" t="s">
        <v>2505</v>
      </c>
      <c r="I2997" s="613">
        <v>67648</v>
      </c>
    </row>
    <row r="2998" spans="2:9" ht="16" x14ac:dyDescent="0.2">
      <c r="B2998" s="617" t="s">
        <v>178</v>
      </c>
      <c r="C2998" s="627" t="s">
        <v>3390</v>
      </c>
      <c r="D2998" s="627">
        <v>73449</v>
      </c>
      <c r="G2998" s="613" t="s">
        <v>2197</v>
      </c>
      <c r="H2998" s="613" t="s">
        <v>2468</v>
      </c>
      <c r="I2998" s="613">
        <v>67744</v>
      </c>
    </row>
    <row r="2999" spans="2:9" ht="16" x14ac:dyDescent="0.2">
      <c r="B2999" s="617" t="s">
        <v>178</v>
      </c>
      <c r="C2999" s="627" t="s">
        <v>3391</v>
      </c>
      <c r="D2999" s="627">
        <v>74701</v>
      </c>
      <c r="G2999" s="613" t="s">
        <v>2197</v>
      </c>
      <c r="H2999" s="613" t="s">
        <v>2504</v>
      </c>
      <c r="I2999" s="613">
        <v>67649</v>
      </c>
    </row>
    <row r="3000" spans="2:9" ht="16" x14ac:dyDescent="0.2">
      <c r="B3000" s="617" t="s">
        <v>178</v>
      </c>
      <c r="C3000" s="627" t="s">
        <v>3391</v>
      </c>
      <c r="D3000" s="627">
        <v>74702</v>
      </c>
      <c r="G3000" s="613" t="s">
        <v>2197</v>
      </c>
      <c r="H3000" s="613" t="s">
        <v>2486</v>
      </c>
      <c r="I3000" s="613">
        <v>67554</v>
      </c>
    </row>
    <row r="3001" spans="2:9" ht="16" x14ac:dyDescent="0.2">
      <c r="B3001" s="617" t="s">
        <v>178</v>
      </c>
      <c r="C3001" s="627" t="s">
        <v>3392</v>
      </c>
      <c r="D3001" s="627">
        <v>74720</v>
      </c>
      <c r="G3001" s="613" t="s">
        <v>2197</v>
      </c>
      <c r="H3001" s="613" t="s">
        <v>2457</v>
      </c>
      <c r="I3001" s="613">
        <v>67557</v>
      </c>
    </row>
    <row r="3002" spans="2:9" ht="16" x14ac:dyDescent="0.2">
      <c r="B3002" s="617" t="s">
        <v>178</v>
      </c>
      <c r="C3002" s="627" t="s">
        <v>3393</v>
      </c>
      <c r="D3002" s="627">
        <v>74721</v>
      </c>
      <c r="G3002" s="613" t="s">
        <v>2197</v>
      </c>
      <c r="H3002" s="613" t="s">
        <v>2129</v>
      </c>
      <c r="I3002" s="613">
        <v>66860</v>
      </c>
    </row>
    <row r="3003" spans="2:9" ht="16" x14ac:dyDescent="0.2">
      <c r="B3003" s="617" t="s">
        <v>178</v>
      </c>
      <c r="C3003" s="627" t="s">
        <v>3424</v>
      </c>
      <c r="D3003" s="627">
        <v>74723</v>
      </c>
      <c r="G3003" s="613" t="s">
        <v>2197</v>
      </c>
      <c r="H3003" s="613" t="s">
        <v>2521</v>
      </c>
      <c r="I3003" s="613">
        <v>67101</v>
      </c>
    </row>
    <row r="3004" spans="2:9" ht="16" x14ac:dyDescent="0.2">
      <c r="B3004" s="617" t="s">
        <v>178</v>
      </c>
      <c r="C3004" s="627" t="s">
        <v>3394</v>
      </c>
      <c r="D3004" s="627">
        <v>74726</v>
      </c>
      <c r="G3004" s="613" t="s">
        <v>2197</v>
      </c>
      <c r="H3004" s="613" t="s">
        <v>2554</v>
      </c>
      <c r="I3004" s="613">
        <v>67862</v>
      </c>
    </row>
    <row r="3005" spans="2:9" ht="16" x14ac:dyDescent="0.2">
      <c r="B3005" s="617" t="s">
        <v>178</v>
      </c>
      <c r="C3005" s="627" t="s">
        <v>3395</v>
      </c>
      <c r="D3005" s="627">
        <v>74729</v>
      </c>
      <c r="G3005" s="613" t="s">
        <v>2197</v>
      </c>
      <c r="H3005" s="613" t="s">
        <v>2250</v>
      </c>
      <c r="I3005" s="613">
        <v>67102</v>
      </c>
    </row>
    <row r="3006" spans="2:9" ht="16" x14ac:dyDescent="0.2">
      <c r="B3006" s="617" t="s">
        <v>178</v>
      </c>
      <c r="C3006" s="627" t="s">
        <v>3396</v>
      </c>
      <c r="D3006" s="627">
        <v>74730</v>
      </c>
      <c r="G3006" s="613" t="s">
        <v>2197</v>
      </c>
      <c r="H3006" s="613" t="s">
        <v>2509</v>
      </c>
      <c r="I3006" s="613">
        <v>67863</v>
      </c>
    </row>
    <row r="3007" spans="2:9" ht="16" x14ac:dyDescent="0.2">
      <c r="B3007" s="617" t="s">
        <v>178</v>
      </c>
      <c r="C3007" s="627" t="s">
        <v>3397</v>
      </c>
      <c r="D3007" s="627">
        <v>74731</v>
      </c>
      <c r="G3007" s="613" t="s">
        <v>2197</v>
      </c>
      <c r="H3007" s="613" t="s">
        <v>223</v>
      </c>
      <c r="I3007" s="613">
        <v>66840</v>
      </c>
    </row>
    <row r="3008" spans="2:9" ht="16" x14ac:dyDescent="0.2">
      <c r="B3008" s="617" t="s">
        <v>178</v>
      </c>
      <c r="C3008" s="627" t="s">
        <v>3398</v>
      </c>
      <c r="D3008" s="627">
        <v>74733</v>
      </c>
      <c r="G3008" s="613" t="s">
        <v>2197</v>
      </c>
      <c r="H3008" s="613" t="s">
        <v>223</v>
      </c>
      <c r="I3008" s="613">
        <v>66851</v>
      </c>
    </row>
    <row r="3009" spans="2:9" ht="16" x14ac:dyDescent="0.2">
      <c r="B3009" s="617" t="s">
        <v>178</v>
      </c>
      <c r="C3009" s="627" t="s">
        <v>3399</v>
      </c>
      <c r="D3009" s="627">
        <v>74741</v>
      </c>
      <c r="G3009" s="613" t="s">
        <v>2197</v>
      </c>
      <c r="H3009" s="613" t="s">
        <v>223</v>
      </c>
      <c r="I3009" s="613">
        <v>66858</v>
      </c>
    </row>
    <row r="3010" spans="2:9" ht="16" x14ac:dyDescent="0.2">
      <c r="B3010" s="617" t="s">
        <v>178</v>
      </c>
      <c r="C3010" s="627" t="s">
        <v>3400</v>
      </c>
      <c r="D3010" s="627">
        <v>74747</v>
      </c>
      <c r="G3010" s="613" t="s">
        <v>2197</v>
      </c>
      <c r="H3010" s="613" t="s">
        <v>223</v>
      </c>
      <c r="I3010" s="613">
        <v>66859</v>
      </c>
    </row>
    <row r="3011" spans="2:9" ht="16" x14ac:dyDescent="0.2">
      <c r="B3011" s="617" t="s">
        <v>178</v>
      </c>
      <c r="C3011" s="627" t="s">
        <v>3401</v>
      </c>
      <c r="D3011" s="627">
        <v>74753</v>
      </c>
      <c r="G3011" s="613" t="s">
        <v>2197</v>
      </c>
      <c r="H3011" s="613" t="s">
        <v>223</v>
      </c>
      <c r="I3011" s="613">
        <v>66861</v>
      </c>
    </row>
    <row r="3012" spans="2:9" ht="16" x14ac:dyDescent="0.2">
      <c r="B3012" s="617" t="s">
        <v>178</v>
      </c>
      <c r="C3012" s="626" t="s">
        <v>3402</v>
      </c>
      <c r="D3012" s="626">
        <v>74425</v>
      </c>
      <c r="G3012" s="613" t="s">
        <v>2197</v>
      </c>
      <c r="H3012" s="613" t="s">
        <v>223</v>
      </c>
      <c r="I3012" s="613">
        <v>66866</v>
      </c>
    </row>
    <row r="3013" spans="2:9" ht="16" x14ac:dyDescent="0.2">
      <c r="B3013" s="617" t="s">
        <v>178</v>
      </c>
      <c r="C3013" s="626" t="s">
        <v>3403</v>
      </c>
      <c r="D3013" s="626">
        <v>74430</v>
      </c>
      <c r="G3013" s="613" t="s">
        <v>2197</v>
      </c>
      <c r="H3013" s="613" t="s">
        <v>223</v>
      </c>
      <c r="I3013" s="613">
        <v>67053</v>
      </c>
    </row>
    <row r="3014" spans="2:9" ht="16" x14ac:dyDescent="0.2">
      <c r="B3014" s="617" t="s">
        <v>178</v>
      </c>
      <c r="C3014" s="626" t="s">
        <v>3404</v>
      </c>
      <c r="D3014" s="626">
        <v>74442</v>
      </c>
      <c r="G3014" s="613" t="s">
        <v>2197</v>
      </c>
      <c r="H3014" s="613" t="s">
        <v>223</v>
      </c>
      <c r="I3014" s="613">
        <v>67063</v>
      </c>
    </row>
    <row r="3015" spans="2:9" ht="16" x14ac:dyDescent="0.2">
      <c r="B3015" s="617" t="s">
        <v>178</v>
      </c>
      <c r="C3015" s="626" t="s">
        <v>3405</v>
      </c>
      <c r="D3015" s="626">
        <v>74501</v>
      </c>
      <c r="G3015" s="613" t="s">
        <v>2197</v>
      </c>
      <c r="H3015" s="613" t="s">
        <v>223</v>
      </c>
      <c r="I3015" s="613">
        <v>67073</v>
      </c>
    </row>
    <row r="3016" spans="2:9" ht="16" x14ac:dyDescent="0.2">
      <c r="B3016" s="617" t="s">
        <v>178</v>
      </c>
      <c r="C3016" s="626" t="s">
        <v>3405</v>
      </c>
      <c r="D3016" s="626">
        <v>74502</v>
      </c>
      <c r="G3016" s="613" t="s">
        <v>2197</v>
      </c>
      <c r="H3016" s="613" t="s">
        <v>223</v>
      </c>
      <c r="I3016" s="613">
        <v>67114</v>
      </c>
    </row>
    <row r="3017" spans="2:9" ht="16" x14ac:dyDescent="0.2">
      <c r="B3017" s="617" t="s">
        <v>178</v>
      </c>
      <c r="C3017" s="626" t="s">
        <v>3406</v>
      </c>
      <c r="D3017" s="626">
        <v>74522</v>
      </c>
      <c r="G3017" s="613" t="s">
        <v>2197</v>
      </c>
      <c r="H3017" s="613" t="s">
        <v>223</v>
      </c>
      <c r="I3017" s="613">
        <v>67151</v>
      </c>
    </row>
    <row r="3018" spans="2:9" ht="16" x14ac:dyDescent="0.2">
      <c r="B3018" s="617" t="s">
        <v>178</v>
      </c>
      <c r="C3018" s="626" t="s">
        <v>3407</v>
      </c>
      <c r="D3018" s="626">
        <v>74528</v>
      </c>
      <c r="G3018" s="613" t="s">
        <v>2197</v>
      </c>
      <c r="H3018" s="613" t="s">
        <v>223</v>
      </c>
      <c r="I3018" s="613">
        <v>67428</v>
      </c>
    </row>
    <row r="3019" spans="2:9" ht="16" x14ac:dyDescent="0.2">
      <c r="B3019" s="617" t="s">
        <v>178</v>
      </c>
      <c r="C3019" s="626" t="s">
        <v>3408</v>
      </c>
      <c r="D3019" s="626">
        <v>74529</v>
      </c>
      <c r="G3019" s="613" t="s">
        <v>2197</v>
      </c>
      <c r="H3019" s="613" t="s">
        <v>223</v>
      </c>
      <c r="I3019" s="613">
        <v>67438</v>
      </c>
    </row>
    <row r="3020" spans="2:9" ht="16" x14ac:dyDescent="0.2">
      <c r="B3020" s="617" t="s">
        <v>178</v>
      </c>
      <c r="C3020" s="626" t="s">
        <v>3409</v>
      </c>
      <c r="D3020" s="626">
        <v>74546</v>
      </c>
      <c r="G3020" s="613" t="s">
        <v>2197</v>
      </c>
      <c r="H3020" s="613" t="s">
        <v>223</v>
      </c>
      <c r="I3020" s="613">
        <v>67451</v>
      </c>
    </row>
    <row r="3021" spans="2:9" ht="16" x14ac:dyDescent="0.2">
      <c r="B3021" s="617" t="s">
        <v>178</v>
      </c>
      <c r="C3021" s="626" t="s">
        <v>3410</v>
      </c>
      <c r="D3021" s="626">
        <v>74547</v>
      </c>
      <c r="G3021" s="613" t="s">
        <v>2197</v>
      </c>
      <c r="H3021" s="613" t="s">
        <v>223</v>
      </c>
      <c r="I3021" s="613">
        <v>67475</v>
      </c>
    </row>
    <row r="3022" spans="2:9" ht="16" x14ac:dyDescent="0.2">
      <c r="B3022" s="617" t="s">
        <v>178</v>
      </c>
      <c r="C3022" s="626" t="s">
        <v>3425</v>
      </c>
      <c r="D3022" s="626">
        <v>74553</v>
      </c>
      <c r="G3022" s="613" t="s">
        <v>2197</v>
      </c>
      <c r="H3022" s="613" t="s">
        <v>223</v>
      </c>
      <c r="I3022" s="613">
        <v>67483</v>
      </c>
    </row>
    <row r="3023" spans="2:9" ht="16" x14ac:dyDescent="0.2">
      <c r="B3023" s="617" t="s">
        <v>178</v>
      </c>
      <c r="C3023" s="626" t="s">
        <v>3411</v>
      </c>
      <c r="D3023" s="626">
        <v>74554</v>
      </c>
      <c r="G3023" s="613" t="s">
        <v>2197</v>
      </c>
      <c r="H3023" s="613" t="s">
        <v>2296</v>
      </c>
      <c r="I3023" s="613">
        <v>67464</v>
      </c>
    </row>
    <row r="3024" spans="2:9" ht="16" x14ac:dyDescent="0.2">
      <c r="B3024" s="617" t="s">
        <v>178</v>
      </c>
      <c r="C3024" s="626" t="s">
        <v>3412</v>
      </c>
      <c r="D3024" s="626">
        <v>74560</v>
      </c>
      <c r="G3024" s="613" t="s">
        <v>2197</v>
      </c>
      <c r="H3024" s="613" t="s">
        <v>2232</v>
      </c>
      <c r="I3024" s="613">
        <v>66862</v>
      </c>
    </row>
    <row r="3025" spans="2:9" ht="16" x14ac:dyDescent="0.2">
      <c r="B3025" s="617" t="s">
        <v>178</v>
      </c>
      <c r="C3025" s="626" t="s">
        <v>3413</v>
      </c>
      <c r="D3025" s="626">
        <v>74561</v>
      </c>
      <c r="G3025" s="613" t="s">
        <v>2197</v>
      </c>
      <c r="H3025" s="613" t="s">
        <v>2561</v>
      </c>
      <c r="I3025" s="613">
        <v>67103</v>
      </c>
    </row>
    <row r="3026" spans="2:9" ht="16" x14ac:dyDescent="0.2">
      <c r="B3026" s="617" t="s">
        <v>178</v>
      </c>
      <c r="C3026" s="626" t="s">
        <v>3414</v>
      </c>
      <c r="D3026" s="626">
        <v>74565</v>
      </c>
      <c r="G3026" s="613" t="s">
        <v>2197</v>
      </c>
      <c r="H3026" s="613" t="s">
        <v>2496</v>
      </c>
      <c r="I3026" s="613">
        <v>67556</v>
      </c>
    </row>
    <row r="3027" spans="2:9" ht="16" x14ac:dyDescent="0.2">
      <c r="B3027" s="617" t="s">
        <v>178</v>
      </c>
      <c r="C3027" s="626" t="s">
        <v>3415</v>
      </c>
      <c r="D3027" s="626">
        <v>74576</v>
      </c>
      <c r="G3027" s="613" t="s">
        <v>2197</v>
      </c>
      <c r="H3027" s="613" t="s">
        <v>2467</v>
      </c>
      <c r="I3027" s="613">
        <v>67745</v>
      </c>
    </row>
    <row r="3028" spans="2:9" ht="16" x14ac:dyDescent="0.2">
      <c r="B3028" s="617" t="s">
        <v>178</v>
      </c>
      <c r="C3028" s="626" t="s">
        <v>3416</v>
      </c>
      <c r="D3028" s="626">
        <v>74301</v>
      </c>
      <c r="G3028" s="613" t="s">
        <v>2197</v>
      </c>
      <c r="H3028" s="613" t="s">
        <v>2525</v>
      </c>
      <c r="I3028" s="613">
        <v>67221</v>
      </c>
    </row>
    <row r="3029" spans="2:9" ht="16" x14ac:dyDescent="0.2">
      <c r="B3029" s="617" t="s">
        <v>178</v>
      </c>
      <c r="C3029" s="626" t="s">
        <v>3417</v>
      </c>
      <c r="D3029" s="626">
        <v>74332</v>
      </c>
      <c r="G3029" s="613" t="s">
        <v>2197</v>
      </c>
      <c r="H3029" s="613" t="s">
        <v>2404</v>
      </c>
      <c r="I3029" s="613">
        <v>67062</v>
      </c>
    </row>
    <row r="3030" spans="2:9" ht="16" x14ac:dyDescent="0.2">
      <c r="B3030" s="617" t="s">
        <v>178</v>
      </c>
      <c r="C3030" s="626" t="s">
        <v>3418</v>
      </c>
      <c r="D3030" s="626">
        <v>74333</v>
      </c>
      <c r="G3030" s="613" t="s">
        <v>2197</v>
      </c>
      <c r="H3030" s="613" t="s">
        <v>2404</v>
      </c>
      <c r="I3030" s="613">
        <v>67107</v>
      </c>
    </row>
    <row r="3031" spans="2:9" ht="16" x14ac:dyDescent="0.2">
      <c r="B3031" s="617" t="s">
        <v>178</v>
      </c>
      <c r="C3031" s="626" t="s">
        <v>3419</v>
      </c>
      <c r="D3031" s="626">
        <v>74349</v>
      </c>
      <c r="G3031" s="613" t="s">
        <v>2197</v>
      </c>
      <c r="H3031" s="613" t="s">
        <v>2404</v>
      </c>
      <c r="I3031" s="613">
        <v>67416</v>
      </c>
    </row>
    <row r="3032" spans="2:9" ht="16" x14ac:dyDescent="0.2">
      <c r="B3032" s="628" t="s">
        <v>178</v>
      </c>
      <c r="C3032" s="629" t="s">
        <v>3420</v>
      </c>
      <c r="D3032" s="629">
        <v>74369</v>
      </c>
      <c r="G3032" s="613" t="s">
        <v>2197</v>
      </c>
      <c r="H3032" s="613" t="s">
        <v>2404</v>
      </c>
      <c r="I3032" s="613">
        <v>67428</v>
      </c>
    </row>
    <row r="3033" spans="2:9" x14ac:dyDescent="0.2">
      <c r="B3033" s="614" t="s">
        <v>3426</v>
      </c>
      <c r="C3033" s="630" t="s">
        <v>3373</v>
      </c>
      <c r="D3033" s="614">
        <v>66615</v>
      </c>
      <c r="G3033" s="613" t="s">
        <v>2197</v>
      </c>
      <c r="H3033" s="613" t="s">
        <v>2404</v>
      </c>
      <c r="I3033" s="613">
        <v>67443</v>
      </c>
    </row>
    <row r="3034" spans="2:9" x14ac:dyDescent="0.2">
      <c r="B3034" s="614" t="s">
        <v>3426</v>
      </c>
      <c r="C3034" s="630" t="s">
        <v>3373</v>
      </c>
      <c r="D3034" s="614">
        <v>66834</v>
      </c>
      <c r="G3034" s="613" t="s">
        <v>2197</v>
      </c>
      <c r="H3034" s="613" t="s">
        <v>2404</v>
      </c>
      <c r="I3034" s="613">
        <v>67448</v>
      </c>
    </row>
    <row r="3035" spans="2:9" x14ac:dyDescent="0.2">
      <c r="B3035" s="614" t="s">
        <v>3426</v>
      </c>
      <c r="C3035" s="630" t="s">
        <v>3373</v>
      </c>
      <c r="D3035" s="614">
        <v>66526</v>
      </c>
      <c r="G3035" s="613" t="s">
        <v>2197</v>
      </c>
      <c r="H3035" s="613" t="s">
        <v>2404</v>
      </c>
      <c r="I3035" s="613">
        <v>67456</v>
      </c>
    </row>
    <row r="3036" spans="2:9" x14ac:dyDescent="0.2">
      <c r="B3036" s="614" t="s">
        <v>3426</v>
      </c>
      <c r="C3036" s="630" t="s">
        <v>3373</v>
      </c>
      <c r="D3036" s="614">
        <v>66507</v>
      </c>
      <c r="G3036" s="613" t="s">
        <v>2197</v>
      </c>
      <c r="H3036" s="613" t="s">
        <v>2404</v>
      </c>
      <c r="I3036" s="613">
        <v>67460</v>
      </c>
    </row>
    <row r="3037" spans="2:9" x14ac:dyDescent="0.2">
      <c r="B3037" s="614" t="s">
        <v>3426</v>
      </c>
      <c r="C3037" s="630" t="s">
        <v>3373</v>
      </c>
      <c r="D3037" s="614">
        <v>66431</v>
      </c>
      <c r="G3037" s="613" t="s">
        <v>2197</v>
      </c>
      <c r="H3037" s="613" t="s">
        <v>2404</v>
      </c>
      <c r="I3037" s="613">
        <v>67464</v>
      </c>
    </row>
    <row r="3038" spans="2:9" x14ac:dyDescent="0.2">
      <c r="B3038" s="614" t="s">
        <v>3426</v>
      </c>
      <c r="C3038" s="630" t="s">
        <v>3373</v>
      </c>
      <c r="D3038" s="614">
        <v>66423</v>
      </c>
      <c r="G3038" s="613" t="s">
        <v>2197</v>
      </c>
      <c r="H3038" s="613" t="s">
        <v>2404</v>
      </c>
      <c r="I3038" s="613">
        <v>67476</v>
      </c>
    </row>
    <row r="3039" spans="2:9" x14ac:dyDescent="0.2">
      <c r="B3039" s="614" t="s">
        <v>3426</v>
      </c>
      <c r="C3039" s="630" t="s">
        <v>3373</v>
      </c>
      <c r="D3039" s="614">
        <v>66407</v>
      </c>
      <c r="G3039" s="613" t="s">
        <v>2197</v>
      </c>
      <c r="H3039" s="613" t="s">
        <v>2404</v>
      </c>
      <c r="I3039" s="613">
        <v>67491</v>
      </c>
    </row>
    <row r="3040" spans="2:9" x14ac:dyDescent="0.2">
      <c r="B3040" s="614" t="s">
        <v>3426</v>
      </c>
      <c r="C3040" s="630" t="s">
        <v>3373</v>
      </c>
      <c r="D3040" s="614">
        <v>66401</v>
      </c>
      <c r="G3040" s="613" t="s">
        <v>2197</v>
      </c>
      <c r="H3040" s="613" t="s">
        <v>2404</v>
      </c>
      <c r="I3040" s="613">
        <v>67546</v>
      </c>
    </row>
    <row r="3041" spans="2:9" x14ac:dyDescent="0.2">
      <c r="B3041" s="614" t="s">
        <v>3426</v>
      </c>
      <c r="C3041" s="630" t="s">
        <v>3374</v>
      </c>
      <c r="D3041" s="614">
        <v>67431</v>
      </c>
      <c r="G3041" s="613" t="s">
        <v>2197</v>
      </c>
      <c r="H3041" s="613" t="s">
        <v>2409</v>
      </c>
      <c r="I3041" s="613">
        <v>67844</v>
      </c>
    </row>
    <row r="3042" spans="2:9" x14ac:dyDescent="0.2">
      <c r="B3042" s="614" t="s">
        <v>3426</v>
      </c>
      <c r="C3042" s="630" t="s">
        <v>3374</v>
      </c>
      <c r="D3042" s="614">
        <v>66849</v>
      </c>
      <c r="G3042" s="613" t="s">
        <v>2197</v>
      </c>
      <c r="H3042" s="613" t="s">
        <v>2409</v>
      </c>
      <c r="I3042" s="613">
        <v>67864</v>
      </c>
    </row>
    <row r="3043" spans="2:9" x14ac:dyDescent="0.2">
      <c r="B3043" s="614" t="s">
        <v>3426</v>
      </c>
      <c r="C3043" s="630" t="s">
        <v>3374</v>
      </c>
      <c r="D3043" s="614">
        <v>66514</v>
      </c>
      <c r="G3043" s="613" t="s">
        <v>2197</v>
      </c>
      <c r="H3043" s="613" t="s">
        <v>2409</v>
      </c>
      <c r="I3043" s="613">
        <v>67869</v>
      </c>
    </row>
    <row r="3044" spans="2:9" x14ac:dyDescent="0.2">
      <c r="B3044" s="614" t="s">
        <v>3426</v>
      </c>
      <c r="C3044" s="630" t="s">
        <v>3374</v>
      </c>
      <c r="D3044" s="614">
        <v>66502</v>
      </c>
      <c r="G3044" s="613" t="s">
        <v>2197</v>
      </c>
      <c r="H3044" s="613" t="s">
        <v>2201</v>
      </c>
      <c r="I3044" s="613">
        <v>67104</v>
      </c>
    </row>
    <row r="3045" spans="2:9" x14ac:dyDescent="0.2">
      <c r="B3045" s="614" t="s">
        <v>3426</v>
      </c>
      <c r="C3045" s="630" t="s">
        <v>3374</v>
      </c>
      <c r="D3045" s="614">
        <v>66442</v>
      </c>
      <c r="G3045" s="613" t="s">
        <v>2197</v>
      </c>
      <c r="H3045" s="613" t="s">
        <v>2560</v>
      </c>
      <c r="I3045" s="613">
        <v>67105</v>
      </c>
    </row>
    <row r="3046" spans="2:9" x14ac:dyDescent="0.2">
      <c r="B3046" s="614" t="s">
        <v>3426</v>
      </c>
      <c r="C3046" s="630" t="s">
        <v>3374</v>
      </c>
      <c r="D3046" s="614">
        <v>66441</v>
      </c>
      <c r="G3046" s="613" t="s">
        <v>2197</v>
      </c>
      <c r="H3046" s="613" t="s">
        <v>2537</v>
      </c>
      <c r="I3046" s="613">
        <v>67106</v>
      </c>
    </row>
    <row r="3047" spans="2:9" x14ac:dyDescent="0.2">
      <c r="B3047" s="614" t="s">
        <v>3426</v>
      </c>
      <c r="C3047" s="630" t="s">
        <v>3375</v>
      </c>
      <c r="D3047" s="614">
        <v>66846</v>
      </c>
      <c r="G3047" s="613" t="s">
        <v>2197</v>
      </c>
      <c r="H3047" s="613" t="s">
        <v>2069</v>
      </c>
      <c r="I3047" s="613">
        <v>67466</v>
      </c>
    </row>
    <row r="3048" spans="2:9" x14ac:dyDescent="0.2">
      <c r="B3048" s="614" t="s">
        <v>3426</v>
      </c>
      <c r="C3048" s="630" t="s">
        <v>3375</v>
      </c>
      <c r="D3048" s="614">
        <v>67449</v>
      </c>
      <c r="G3048" s="613" t="s">
        <v>2197</v>
      </c>
      <c r="H3048" s="613" t="s">
        <v>2440</v>
      </c>
      <c r="I3048" s="613">
        <v>67467</v>
      </c>
    </row>
    <row r="3049" spans="2:9" x14ac:dyDescent="0.2">
      <c r="B3049" s="614" t="s">
        <v>3426</v>
      </c>
      <c r="C3049" s="630" t="s">
        <v>3375</v>
      </c>
      <c r="D3049" s="614">
        <v>66873</v>
      </c>
      <c r="G3049" s="613" t="s">
        <v>2197</v>
      </c>
      <c r="H3049" s="613" t="s">
        <v>2239</v>
      </c>
      <c r="I3049" s="613">
        <v>67865</v>
      </c>
    </row>
    <row r="3050" spans="2:9" x14ac:dyDescent="0.2">
      <c r="B3050" s="614" t="s">
        <v>3426</v>
      </c>
      <c r="C3050" s="630" t="s">
        <v>3375</v>
      </c>
      <c r="D3050" s="614">
        <v>66872</v>
      </c>
      <c r="G3050" s="613" t="s">
        <v>2197</v>
      </c>
      <c r="H3050" s="613" t="s">
        <v>2277</v>
      </c>
      <c r="I3050" s="613">
        <v>67353</v>
      </c>
    </row>
    <row r="3051" spans="2:9" x14ac:dyDescent="0.2">
      <c r="B3051" s="614" t="s">
        <v>3426</v>
      </c>
      <c r="C3051" s="630" t="s">
        <v>3375</v>
      </c>
      <c r="D3051" s="614">
        <v>66859</v>
      </c>
      <c r="G3051" s="613" t="s">
        <v>2197</v>
      </c>
      <c r="H3051" s="613" t="s">
        <v>2330</v>
      </c>
      <c r="I3051" s="613">
        <v>67867</v>
      </c>
    </row>
    <row r="3052" spans="2:9" x14ac:dyDescent="0.2">
      <c r="B3052" s="614" t="s">
        <v>3426</v>
      </c>
      <c r="C3052" s="630" t="s">
        <v>3375</v>
      </c>
      <c r="D3052" s="614">
        <v>66849</v>
      </c>
      <c r="G3052" s="613" t="s">
        <v>2197</v>
      </c>
      <c r="H3052" s="613" t="s">
        <v>2388</v>
      </c>
      <c r="I3052" s="613">
        <v>67747</v>
      </c>
    </row>
    <row r="3053" spans="2:9" x14ac:dyDescent="0.2">
      <c r="B3053" s="614" t="s">
        <v>3426</v>
      </c>
      <c r="C3053" s="630" t="s">
        <v>3375</v>
      </c>
      <c r="D3053" s="614">
        <v>66838</v>
      </c>
      <c r="G3053" s="613" t="s">
        <v>2197</v>
      </c>
      <c r="H3053" s="613" t="s">
        <v>2326</v>
      </c>
      <c r="I3053" s="613">
        <v>67650</v>
      </c>
    </row>
    <row r="3054" spans="2:9" x14ac:dyDescent="0.2">
      <c r="B3054" s="614" t="s">
        <v>3426</v>
      </c>
      <c r="C3054" s="630" t="s">
        <v>3375</v>
      </c>
      <c r="D3054" s="614">
        <v>66834</v>
      </c>
      <c r="G3054" s="613" t="s">
        <v>2197</v>
      </c>
      <c r="H3054" s="613" t="s">
        <v>2555</v>
      </c>
      <c r="I3054" s="613">
        <v>67952</v>
      </c>
    </row>
    <row r="3055" spans="2:9" x14ac:dyDescent="0.2">
      <c r="B3055" s="614" t="s">
        <v>3426</v>
      </c>
      <c r="C3055" s="630" t="s">
        <v>3376</v>
      </c>
      <c r="D3055" s="614">
        <v>66854</v>
      </c>
      <c r="G3055" s="613" t="s">
        <v>2197</v>
      </c>
      <c r="H3055" s="613" t="s">
        <v>2356</v>
      </c>
      <c r="I3055" s="613">
        <v>67107</v>
      </c>
    </row>
    <row r="3056" spans="2:9" x14ac:dyDescent="0.2">
      <c r="B3056" s="614" t="s">
        <v>3426</v>
      </c>
      <c r="C3056" s="630" t="s">
        <v>3376</v>
      </c>
      <c r="D3056" s="614">
        <v>66860</v>
      </c>
      <c r="G3056" s="613" t="s">
        <v>2197</v>
      </c>
      <c r="H3056" s="613" t="s">
        <v>2485</v>
      </c>
      <c r="I3056" s="613">
        <v>67108</v>
      </c>
    </row>
    <row r="3057" spans="2:9" x14ac:dyDescent="0.2">
      <c r="B3057" s="614" t="s">
        <v>3426</v>
      </c>
      <c r="C3057" s="630" t="s">
        <v>3376</v>
      </c>
      <c r="D3057" s="614">
        <v>66846</v>
      </c>
      <c r="G3057" s="613" t="s">
        <v>2197</v>
      </c>
      <c r="H3057" s="613" t="s">
        <v>2377</v>
      </c>
      <c r="I3057" s="613">
        <v>67109</v>
      </c>
    </row>
    <row r="3058" spans="2:9" x14ac:dyDescent="0.2">
      <c r="B3058" s="614" t="s">
        <v>3426</v>
      </c>
      <c r="C3058" s="630" t="s">
        <v>3376</v>
      </c>
      <c r="D3058" s="614">
        <v>66868</v>
      </c>
      <c r="G3058" s="613" t="s">
        <v>2197</v>
      </c>
      <c r="H3058" s="613" t="s">
        <v>2245</v>
      </c>
      <c r="I3058" s="613">
        <v>67110</v>
      </c>
    </row>
    <row r="3059" spans="2:9" x14ac:dyDescent="0.2">
      <c r="B3059" s="614" t="s">
        <v>3426</v>
      </c>
      <c r="C3059" s="630" t="s">
        <v>3376</v>
      </c>
      <c r="D3059" s="614">
        <v>66865</v>
      </c>
      <c r="G3059" s="613" t="s">
        <v>2197</v>
      </c>
      <c r="H3059" s="613" t="s">
        <v>2373</v>
      </c>
      <c r="I3059" s="613">
        <v>67111</v>
      </c>
    </row>
    <row r="3060" spans="2:9" x14ac:dyDescent="0.2">
      <c r="B3060" s="614" t="s">
        <v>3426</v>
      </c>
      <c r="C3060" s="630" t="s">
        <v>3376</v>
      </c>
      <c r="D3060" s="614">
        <v>66864</v>
      </c>
      <c r="G3060" s="613" t="s">
        <v>2197</v>
      </c>
      <c r="H3060" s="613" t="s">
        <v>2372</v>
      </c>
      <c r="I3060" s="613">
        <v>67112</v>
      </c>
    </row>
    <row r="3061" spans="2:9" x14ac:dyDescent="0.2">
      <c r="B3061" s="614" t="s">
        <v>3426</v>
      </c>
      <c r="C3061" s="630" t="s">
        <v>3376</v>
      </c>
      <c r="D3061" s="614">
        <v>66835</v>
      </c>
      <c r="G3061" s="613" t="s">
        <v>2197</v>
      </c>
      <c r="H3061" s="613" t="s">
        <v>2290</v>
      </c>
      <c r="I3061" s="613">
        <v>67651</v>
      </c>
    </row>
    <row r="3062" spans="2:9" x14ac:dyDescent="0.2">
      <c r="B3062" s="614" t="s">
        <v>3426</v>
      </c>
      <c r="C3062" s="630" t="s">
        <v>3376</v>
      </c>
      <c r="D3062" s="614">
        <v>66833</v>
      </c>
      <c r="G3062" s="613" t="s">
        <v>2197</v>
      </c>
      <c r="H3062" s="613" t="s">
        <v>2495</v>
      </c>
      <c r="I3062" s="613">
        <v>67559</v>
      </c>
    </row>
    <row r="3063" spans="2:9" x14ac:dyDescent="0.2">
      <c r="B3063" s="614" t="s">
        <v>3426</v>
      </c>
      <c r="C3063" s="630" t="s">
        <v>3376</v>
      </c>
      <c r="D3063" s="614">
        <v>66830</v>
      </c>
      <c r="G3063" s="613" t="s">
        <v>2197</v>
      </c>
      <c r="H3063" s="613" t="s">
        <v>2423</v>
      </c>
      <c r="I3063" s="613">
        <v>67560</v>
      </c>
    </row>
    <row r="3064" spans="2:9" x14ac:dyDescent="0.2">
      <c r="B3064" s="614" t="s">
        <v>3426</v>
      </c>
      <c r="C3064" s="630" t="s">
        <v>3376</v>
      </c>
      <c r="D3064" s="614">
        <v>66801</v>
      </c>
      <c r="G3064" s="613" t="s">
        <v>2197</v>
      </c>
      <c r="H3064" s="613" t="s">
        <v>2439</v>
      </c>
      <c r="I3064" s="613">
        <v>67470</v>
      </c>
    </row>
    <row r="3065" spans="2:9" x14ac:dyDescent="0.2">
      <c r="B3065" s="614" t="s">
        <v>3426</v>
      </c>
      <c r="C3065" s="630" t="s">
        <v>3376</v>
      </c>
      <c r="D3065" s="614">
        <v>66523</v>
      </c>
      <c r="G3065" s="613" t="s">
        <v>2197</v>
      </c>
      <c r="H3065" s="613" t="s">
        <v>2222</v>
      </c>
      <c r="I3065" s="613">
        <v>67114</v>
      </c>
    </row>
    <row r="3066" spans="2:9" x14ac:dyDescent="0.2">
      <c r="B3066" s="614" t="s">
        <v>3426</v>
      </c>
      <c r="C3066" s="630" t="s">
        <v>3377</v>
      </c>
      <c r="D3066" s="614">
        <v>66524</v>
      </c>
      <c r="G3066" s="613" t="s">
        <v>2197</v>
      </c>
      <c r="H3066" s="613" t="s">
        <v>2479</v>
      </c>
      <c r="I3066" s="613">
        <v>67561</v>
      </c>
    </row>
    <row r="3067" spans="2:9" x14ac:dyDescent="0.2">
      <c r="B3067" s="614" t="s">
        <v>3426</v>
      </c>
      <c r="C3067" s="630" t="s">
        <v>3377</v>
      </c>
      <c r="D3067" s="614">
        <v>66409</v>
      </c>
      <c r="G3067" s="613" t="s">
        <v>2197</v>
      </c>
      <c r="H3067" s="613" t="s">
        <v>2260</v>
      </c>
      <c r="I3067" s="613">
        <v>67653</v>
      </c>
    </row>
    <row r="3068" spans="2:9" x14ac:dyDescent="0.2">
      <c r="B3068" s="614" t="s">
        <v>3426</v>
      </c>
      <c r="C3068" s="630" t="s">
        <v>3377</v>
      </c>
      <c r="D3068" s="614">
        <v>66868</v>
      </c>
      <c r="G3068" s="613" t="s">
        <v>2197</v>
      </c>
      <c r="H3068" s="613" t="s">
        <v>2355</v>
      </c>
      <c r="I3068" s="613">
        <v>67117</v>
      </c>
    </row>
    <row r="3069" spans="2:9" x14ac:dyDescent="0.2">
      <c r="B3069" s="614" t="s">
        <v>3426</v>
      </c>
      <c r="C3069" s="630" t="s">
        <v>3377</v>
      </c>
      <c r="D3069" s="614">
        <v>66856</v>
      </c>
      <c r="G3069" s="613" t="s">
        <v>2197</v>
      </c>
      <c r="H3069" s="613" t="s">
        <v>2430</v>
      </c>
      <c r="I3069" s="613">
        <v>67622</v>
      </c>
    </row>
    <row r="3070" spans="2:9" x14ac:dyDescent="0.2">
      <c r="B3070" s="614" t="s">
        <v>3426</v>
      </c>
      <c r="C3070" s="630" t="s">
        <v>3377</v>
      </c>
      <c r="D3070" s="614">
        <v>66543</v>
      </c>
      <c r="G3070" s="613" t="s">
        <v>2197</v>
      </c>
      <c r="H3070" s="613" t="s">
        <v>2430</v>
      </c>
      <c r="I3070" s="613">
        <v>67623</v>
      </c>
    </row>
    <row r="3071" spans="2:9" x14ac:dyDescent="0.2">
      <c r="B3071" s="614" t="s">
        <v>3426</v>
      </c>
      <c r="C3071" s="630" t="s">
        <v>3377</v>
      </c>
      <c r="D3071" s="614">
        <v>66537</v>
      </c>
      <c r="G3071" s="613" t="s">
        <v>2197</v>
      </c>
      <c r="H3071" s="613" t="s">
        <v>2430</v>
      </c>
      <c r="I3071" s="613">
        <v>67645</v>
      </c>
    </row>
    <row r="3072" spans="2:9" x14ac:dyDescent="0.2">
      <c r="B3072" s="614" t="s">
        <v>3426</v>
      </c>
      <c r="C3072" s="630" t="s">
        <v>3377</v>
      </c>
      <c r="D3072" s="614">
        <v>66528</v>
      </c>
      <c r="G3072" s="613" t="s">
        <v>2197</v>
      </c>
      <c r="H3072" s="613" t="s">
        <v>2430</v>
      </c>
      <c r="I3072" s="613">
        <v>67654</v>
      </c>
    </row>
    <row r="3073" spans="2:9" x14ac:dyDescent="0.2">
      <c r="B3073" s="614" t="s">
        <v>3426</v>
      </c>
      <c r="C3073" s="630" t="s">
        <v>3377</v>
      </c>
      <c r="D3073" s="614">
        <v>66523</v>
      </c>
      <c r="G3073" s="613" t="s">
        <v>2197</v>
      </c>
      <c r="H3073" s="613" t="s">
        <v>2371</v>
      </c>
      <c r="I3073" s="613">
        <v>67118</v>
      </c>
    </row>
    <row r="3074" spans="2:9" x14ac:dyDescent="0.2">
      <c r="B3074" s="614" t="s">
        <v>3426</v>
      </c>
      <c r="C3074" s="630" t="s">
        <v>3377</v>
      </c>
      <c r="D3074" s="614">
        <v>66510</v>
      </c>
      <c r="G3074" s="613" t="s">
        <v>2197</v>
      </c>
      <c r="H3074" s="613" t="s">
        <v>2387</v>
      </c>
      <c r="I3074" s="613">
        <v>67748</v>
      </c>
    </row>
    <row r="3075" spans="2:9" x14ac:dyDescent="0.2">
      <c r="B3075" s="614" t="s">
        <v>3426</v>
      </c>
      <c r="C3075" s="630" t="s">
        <v>3377</v>
      </c>
      <c r="D3075" s="614">
        <v>66451</v>
      </c>
      <c r="G3075" s="613" t="s">
        <v>2197</v>
      </c>
      <c r="H3075" s="613" t="s">
        <v>2258</v>
      </c>
      <c r="I3075" s="613">
        <v>67749</v>
      </c>
    </row>
    <row r="3076" spans="2:9" x14ac:dyDescent="0.2">
      <c r="B3076" s="614" t="s">
        <v>3426</v>
      </c>
      <c r="C3076" s="630" t="s">
        <v>3377</v>
      </c>
      <c r="D3076" s="614">
        <v>66414</v>
      </c>
      <c r="G3076" s="613" t="s">
        <v>2197</v>
      </c>
      <c r="H3076" s="613" t="s">
        <v>2273</v>
      </c>
      <c r="I3076" s="613">
        <v>67563</v>
      </c>
    </row>
    <row r="3077" spans="2:9" x14ac:dyDescent="0.2">
      <c r="B3077" s="614" t="s">
        <v>3426</v>
      </c>
      <c r="C3077" s="630" t="s">
        <v>3377</v>
      </c>
      <c r="D3077" s="614">
        <v>66413</v>
      </c>
      <c r="G3077" s="613" t="s">
        <v>2197</v>
      </c>
      <c r="H3077" s="613" t="s">
        <v>2571</v>
      </c>
      <c r="I3077" s="613">
        <v>67656</v>
      </c>
    </row>
    <row r="3078" spans="2:9" x14ac:dyDescent="0.2">
      <c r="B3078" s="614" t="s">
        <v>3426</v>
      </c>
      <c r="C3078" s="630" t="s">
        <v>3378</v>
      </c>
      <c r="D3078" s="614">
        <v>66839</v>
      </c>
      <c r="G3078" s="613" t="s">
        <v>2197</v>
      </c>
      <c r="H3078" s="613" t="s">
        <v>2208</v>
      </c>
      <c r="I3078" s="613">
        <v>67564</v>
      </c>
    </row>
    <row r="3079" spans="2:9" x14ac:dyDescent="0.2">
      <c r="B3079" s="614" t="s">
        <v>3426</v>
      </c>
      <c r="C3079" s="630" t="s">
        <v>3378</v>
      </c>
      <c r="D3079" s="614">
        <v>66857</v>
      </c>
      <c r="G3079" s="613" t="s">
        <v>2197</v>
      </c>
      <c r="H3079" s="613" t="s">
        <v>2435</v>
      </c>
      <c r="I3079" s="613">
        <v>67437</v>
      </c>
    </row>
    <row r="3080" spans="2:9" x14ac:dyDescent="0.2">
      <c r="B3080" s="614" t="s">
        <v>3426</v>
      </c>
      <c r="C3080" s="630" t="s">
        <v>3378</v>
      </c>
      <c r="D3080" s="614">
        <v>66854</v>
      </c>
      <c r="G3080" s="613" t="s">
        <v>2197</v>
      </c>
      <c r="H3080" s="613" t="s">
        <v>2435</v>
      </c>
      <c r="I3080" s="613">
        <v>67473</v>
      </c>
    </row>
    <row r="3081" spans="2:9" x14ac:dyDescent="0.2">
      <c r="B3081" s="614" t="s">
        <v>3426</v>
      </c>
      <c r="C3081" s="630" t="s">
        <v>3378</v>
      </c>
      <c r="D3081" s="614">
        <v>66871</v>
      </c>
      <c r="G3081" s="613" t="s">
        <v>2197</v>
      </c>
      <c r="H3081" s="613" t="s">
        <v>2435</v>
      </c>
      <c r="I3081" s="613">
        <v>67474</v>
      </c>
    </row>
    <row r="3082" spans="2:9" x14ac:dyDescent="0.2">
      <c r="B3082" s="614" t="s">
        <v>3426</v>
      </c>
      <c r="C3082" s="630" t="s">
        <v>3378</v>
      </c>
      <c r="D3082" s="614">
        <v>66868</v>
      </c>
      <c r="G3082" s="613" t="s">
        <v>2197</v>
      </c>
      <c r="H3082" s="613" t="s">
        <v>2435</v>
      </c>
      <c r="I3082" s="613">
        <v>67485</v>
      </c>
    </row>
    <row r="3083" spans="2:9" x14ac:dyDescent="0.2">
      <c r="B3083" s="614" t="s">
        <v>3426</v>
      </c>
      <c r="C3083" s="630" t="s">
        <v>3378</v>
      </c>
      <c r="D3083" s="614">
        <v>66864</v>
      </c>
      <c r="G3083" s="613" t="s">
        <v>2197</v>
      </c>
      <c r="H3083" s="613" t="s">
        <v>2435</v>
      </c>
      <c r="I3083" s="613">
        <v>67623</v>
      </c>
    </row>
    <row r="3084" spans="2:9" x14ac:dyDescent="0.2">
      <c r="B3084" s="614" t="s">
        <v>3426</v>
      </c>
      <c r="C3084" s="630" t="s">
        <v>3378</v>
      </c>
      <c r="D3084" s="614">
        <v>66856</v>
      </c>
      <c r="G3084" s="613" t="s">
        <v>2197</v>
      </c>
      <c r="H3084" s="613" t="s">
        <v>2435</v>
      </c>
      <c r="I3084" s="613">
        <v>67651</v>
      </c>
    </row>
    <row r="3085" spans="2:9" x14ac:dyDescent="0.2">
      <c r="B3085" s="614" t="s">
        <v>3426</v>
      </c>
      <c r="C3085" s="630" t="s">
        <v>3378</v>
      </c>
      <c r="D3085" s="614">
        <v>66852</v>
      </c>
      <c r="G3085" s="613" t="s">
        <v>2197</v>
      </c>
      <c r="H3085" s="613" t="s">
        <v>2207</v>
      </c>
      <c r="I3085" s="613">
        <v>67565</v>
      </c>
    </row>
    <row r="3086" spans="2:9" x14ac:dyDescent="0.2">
      <c r="B3086" s="614" t="s">
        <v>3426</v>
      </c>
      <c r="C3086" s="630" t="s">
        <v>3378</v>
      </c>
      <c r="D3086" s="614">
        <v>66758</v>
      </c>
      <c r="G3086" s="613" t="s">
        <v>2197</v>
      </c>
      <c r="H3086" s="613" t="s">
        <v>2249</v>
      </c>
      <c r="I3086" s="613">
        <v>67119</v>
      </c>
    </row>
    <row r="3087" spans="2:9" x14ac:dyDescent="0.2">
      <c r="B3087" s="614" t="s">
        <v>3426</v>
      </c>
      <c r="C3087" s="630" t="s">
        <v>3378</v>
      </c>
      <c r="D3087" s="614">
        <v>66093</v>
      </c>
      <c r="G3087" s="613" t="s">
        <v>2197</v>
      </c>
      <c r="H3087" s="613" t="s">
        <v>2492</v>
      </c>
      <c r="I3087" s="613">
        <v>67657</v>
      </c>
    </row>
    <row r="3088" spans="2:9" x14ac:dyDescent="0.2">
      <c r="B3088" s="614" t="s">
        <v>3426</v>
      </c>
      <c r="C3088" s="630" t="s">
        <v>264</v>
      </c>
      <c r="D3088" s="614">
        <v>66968</v>
      </c>
      <c r="G3088" s="613" t="s">
        <v>2197</v>
      </c>
      <c r="H3088" s="613" t="s">
        <v>2503</v>
      </c>
      <c r="I3088" s="613">
        <v>67658</v>
      </c>
    </row>
    <row r="3089" spans="2:9" x14ac:dyDescent="0.2">
      <c r="B3089" s="614" t="s">
        <v>3426</v>
      </c>
      <c r="C3089" s="630" t="s">
        <v>264</v>
      </c>
      <c r="D3089" s="614">
        <v>66962</v>
      </c>
      <c r="G3089" s="613" t="s">
        <v>2197</v>
      </c>
      <c r="H3089" s="613" t="s">
        <v>2320</v>
      </c>
      <c r="I3089" s="613">
        <v>67751</v>
      </c>
    </row>
    <row r="3090" spans="2:9" x14ac:dyDescent="0.2">
      <c r="B3090" s="614" t="s">
        <v>3426</v>
      </c>
      <c r="C3090" s="630" t="s">
        <v>264</v>
      </c>
      <c r="D3090" s="614">
        <v>66958</v>
      </c>
      <c r="G3090" s="613" t="s">
        <v>2197</v>
      </c>
      <c r="H3090" s="613" t="s">
        <v>2477</v>
      </c>
      <c r="I3090" s="613">
        <v>67566</v>
      </c>
    </row>
    <row r="3091" spans="2:9" x14ac:dyDescent="0.2">
      <c r="B3091" s="614" t="s">
        <v>3426</v>
      </c>
      <c r="C3091" s="630" t="s">
        <v>264</v>
      </c>
      <c r="D3091" s="614">
        <v>66955</v>
      </c>
      <c r="G3091" s="613" t="s">
        <v>2197</v>
      </c>
      <c r="H3091" s="613" t="s">
        <v>2206</v>
      </c>
      <c r="I3091" s="613">
        <v>67567</v>
      </c>
    </row>
    <row r="3092" spans="2:9" x14ac:dyDescent="0.2">
      <c r="B3092" s="614" t="s">
        <v>3426</v>
      </c>
      <c r="C3092" s="630" t="s">
        <v>264</v>
      </c>
      <c r="D3092" s="614">
        <v>66953</v>
      </c>
      <c r="G3092" s="613" t="s">
        <v>2197</v>
      </c>
      <c r="H3092" s="613" t="s">
        <v>2359</v>
      </c>
      <c r="I3092" s="613">
        <v>66866</v>
      </c>
    </row>
    <row r="3093" spans="2:9" x14ac:dyDescent="0.2">
      <c r="B3093" s="614" t="s">
        <v>3426</v>
      </c>
      <c r="C3093" s="630" t="s">
        <v>264</v>
      </c>
      <c r="D3093" s="614">
        <v>66946</v>
      </c>
      <c r="G3093" s="613" t="s">
        <v>2197</v>
      </c>
      <c r="H3093" s="613" t="s">
        <v>2535</v>
      </c>
      <c r="I3093" s="613">
        <v>67120</v>
      </c>
    </row>
    <row r="3094" spans="2:9" x14ac:dyDescent="0.2">
      <c r="B3094" s="614" t="s">
        <v>3426</v>
      </c>
      <c r="C3094" s="630" t="s">
        <v>264</v>
      </c>
      <c r="D3094" s="614">
        <v>66945</v>
      </c>
      <c r="G3094" s="613" t="s">
        <v>2197</v>
      </c>
      <c r="H3094" s="613" t="s">
        <v>2325</v>
      </c>
      <c r="I3094" s="613">
        <v>67659</v>
      </c>
    </row>
    <row r="3095" spans="2:9" x14ac:dyDescent="0.2">
      <c r="B3095" s="614" t="s">
        <v>3426</v>
      </c>
      <c r="C3095" s="630" t="s">
        <v>264</v>
      </c>
      <c r="D3095" s="614">
        <v>66944</v>
      </c>
      <c r="G3095" s="613" t="s">
        <v>2197</v>
      </c>
      <c r="H3095" s="613" t="s">
        <v>2289</v>
      </c>
      <c r="I3095" s="613">
        <v>67660</v>
      </c>
    </row>
    <row r="3096" spans="2:9" x14ac:dyDescent="0.2">
      <c r="B3096" s="614" t="s">
        <v>3426</v>
      </c>
      <c r="C3096" s="630" t="s">
        <v>264</v>
      </c>
      <c r="D3096" s="614">
        <v>66943</v>
      </c>
      <c r="G3096" s="613" t="s">
        <v>2197</v>
      </c>
      <c r="H3096" s="613" t="s">
        <v>2284</v>
      </c>
      <c r="I3096" s="613">
        <v>67122</v>
      </c>
    </row>
    <row r="3097" spans="2:9" x14ac:dyDescent="0.2">
      <c r="B3097" s="614" t="s">
        <v>3426</v>
      </c>
      <c r="C3097" s="630" t="s">
        <v>264</v>
      </c>
      <c r="D3097" s="614">
        <v>66938</v>
      </c>
      <c r="G3097" s="613" t="s">
        <v>2197</v>
      </c>
      <c r="H3097" s="613" t="s">
        <v>2305</v>
      </c>
      <c r="I3097" s="613">
        <v>67868</v>
      </c>
    </row>
    <row r="3098" spans="2:9" x14ac:dyDescent="0.2">
      <c r="B3098" s="614" t="s">
        <v>3426</v>
      </c>
      <c r="C3098" s="630" t="s">
        <v>264</v>
      </c>
      <c r="D3098" s="614">
        <v>66937</v>
      </c>
      <c r="G3098" s="613" t="s">
        <v>2197</v>
      </c>
      <c r="H3098" s="613" t="s">
        <v>2408</v>
      </c>
      <c r="I3098" s="613">
        <v>67869</v>
      </c>
    </row>
    <row r="3099" spans="2:9" x14ac:dyDescent="0.2">
      <c r="B3099" s="614" t="s">
        <v>3426</v>
      </c>
      <c r="C3099" s="630" t="s">
        <v>264</v>
      </c>
      <c r="D3099" s="614">
        <v>66933</v>
      </c>
      <c r="G3099" s="613" t="s">
        <v>2197</v>
      </c>
      <c r="H3099" s="613" t="s">
        <v>2288</v>
      </c>
      <c r="I3099" s="613">
        <v>67663</v>
      </c>
    </row>
    <row r="3100" spans="2:9" x14ac:dyDescent="0.2">
      <c r="B3100" s="614" t="s">
        <v>3426</v>
      </c>
      <c r="C3100" s="630" t="s">
        <v>264</v>
      </c>
      <c r="D3100" s="614">
        <v>66412</v>
      </c>
      <c r="G3100" s="613" t="s">
        <v>2197</v>
      </c>
      <c r="H3100" s="613" t="s">
        <v>2475</v>
      </c>
      <c r="I3100" s="613">
        <v>67568</v>
      </c>
    </row>
    <row r="3101" spans="2:9" x14ac:dyDescent="0.2">
      <c r="B3101" s="614" t="s">
        <v>3426</v>
      </c>
      <c r="C3101" s="630" t="s">
        <v>3379</v>
      </c>
      <c r="D3101" s="614">
        <v>66508</v>
      </c>
      <c r="G3101" s="613" t="s">
        <v>2197</v>
      </c>
      <c r="H3101" s="613" t="s">
        <v>2434</v>
      </c>
      <c r="I3101" s="613">
        <v>67474</v>
      </c>
    </row>
    <row r="3102" spans="2:9" x14ac:dyDescent="0.2">
      <c r="B3102" s="614" t="s">
        <v>3426</v>
      </c>
      <c r="C3102" s="630" t="s">
        <v>3379</v>
      </c>
      <c r="D3102" s="614">
        <v>66945</v>
      </c>
      <c r="G3102" s="613" t="s">
        <v>2197</v>
      </c>
      <c r="H3102" s="613" t="s">
        <v>2227</v>
      </c>
      <c r="I3102" s="613">
        <v>67123</v>
      </c>
    </row>
    <row r="3103" spans="2:9" x14ac:dyDescent="0.2">
      <c r="B3103" s="614" t="s">
        <v>3426</v>
      </c>
      <c r="C3103" s="630" t="s">
        <v>3379</v>
      </c>
      <c r="D3103" s="614">
        <v>66933</v>
      </c>
      <c r="G3103" s="613" t="s">
        <v>2197</v>
      </c>
      <c r="H3103" s="613" t="s">
        <v>2452</v>
      </c>
      <c r="I3103" s="613">
        <v>67021</v>
      </c>
    </row>
    <row r="3104" spans="2:9" x14ac:dyDescent="0.2">
      <c r="B3104" s="614" t="s">
        <v>3426</v>
      </c>
      <c r="C3104" s="630" t="s">
        <v>3379</v>
      </c>
      <c r="D3104" s="614">
        <v>66548</v>
      </c>
      <c r="G3104" s="613" t="s">
        <v>2197</v>
      </c>
      <c r="H3104" s="613" t="s">
        <v>2452</v>
      </c>
      <c r="I3104" s="613">
        <v>67028</v>
      </c>
    </row>
    <row r="3105" spans="2:9" x14ac:dyDescent="0.2">
      <c r="B3105" s="614" t="s">
        <v>3426</v>
      </c>
      <c r="C3105" s="630" t="s">
        <v>3379</v>
      </c>
      <c r="D3105" s="614">
        <v>66544</v>
      </c>
      <c r="G3105" s="613" t="s">
        <v>2197</v>
      </c>
      <c r="H3105" s="613" t="s">
        <v>2452</v>
      </c>
      <c r="I3105" s="613">
        <v>67035</v>
      </c>
    </row>
    <row r="3106" spans="2:9" x14ac:dyDescent="0.2">
      <c r="B3106" s="614" t="s">
        <v>3426</v>
      </c>
      <c r="C3106" s="630" t="s">
        <v>3379</v>
      </c>
      <c r="D3106" s="614">
        <v>66541</v>
      </c>
      <c r="G3106" s="613" t="s">
        <v>2197</v>
      </c>
      <c r="H3106" s="613" t="s">
        <v>2452</v>
      </c>
      <c r="I3106" s="613">
        <v>67059</v>
      </c>
    </row>
    <row r="3107" spans="2:9" x14ac:dyDescent="0.2">
      <c r="B3107" s="614" t="s">
        <v>3426</v>
      </c>
      <c r="C3107" s="630" t="s">
        <v>3379</v>
      </c>
      <c r="D3107" s="614">
        <v>66518</v>
      </c>
      <c r="G3107" s="613" t="s">
        <v>2197</v>
      </c>
      <c r="H3107" s="613" t="s">
        <v>2452</v>
      </c>
      <c r="I3107" s="613">
        <v>67065</v>
      </c>
    </row>
    <row r="3108" spans="2:9" x14ac:dyDescent="0.2">
      <c r="B3108" s="614" t="s">
        <v>3426</v>
      </c>
      <c r="C3108" s="630" t="s">
        <v>3379</v>
      </c>
      <c r="D3108" s="614">
        <v>66438</v>
      </c>
      <c r="G3108" s="613" t="s">
        <v>2197</v>
      </c>
      <c r="H3108" s="613" t="s">
        <v>2452</v>
      </c>
      <c r="I3108" s="613">
        <v>67066</v>
      </c>
    </row>
    <row r="3109" spans="2:9" x14ac:dyDescent="0.2">
      <c r="B3109" s="614" t="s">
        <v>3426</v>
      </c>
      <c r="C3109" s="630" t="s">
        <v>3379</v>
      </c>
      <c r="D3109" s="614">
        <v>66427</v>
      </c>
      <c r="G3109" s="613" t="s">
        <v>2197</v>
      </c>
      <c r="H3109" s="613" t="s">
        <v>2452</v>
      </c>
      <c r="I3109" s="613">
        <v>67124</v>
      </c>
    </row>
    <row r="3110" spans="2:9" x14ac:dyDescent="0.2">
      <c r="B3110" s="614" t="s">
        <v>3426</v>
      </c>
      <c r="C3110" s="630" t="s">
        <v>3379</v>
      </c>
      <c r="D3110" s="614">
        <v>66412</v>
      </c>
      <c r="G3110" s="613" t="s">
        <v>2197</v>
      </c>
      <c r="H3110" s="613" t="s">
        <v>2452</v>
      </c>
      <c r="I3110" s="613">
        <v>67134</v>
      </c>
    </row>
    <row r="3111" spans="2:9" x14ac:dyDescent="0.2">
      <c r="B3111" s="614" t="s">
        <v>3426</v>
      </c>
      <c r="C3111" s="630" t="s">
        <v>3379</v>
      </c>
      <c r="D3111" s="614">
        <v>66411</v>
      </c>
      <c r="G3111" s="613" t="s">
        <v>2197</v>
      </c>
      <c r="H3111" s="613" t="s">
        <v>2452</v>
      </c>
      <c r="I3111" s="613">
        <v>67557</v>
      </c>
    </row>
    <row r="3112" spans="2:9" x14ac:dyDescent="0.2">
      <c r="B3112" s="614" t="s">
        <v>3426</v>
      </c>
      <c r="C3112" s="630" t="s">
        <v>3379</v>
      </c>
      <c r="D3112" s="614">
        <v>66406</v>
      </c>
      <c r="G3112" s="613" t="s">
        <v>2197</v>
      </c>
      <c r="H3112" s="613" t="s">
        <v>2452</v>
      </c>
      <c r="I3112" s="613">
        <v>67583</v>
      </c>
    </row>
    <row r="3113" spans="2:9" x14ac:dyDescent="0.2">
      <c r="B3113" s="614" t="s">
        <v>3426</v>
      </c>
      <c r="C3113" s="630" t="s">
        <v>3379</v>
      </c>
      <c r="D3113" s="614">
        <v>66403</v>
      </c>
      <c r="G3113" s="613" t="s">
        <v>2197</v>
      </c>
      <c r="H3113" s="613" t="s">
        <v>2368</v>
      </c>
      <c r="I3113" s="613">
        <v>67570</v>
      </c>
    </row>
    <row r="3114" spans="2:9" x14ac:dyDescent="0.2">
      <c r="B3114" s="614" t="s">
        <v>3426</v>
      </c>
      <c r="C3114" s="630" t="s">
        <v>3380</v>
      </c>
      <c r="D3114" s="614">
        <v>66538</v>
      </c>
      <c r="G3114" s="613" t="s">
        <v>2197</v>
      </c>
      <c r="H3114" s="613" t="s">
        <v>2243</v>
      </c>
      <c r="I3114" s="613">
        <v>67127</v>
      </c>
    </row>
    <row r="3115" spans="2:9" x14ac:dyDescent="0.2">
      <c r="B3115" s="614" t="s">
        <v>3426</v>
      </c>
      <c r="C3115" s="630" t="s">
        <v>3380</v>
      </c>
      <c r="D3115" s="614">
        <v>66404</v>
      </c>
      <c r="G3115" s="613" t="s">
        <v>2197</v>
      </c>
      <c r="H3115" s="613" t="s">
        <v>2319</v>
      </c>
      <c r="I3115" s="613">
        <v>67752</v>
      </c>
    </row>
    <row r="3116" spans="2:9" x14ac:dyDescent="0.2">
      <c r="B3116" s="614" t="s">
        <v>3426</v>
      </c>
      <c r="C3116" s="630" t="s">
        <v>3380</v>
      </c>
      <c r="D3116" s="614">
        <v>66522</v>
      </c>
      <c r="G3116" s="613" t="s">
        <v>2197</v>
      </c>
      <c r="H3116" s="613" t="s">
        <v>2266</v>
      </c>
      <c r="I3116" s="613">
        <v>67475</v>
      </c>
    </row>
    <row r="3117" spans="2:9" x14ac:dyDescent="0.2">
      <c r="B3117" s="614" t="s">
        <v>3426</v>
      </c>
      <c r="C3117" s="630" t="s">
        <v>3380</v>
      </c>
      <c r="D3117" s="614">
        <v>66408</v>
      </c>
      <c r="G3117" s="613" t="s">
        <v>2197</v>
      </c>
      <c r="H3117" s="613" t="s">
        <v>2422</v>
      </c>
      <c r="I3117" s="613">
        <v>67572</v>
      </c>
    </row>
    <row r="3118" spans="2:9" x14ac:dyDescent="0.2">
      <c r="B3118" s="614" t="s">
        <v>3426</v>
      </c>
      <c r="C3118" s="630" t="s">
        <v>3380</v>
      </c>
      <c r="D3118" s="614">
        <v>66550</v>
      </c>
      <c r="G3118" s="613" t="s">
        <v>2197</v>
      </c>
      <c r="H3118" s="613" t="s">
        <v>2473</v>
      </c>
      <c r="I3118" s="613">
        <v>67573</v>
      </c>
    </row>
    <row r="3119" spans="2:9" x14ac:dyDescent="0.2">
      <c r="B3119" s="614" t="s">
        <v>3426</v>
      </c>
      <c r="C3119" s="630" t="s">
        <v>3380</v>
      </c>
      <c r="D3119" s="614">
        <v>66544</v>
      </c>
      <c r="G3119" s="613" t="s">
        <v>2197</v>
      </c>
      <c r="H3119" s="613" t="s">
        <v>2566</v>
      </c>
      <c r="I3119" s="613">
        <v>67753</v>
      </c>
    </row>
    <row r="3120" spans="2:9" x14ac:dyDescent="0.2">
      <c r="B3120" s="614" t="s">
        <v>3426</v>
      </c>
      <c r="C3120" s="630" t="s">
        <v>3380</v>
      </c>
      <c r="D3120" s="614">
        <v>66534</v>
      </c>
      <c r="G3120" s="613" t="s">
        <v>2197</v>
      </c>
      <c r="H3120" s="613" t="s">
        <v>2417</v>
      </c>
      <c r="I3120" s="613">
        <v>67953</v>
      </c>
    </row>
    <row r="3121" spans="2:9" x14ac:dyDescent="0.2">
      <c r="B3121" s="614" t="s">
        <v>3426</v>
      </c>
      <c r="C3121" s="630" t="s">
        <v>3380</v>
      </c>
      <c r="D3121" s="614">
        <v>66428</v>
      </c>
      <c r="G3121" s="613" t="s">
        <v>2197</v>
      </c>
      <c r="H3121" s="613" t="s">
        <v>2248</v>
      </c>
      <c r="I3121" s="613">
        <v>67131</v>
      </c>
    </row>
    <row r="3122" spans="2:9" x14ac:dyDescent="0.2">
      <c r="B3122" s="614" t="s">
        <v>3426</v>
      </c>
      <c r="C3122" s="630" t="s">
        <v>3380</v>
      </c>
      <c r="D3122" s="614">
        <v>66417</v>
      </c>
      <c r="G3122" s="613" t="s">
        <v>2197</v>
      </c>
      <c r="H3122" s="613" t="s">
        <v>2416</v>
      </c>
      <c r="I3122" s="613">
        <v>67954</v>
      </c>
    </row>
    <row r="3123" spans="2:9" x14ac:dyDescent="0.2">
      <c r="B3123" s="614" t="s">
        <v>3426</v>
      </c>
      <c r="C3123" s="630" t="s">
        <v>3380</v>
      </c>
      <c r="D3123" s="614">
        <v>66415</v>
      </c>
      <c r="G3123" s="613" t="s">
        <v>2197</v>
      </c>
      <c r="H3123" s="613" t="s">
        <v>2219</v>
      </c>
      <c r="I3123" s="613">
        <v>67132</v>
      </c>
    </row>
    <row r="3124" spans="2:9" x14ac:dyDescent="0.2">
      <c r="B3124" s="614" t="s">
        <v>3426</v>
      </c>
      <c r="C3124" s="630" t="s">
        <v>3380</v>
      </c>
      <c r="D3124" s="614">
        <v>66403</v>
      </c>
      <c r="G3124" s="613" t="s">
        <v>2197</v>
      </c>
      <c r="H3124" s="613" t="s">
        <v>2221</v>
      </c>
      <c r="I3124" s="613">
        <v>67133</v>
      </c>
    </row>
    <row r="3125" spans="2:9" x14ac:dyDescent="0.2">
      <c r="B3125" s="614" t="s">
        <v>3426</v>
      </c>
      <c r="C3125" s="630" t="s">
        <v>3381</v>
      </c>
      <c r="D3125" s="614">
        <v>66532</v>
      </c>
      <c r="G3125" s="613" t="s">
        <v>2197</v>
      </c>
      <c r="H3125" s="613" t="s">
        <v>2402</v>
      </c>
      <c r="I3125" s="613">
        <v>67476</v>
      </c>
    </row>
    <row r="3126" spans="2:9" x14ac:dyDescent="0.2">
      <c r="B3126" s="614" t="s">
        <v>3426</v>
      </c>
      <c r="C3126" s="630" t="s">
        <v>3381</v>
      </c>
      <c r="D3126" s="614">
        <v>66434</v>
      </c>
      <c r="G3126" s="613" t="s">
        <v>2197</v>
      </c>
      <c r="H3126" s="613" t="s">
        <v>2444</v>
      </c>
      <c r="I3126" s="613">
        <v>67574</v>
      </c>
    </row>
    <row r="3127" spans="2:9" x14ac:dyDescent="0.2">
      <c r="B3127" s="614" t="s">
        <v>3426</v>
      </c>
      <c r="C3127" s="630" t="s">
        <v>3381</v>
      </c>
      <c r="D3127" s="614">
        <v>66515</v>
      </c>
      <c r="G3127" s="613" t="s">
        <v>2197</v>
      </c>
      <c r="H3127" s="613" t="s">
        <v>2494</v>
      </c>
      <c r="I3127" s="613">
        <v>67575</v>
      </c>
    </row>
    <row r="3128" spans="2:9" x14ac:dyDescent="0.2">
      <c r="B3128" s="614" t="s">
        <v>3426</v>
      </c>
      <c r="C3128" s="630" t="s">
        <v>3381</v>
      </c>
      <c r="D3128" s="614">
        <v>66425</v>
      </c>
      <c r="G3128" s="613" t="s">
        <v>2197</v>
      </c>
      <c r="H3128" s="613" t="s">
        <v>2502</v>
      </c>
      <c r="I3128" s="613">
        <v>67490</v>
      </c>
    </row>
    <row r="3129" spans="2:9" x14ac:dyDescent="0.2">
      <c r="B3129" s="614" t="s">
        <v>3426</v>
      </c>
      <c r="C3129" s="630" t="s">
        <v>3381</v>
      </c>
      <c r="D3129" s="614">
        <v>66550</v>
      </c>
      <c r="G3129" s="613" t="s">
        <v>2197</v>
      </c>
      <c r="H3129" s="613" t="s">
        <v>2502</v>
      </c>
      <c r="I3129" s="613">
        <v>67626</v>
      </c>
    </row>
    <row r="3130" spans="2:9" x14ac:dyDescent="0.2">
      <c r="B3130" s="614" t="s">
        <v>3426</v>
      </c>
      <c r="C3130" s="630" t="s">
        <v>3381</v>
      </c>
      <c r="D3130" s="614">
        <v>66534</v>
      </c>
      <c r="G3130" s="613" t="s">
        <v>2197</v>
      </c>
      <c r="H3130" s="613" t="s">
        <v>2502</v>
      </c>
      <c r="I3130" s="613">
        <v>67634</v>
      </c>
    </row>
    <row r="3131" spans="2:9" x14ac:dyDescent="0.2">
      <c r="B3131" s="614" t="s">
        <v>3426</v>
      </c>
      <c r="C3131" s="630" t="s">
        <v>3381</v>
      </c>
      <c r="D3131" s="614">
        <v>66527</v>
      </c>
      <c r="G3131" s="613" t="s">
        <v>2197</v>
      </c>
      <c r="H3131" s="613" t="s">
        <v>2502</v>
      </c>
      <c r="I3131" s="613">
        <v>67640</v>
      </c>
    </row>
    <row r="3132" spans="2:9" x14ac:dyDescent="0.2">
      <c r="B3132" s="614" t="s">
        <v>3426</v>
      </c>
      <c r="C3132" s="630" t="s">
        <v>3381</v>
      </c>
      <c r="D3132" s="614">
        <v>66516</v>
      </c>
      <c r="G3132" s="613" t="s">
        <v>2197</v>
      </c>
      <c r="H3132" s="613" t="s">
        <v>2502</v>
      </c>
      <c r="I3132" s="613">
        <v>67648</v>
      </c>
    </row>
    <row r="3133" spans="2:9" x14ac:dyDescent="0.2">
      <c r="B3133" s="614" t="s">
        <v>3426</v>
      </c>
      <c r="C3133" s="630" t="s">
        <v>3381</v>
      </c>
      <c r="D3133" s="614">
        <v>66439</v>
      </c>
      <c r="G3133" s="613" t="s">
        <v>2197</v>
      </c>
      <c r="H3133" s="613" t="s">
        <v>2502</v>
      </c>
      <c r="I3133" s="613">
        <v>67649</v>
      </c>
    </row>
    <row r="3134" spans="2:9" x14ac:dyDescent="0.2">
      <c r="B3134" s="614" t="s">
        <v>3426</v>
      </c>
      <c r="C3134" s="630" t="s">
        <v>3381</v>
      </c>
      <c r="D3134" s="614">
        <v>66424</v>
      </c>
      <c r="G3134" s="613" t="s">
        <v>2197</v>
      </c>
      <c r="H3134" s="613" t="s">
        <v>2502</v>
      </c>
      <c r="I3134" s="613">
        <v>67658</v>
      </c>
    </row>
    <row r="3135" spans="2:9" x14ac:dyDescent="0.2">
      <c r="B3135" s="614" t="s">
        <v>3426</v>
      </c>
      <c r="C3135" s="630" t="s">
        <v>3381</v>
      </c>
      <c r="D3135" s="614">
        <v>66094</v>
      </c>
      <c r="G3135" s="613" t="s">
        <v>2197</v>
      </c>
      <c r="H3135" s="613" t="s">
        <v>2502</v>
      </c>
      <c r="I3135" s="613">
        <v>67665</v>
      </c>
    </row>
    <row r="3136" spans="2:9" x14ac:dyDescent="0.2">
      <c r="B3136" s="614" t="s">
        <v>3426</v>
      </c>
      <c r="C3136" s="630" t="s">
        <v>3382</v>
      </c>
      <c r="D3136" s="614">
        <v>67466</v>
      </c>
      <c r="G3136" s="613" t="s">
        <v>2197</v>
      </c>
      <c r="H3136" s="613" t="s">
        <v>2502</v>
      </c>
      <c r="I3136" s="613">
        <v>67673</v>
      </c>
    </row>
    <row r="3137" spans="2:9" x14ac:dyDescent="0.2">
      <c r="B3137" s="614" t="s">
        <v>3426</v>
      </c>
      <c r="C3137" s="630" t="s">
        <v>3382</v>
      </c>
      <c r="D3137" s="614">
        <v>67445</v>
      </c>
      <c r="G3137" s="613" t="s">
        <v>2197</v>
      </c>
      <c r="H3137" s="613" t="s">
        <v>2237</v>
      </c>
      <c r="I3137" s="613">
        <v>67756</v>
      </c>
    </row>
    <row r="3138" spans="2:9" x14ac:dyDescent="0.2">
      <c r="B3138" s="614" t="s">
        <v>3426</v>
      </c>
      <c r="C3138" s="630" t="s">
        <v>3382</v>
      </c>
      <c r="D3138" s="614">
        <v>67436</v>
      </c>
      <c r="G3138" s="613" t="s">
        <v>2197</v>
      </c>
      <c r="H3138" s="613" t="s">
        <v>2552</v>
      </c>
      <c r="I3138" s="613">
        <v>67576</v>
      </c>
    </row>
    <row r="3139" spans="2:9" x14ac:dyDescent="0.2">
      <c r="B3139" s="614" t="s">
        <v>3426</v>
      </c>
      <c r="C3139" s="630" t="s">
        <v>3382</v>
      </c>
      <c r="D3139" s="614">
        <v>67417</v>
      </c>
      <c r="G3139" s="613" t="s">
        <v>2197</v>
      </c>
      <c r="H3139" s="613" t="s">
        <v>2437</v>
      </c>
      <c r="I3139" s="613">
        <v>67401</v>
      </c>
    </row>
    <row r="3140" spans="2:9" x14ac:dyDescent="0.2">
      <c r="B3140" s="614" t="s">
        <v>3426</v>
      </c>
      <c r="C3140" s="630" t="s">
        <v>3382</v>
      </c>
      <c r="D3140" s="614">
        <v>66966</v>
      </c>
      <c r="G3140" s="613" t="s">
        <v>2197</v>
      </c>
      <c r="H3140" s="613" t="s">
        <v>2361</v>
      </c>
      <c r="I3140" s="613">
        <v>67870</v>
      </c>
    </row>
    <row r="3141" spans="2:9" x14ac:dyDescent="0.2">
      <c r="B3141" s="614" t="s">
        <v>3426</v>
      </c>
      <c r="C3141" s="630" t="s">
        <v>3382</v>
      </c>
      <c r="D3141" s="614">
        <v>66948</v>
      </c>
      <c r="G3141" s="613" t="s">
        <v>2197</v>
      </c>
      <c r="H3141" s="613" t="s">
        <v>2458</v>
      </c>
      <c r="I3141" s="613">
        <v>67134</v>
      </c>
    </row>
    <row r="3142" spans="2:9" x14ac:dyDescent="0.2">
      <c r="B3142" s="614" t="s">
        <v>3426</v>
      </c>
      <c r="C3142" s="630" t="s">
        <v>3382</v>
      </c>
      <c r="D3142" s="614">
        <v>66938</v>
      </c>
      <c r="G3142" s="613" t="s">
        <v>2197</v>
      </c>
      <c r="H3142" s="613" t="s">
        <v>2304</v>
      </c>
      <c r="I3142" s="613">
        <v>67871</v>
      </c>
    </row>
    <row r="3143" spans="2:9" x14ac:dyDescent="0.2">
      <c r="B3143" s="614" t="s">
        <v>3426</v>
      </c>
      <c r="C3143" s="630" t="s">
        <v>3382</v>
      </c>
      <c r="D3143" s="614">
        <v>66901</v>
      </c>
      <c r="G3143" s="613" t="s">
        <v>2197</v>
      </c>
      <c r="H3143" s="613" t="s">
        <v>2351</v>
      </c>
      <c r="I3143" s="613">
        <v>67001</v>
      </c>
    </row>
    <row r="3144" spans="2:9" x14ac:dyDescent="0.2">
      <c r="B3144" s="614" t="s">
        <v>3426</v>
      </c>
      <c r="C3144" s="630" t="s">
        <v>3383</v>
      </c>
      <c r="D3144" s="614">
        <v>67487</v>
      </c>
      <c r="G3144" s="613" t="s">
        <v>2197</v>
      </c>
      <c r="H3144" s="613" t="s">
        <v>2351</v>
      </c>
      <c r="I3144" s="613">
        <v>67016</v>
      </c>
    </row>
    <row r="3145" spans="2:9" x14ac:dyDescent="0.2">
      <c r="B3145" s="614" t="s">
        <v>3426</v>
      </c>
      <c r="C3145" s="630" t="s">
        <v>3383</v>
      </c>
      <c r="D3145" s="614">
        <v>67468</v>
      </c>
      <c r="G3145" s="613" t="s">
        <v>2197</v>
      </c>
      <c r="H3145" s="613" t="s">
        <v>2351</v>
      </c>
      <c r="I3145" s="613">
        <v>67017</v>
      </c>
    </row>
    <row r="3146" spans="2:9" x14ac:dyDescent="0.2">
      <c r="B3146" s="614" t="s">
        <v>3426</v>
      </c>
      <c r="C3146" s="630" t="s">
        <v>3383</v>
      </c>
      <c r="D3146" s="614">
        <v>67466</v>
      </c>
      <c r="G3146" s="613" t="s">
        <v>2197</v>
      </c>
      <c r="H3146" s="613" t="s">
        <v>2351</v>
      </c>
      <c r="I3146" s="613">
        <v>67020</v>
      </c>
    </row>
    <row r="3147" spans="2:9" x14ac:dyDescent="0.2">
      <c r="B3147" s="614" t="s">
        <v>3426</v>
      </c>
      <c r="C3147" s="630" t="s">
        <v>3383</v>
      </c>
      <c r="D3147" s="614">
        <v>67458</v>
      </c>
      <c r="G3147" s="613" t="s">
        <v>2197</v>
      </c>
      <c r="H3147" s="613" t="s">
        <v>2351</v>
      </c>
      <c r="I3147" s="613">
        <v>67025</v>
      </c>
    </row>
    <row r="3148" spans="2:9" x14ac:dyDescent="0.2">
      <c r="B3148" s="614" t="s">
        <v>3426</v>
      </c>
      <c r="C3148" s="630" t="s">
        <v>3383</v>
      </c>
      <c r="D3148" s="614">
        <v>67447</v>
      </c>
      <c r="G3148" s="613" t="s">
        <v>2197</v>
      </c>
      <c r="H3148" s="613" t="s">
        <v>2351</v>
      </c>
      <c r="I3148" s="613">
        <v>67026</v>
      </c>
    </row>
    <row r="3149" spans="2:9" x14ac:dyDescent="0.2">
      <c r="B3149" s="614" t="s">
        <v>3426</v>
      </c>
      <c r="C3149" s="630" t="s">
        <v>3383</v>
      </c>
      <c r="D3149" s="614">
        <v>67432</v>
      </c>
      <c r="G3149" s="613" t="s">
        <v>2197</v>
      </c>
      <c r="H3149" s="613" t="s">
        <v>2351</v>
      </c>
      <c r="I3149" s="613">
        <v>67030</v>
      </c>
    </row>
    <row r="3150" spans="2:9" x14ac:dyDescent="0.2">
      <c r="B3150" s="614" t="s">
        <v>3426</v>
      </c>
      <c r="C3150" s="630" t="s">
        <v>3383</v>
      </c>
      <c r="D3150" s="614">
        <v>66962</v>
      </c>
      <c r="G3150" s="613" t="s">
        <v>2197</v>
      </c>
      <c r="H3150" s="613" t="s">
        <v>2351</v>
      </c>
      <c r="I3150" s="613">
        <v>67037</v>
      </c>
    </row>
    <row r="3151" spans="2:9" x14ac:dyDescent="0.2">
      <c r="B3151" s="614" t="s">
        <v>3426</v>
      </c>
      <c r="C3151" s="630" t="s">
        <v>3383</v>
      </c>
      <c r="D3151" s="614">
        <v>66938</v>
      </c>
      <c r="G3151" s="613" t="s">
        <v>2197</v>
      </c>
      <c r="H3151" s="613" t="s">
        <v>2351</v>
      </c>
      <c r="I3151" s="613">
        <v>67039</v>
      </c>
    </row>
    <row r="3152" spans="2:9" x14ac:dyDescent="0.2">
      <c r="B3152" s="614" t="s">
        <v>3426</v>
      </c>
      <c r="C3152" s="630" t="s">
        <v>3383</v>
      </c>
      <c r="D3152" s="614">
        <v>66937</v>
      </c>
      <c r="G3152" s="613" t="s">
        <v>2197</v>
      </c>
      <c r="H3152" s="613" t="s">
        <v>2351</v>
      </c>
      <c r="I3152" s="613">
        <v>67050</v>
      </c>
    </row>
    <row r="3153" spans="2:9" x14ac:dyDescent="0.2">
      <c r="B3153" s="614" t="s">
        <v>3426</v>
      </c>
      <c r="C3153" s="630" t="s">
        <v>2178</v>
      </c>
      <c r="D3153" s="614">
        <v>66503</v>
      </c>
      <c r="G3153" s="613" t="s">
        <v>2197</v>
      </c>
      <c r="H3153" s="613" t="s">
        <v>2351</v>
      </c>
      <c r="I3153" s="613">
        <v>67052</v>
      </c>
    </row>
    <row r="3154" spans="2:9" x14ac:dyDescent="0.2">
      <c r="B3154" s="614" t="s">
        <v>3426</v>
      </c>
      <c r="C3154" s="630" t="s">
        <v>2178</v>
      </c>
      <c r="D3154" s="614">
        <v>67447</v>
      </c>
      <c r="G3154" s="613" t="s">
        <v>2197</v>
      </c>
      <c r="H3154" s="613" t="s">
        <v>2351</v>
      </c>
      <c r="I3154" s="613">
        <v>67060</v>
      </c>
    </row>
    <row r="3155" spans="2:9" x14ac:dyDescent="0.2">
      <c r="B3155" s="614" t="s">
        <v>3426</v>
      </c>
      <c r="C3155" s="630" t="s">
        <v>2178</v>
      </c>
      <c r="D3155" s="614">
        <v>66933</v>
      </c>
      <c r="G3155" s="613" t="s">
        <v>2197</v>
      </c>
      <c r="H3155" s="613" t="s">
        <v>2351</v>
      </c>
      <c r="I3155" s="613">
        <v>67067</v>
      </c>
    </row>
    <row r="3156" spans="2:9" x14ac:dyDescent="0.2">
      <c r="B3156" s="614" t="s">
        <v>3426</v>
      </c>
      <c r="C3156" s="630" t="s">
        <v>2178</v>
      </c>
      <c r="D3156" s="614">
        <v>66554</v>
      </c>
      <c r="G3156" s="613" t="s">
        <v>2197</v>
      </c>
      <c r="H3156" s="613" t="s">
        <v>2351</v>
      </c>
      <c r="I3156" s="613">
        <v>67101</v>
      </c>
    </row>
    <row r="3157" spans="2:9" x14ac:dyDescent="0.2">
      <c r="B3157" s="614" t="s">
        <v>3426</v>
      </c>
      <c r="C3157" s="630" t="s">
        <v>2178</v>
      </c>
      <c r="D3157" s="614">
        <v>66531</v>
      </c>
      <c r="G3157" s="613" t="s">
        <v>2197</v>
      </c>
      <c r="H3157" s="613" t="s">
        <v>2351</v>
      </c>
      <c r="I3157" s="613">
        <v>67106</v>
      </c>
    </row>
    <row r="3158" spans="2:9" x14ac:dyDescent="0.2">
      <c r="B3158" s="614" t="s">
        <v>3426</v>
      </c>
      <c r="C3158" s="630" t="s">
        <v>2178</v>
      </c>
      <c r="D3158" s="614">
        <v>66520</v>
      </c>
      <c r="G3158" s="613" t="s">
        <v>2197</v>
      </c>
      <c r="H3158" s="613" t="s">
        <v>2351</v>
      </c>
      <c r="I3158" s="613">
        <v>67108</v>
      </c>
    </row>
    <row r="3159" spans="2:9" x14ac:dyDescent="0.2">
      <c r="B3159" s="614" t="s">
        <v>3426</v>
      </c>
      <c r="C3159" s="630" t="s">
        <v>2178</v>
      </c>
      <c r="D3159" s="614">
        <v>66517</v>
      </c>
      <c r="G3159" s="613" t="s">
        <v>2197</v>
      </c>
      <c r="H3159" s="613" t="s">
        <v>2351</v>
      </c>
      <c r="I3159" s="613">
        <v>67110</v>
      </c>
    </row>
    <row r="3160" spans="2:9" x14ac:dyDescent="0.2">
      <c r="B3160" s="614" t="s">
        <v>3426</v>
      </c>
      <c r="C3160" s="630" t="s">
        <v>2178</v>
      </c>
      <c r="D3160" s="614">
        <v>66506</v>
      </c>
      <c r="G3160" s="613" t="s">
        <v>2197</v>
      </c>
      <c r="H3160" s="613" t="s">
        <v>2351</v>
      </c>
      <c r="I3160" s="613">
        <v>67120</v>
      </c>
    </row>
    <row r="3161" spans="2:9" x14ac:dyDescent="0.2">
      <c r="B3161" s="614" t="s">
        <v>3426</v>
      </c>
      <c r="C3161" s="630" t="s">
        <v>2178</v>
      </c>
      <c r="D3161" s="614">
        <v>66502</v>
      </c>
      <c r="G3161" s="613" t="s">
        <v>2197</v>
      </c>
      <c r="H3161" s="613" t="s">
        <v>2351</v>
      </c>
      <c r="I3161" s="613">
        <v>67135</v>
      </c>
    </row>
    <row r="3162" spans="2:9" x14ac:dyDescent="0.2">
      <c r="B3162" s="614" t="s">
        <v>3426</v>
      </c>
      <c r="C3162" s="630" t="s">
        <v>2178</v>
      </c>
      <c r="D3162" s="614">
        <v>66449</v>
      </c>
      <c r="G3162" s="613" t="s">
        <v>2197</v>
      </c>
      <c r="H3162" s="613" t="s">
        <v>2351</v>
      </c>
      <c r="I3162" s="613">
        <v>67147</v>
      </c>
    </row>
    <row r="3163" spans="2:9" x14ac:dyDescent="0.2">
      <c r="B3163" s="614" t="s">
        <v>3426</v>
      </c>
      <c r="C3163" s="630" t="s">
        <v>2178</v>
      </c>
      <c r="D3163" s="614">
        <v>66442</v>
      </c>
      <c r="G3163" s="613" t="s">
        <v>2197</v>
      </c>
      <c r="H3163" s="613" t="s">
        <v>2351</v>
      </c>
      <c r="I3163" s="613">
        <v>67149</v>
      </c>
    </row>
    <row r="3164" spans="2:9" x14ac:dyDescent="0.2">
      <c r="B3164" s="614" t="s">
        <v>3426</v>
      </c>
      <c r="C3164" s="630" t="s">
        <v>3384</v>
      </c>
      <c r="D3164" s="614">
        <v>66503</v>
      </c>
      <c r="G3164" s="613" t="s">
        <v>2197</v>
      </c>
      <c r="H3164" s="613" t="s">
        <v>2351</v>
      </c>
      <c r="I3164" s="613">
        <v>67202</v>
      </c>
    </row>
    <row r="3165" spans="2:9" x14ac:dyDescent="0.2">
      <c r="B3165" s="614" t="s">
        <v>3426</v>
      </c>
      <c r="C3165" s="630" t="s">
        <v>3384</v>
      </c>
      <c r="D3165" s="614">
        <v>66535</v>
      </c>
      <c r="G3165" s="613" t="s">
        <v>2197</v>
      </c>
      <c r="H3165" s="613" t="s">
        <v>2351</v>
      </c>
      <c r="I3165" s="613">
        <v>67203</v>
      </c>
    </row>
    <row r="3166" spans="2:9" x14ac:dyDescent="0.2">
      <c r="B3166" s="614" t="s">
        <v>3426</v>
      </c>
      <c r="C3166" s="630" t="s">
        <v>3384</v>
      </c>
      <c r="D3166" s="614">
        <v>66554</v>
      </c>
      <c r="G3166" s="613" t="s">
        <v>2197</v>
      </c>
      <c r="H3166" s="613" t="s">
        <v>2351</v>
      </c>
      <c r="I3166" s="613">
        <v>67204</v>
      </c>
    </row>
    <row r="3167" spans="2:9" x14ac:dyDescent="0.2">
      <c r="B3167" s="614" t="s">
        <v>3426</v>
      </c>
      <c r="C3167" s="630" t="s">
        <v>3384</v>
      </c>
      <c r="D3167" s="614">
        <v>66549</v>
      </c>
      <c r="G3167" s="613" t="s">
        <v>2197</v>
      </c>
      <c r="H3167" s="613" t="s">
        <v>2351</v>
      </c>
      <c r="I3167" s="613">
        <v>67205</v>
      </c>
    </row>
    <row r="3168" spans="2:9" x14ac:dyDescent="0.2">
      <c r="B3168" s="614" t="s">
        <v>3426</v>
      </c>
      <c r="C3168" s="630" t="s">
        <v>3384</v>
      </c>
      <c r="D3168" s="614">
        <v>66547</v>
      </c>
      <c r="G3168" s="613" t="s">
        <v>2197</v>
      </c>
      <c r="H3168" s="613" t="s">
        <v>2351</v>
      </c>
      <c r="I3168" s="613">
        <v>67206</v>
      </c>
    </row>
    <row r="3169" spans="2:9" x14ac:dyDescent="0.2">
      <c r="B3169" s="614" t="s">
        <v>3426</v>
      </c>
      <c r="C3169" s="630" t="s">
        <v>3384</v>
      </c>
      <c r="D3169" s="614">
        <v>66536</v>
      </c>
      <c r="G3169" s="613" t="s">
        <v>2197</v>
      </c>
      <c r="H3169" s="613" t="s">
        <v>2351</v>
      </c>
      <c r="I3169" s="613">
        <v>67207</v>
      </c>
    </row>
    <row r="3170" spans="2:9" x14ac:dyDescent="0.2">
      <c r="B3170" s="614" t="s">
        <v>3426</v>
      </c>
      <c r="C3170" s="630" t="s">
        <v>3384</v>
      </c>
      <c r="D3170" s="614">
        <v>66521</v>
      </c>
      <c r="G3170" s="613" t="s">
        <v>2197</v>
      </c>
      <c r="H3170" s="613" t="s">
        <v>2351</v>
      </c>
      <c r="I3170" s="613">
        <v>67208</v>
      </c>
    </row>
    <row r="3171" spans="2:9" x14ac:dyDescent="0.2">
      <c r="B3171" s="614" t="s">
        <v>3426</v>
      </c>
      <c r="C3171" s="630" t="s">
        <v>3384</v>
      </c>
      <c r="D3171" s="614">
        <v>66520</v>
      </c>
      <c r="G3171" s="613" t="s">
        <v>2197</v>
      </c>
      <c r="H3171" s="613" t="s">
        <v>2351</v>
      </c>
      <c r="I3171" s="613">
        <v>67209</v>
      </c>
    </row>
    <row r="3172" spans="2:9" x14ac:dyDescent="0.2">
      <c r="B3172" s="614" t="s">
        <v>3426</v>
      </c>
      <c r="C3172" s="630" t="s">
        <v>3384</v>
      </c>
      <c r="D3172" s="614">
        <v>66502</v>
      </c>
      <c r="G3172" s="613" t="s">
        <v>2197</v>
      </c>
      <c r="H3172" s="613" t="s">
        <v>2351</v>
      </c>
      <c r="I3172" s="613">
        <v>67210</v>
      </c>
    </row>
    <row r="3173" spans="2:9" x14ac:dyDescent="0.2">
      <c r="B3173" s="614" t="s">
        <v>3426</v>
      </c>
      <c r="C3173" s="630" t="s">
        <v>3384</v>
      </c>
      <c r="D3173" s="614">
        <v>66432</v>
      </c>
      <c r="G3173" s="613" t="s">
        <v>2197</v>
      </c>
      <c r="H3173" s="613" t="s">
        <v>2351</v>
      </c>
      <c r="I3173" s="613">
        <v>67211</v>
      </c>
    </row>
    <row r="3174" spans="2:9" x14ac:dyDescent="0.2">
      <c r="B3174" s="614" t="s">
        <v>3426</v>
      </c>
      <c r="C3174" s="630" t="s">
        <v>3384</v>
      </c>
      <c r="D3174" s="614">
        <v>66427</v>
      </c>
      <c r="G3174" s="613" t="s">
        <v>2197</v>
      </c>
      <c r="H3174" s="613" t="s">
        <v>2351</v>
      </c>
      <c r="I3174" s="613">
        <v>67212</v>
      </c>
    </row>
    <row r="3175" spans="2:9" x14ac:dyDescent="0.2">
      <c r="B3175" s="614" t="s">
        <v>3426</v>
      </c>
      <c r="C3175" s="630" t="s">
        <v>3384</v>
      </c>
      <c r="D3175" s="614">
        <v>66422</v>
      </c>
      <c r="G3175" s="613" t="s">
        <v>2197</v>
      </c>
      <c r="H3175" s="613" t="s">
        <v>2351</v>
      </c>
      <c r="I3175" s="613">
        <v>67213</v>
      </c>
    </row>
    <row r="3176" spans="2:9" x14ac:dyDescent="0.2">
      <c r="B3176" s="614" t="s">
        <v>3426</v>
      </c>
      <c r="C3176" s="630" t="s">
        <v>3384</v>
      </c>
      <c r="D3176" s="614">
        <v>66407</v>
      </c>
      <c r="G3176" s="613" t="s">
        <v>2197</v>
      </c>
      <c r="H3176" s="613" t="s">
        <v>2351</v>
      </c>
      <c r="I3176" s="613">
        <v>67214</v>
      </c>
    </row>
    <row r="3177" spans="2:9" x14ac:dyDescent="0.2">
      <c r="B3177" s="614" t="s">
        <v>3426</v>
      </c>
      <c r="C3177" s="630" t="s">
        <v>3385</v>
      </c>
      <c r="D3177" s="614">
        <v>66552</v>
      </c>
      <c r="G3177" s="613" t="s">
        <v>2197</v>
      </c>
      <c r="H3177" s="613" t="s">
        <v>2351</v>
      </c>
      <c r="I3177" s="613">
        <v>67215</v>
      </c>
    </row>
    <row r="3178" spans="2:9" x14ac:dyDescent="0.2">
      <c r="B3178" s="614" t="s">
        <v>3426</v>
      </c>
      <c r="C3178" s="630" t="s">
        <v>3385</v>
      </c>
      <c r="D3178" s="614">
        <v>66436</v>
      </c>
      <c r="G3178" s="613" t="s">
        <v>2197</v>
      </c>
      <c r="H3178" s="613" t="s">
        <v>2351</v>
      </c>
      <c r="I3178" s="613">
        <v>67216</v>
      </c>
    </row>
    <row r="3179" spans="2:9" x14ac:dyDescent="0.2">
      <c r="B3179" s="614" t="s">
        <v>3426</v>
      </c>
      <c r="C3179" s="630" t="s">
        <v>3385</v>
      </c>
      <c r="D3179" s="614">
        <v>66058</v>
      </c>
      <c r="G3179" s="613" t="s">
        <v>2197</v>
      </c>
      <c r="H3179" s="613" t="s">
        <v>2351</v>
      </c>
      <c r="I3179" s="613">
        <v>67217</v>
      </c>
    </row>
    <row r="3180" spans="2:9" x14ac:dyDescent="0.2">
      <c r="B3180" s="614" t="s">
        <v>3426</v>
      </c>
      <c r="C3180" s="630" t="s">
        <v>3385</v>
      </c>
      <c r="D3180" s="614">
        <v>66550</v>
      </c>
      <c r="G3180" s="613" t="s">
        <v>2197</v>
      </c>
      <c r="H3180" s="613" t="s">
        <v>2351</v>
      </c>
      <c r="I3180" s="613">
        <v>67218</v>
      </c>
    </row>
    <row r="3181" spans="2:9" x14ac:dyDescent="0.2">
      <c r="B3181" s="614" t="s">
        <v>3426</v>
      </c>
      <c r="C3181" s="630" t="s">
        <v>3385</v>
      </c>
      <c r="D3181" s="614">
        <v>66540</v>
      </c>
      <c r="G3181" s="613" t="s">
        <v>2197</v>
      </c>
      <c r="H3181" s="613" t="s">
        <v>2351</v>
      </c>
      <c r="I3181" s="613">
        <v>67219</v>
      </c>
    </row>
    <row r="3182" spans="2:9" x14ac:dyDescent="0.2">
      <c r="B3182" s="614" t="s">
        <v>3426</v>
      </c>
      <c r="C3182" s="630" t="s">
        <v>3385</v>
      </c>
      <c r="D3182" s="614">
        <v>66536</v>
      </c>
      <c r="G3182" s="613" t="s">
        <v>2197</v>
      </c>
      <c r="H3182" s="613" t="s">
        <v>2351</v>
      </c>
      <c r="I3182" s="613">
        <v>67220</v>
      </c>
    </row>
    <row r="3183" spans="2:9" x14ac:dyDescent="0.2">
      <c r="B3183" s="614" t="s">
        <v>3426</v>
      </c>
      <c r="C3183" s="630" t="s">
        <v>3385</v>
      </c>
      <c r="D3183" s="614">
        <v>66516</v>
      </c>
      <c r="G3183" s="613" t="s">
        <v>2197</v>
      </c>
      <c r="H3183" s="613" t="s">
        <v>2351</v>
      </c>
      <c r="I3183" s="613">
        <v>67221</v>
      </c>
    </row>
    <row r="3184" spans="2:9" x14ac:dyDescent="0.2">
      <c r="B3184" s="614" t="s">
        <v>3426</v>
      </c>
      <c r="C3184" s="630" t="s">
        <v>3385</v>
      </c>
      <c r="D3184" s="614">
        <v>66512</v>
      </c>
      <c r="G3184" s="613" t="s">
        <v>2197</v>
      </c>
      <c r="H3184" s="613" t="s">
        <v>2351</v>
      </c>
      <c r="I3184" s="613">
        <v>67223</v>
      </c>
    </row>
    <row r="3185" spans="2:9" x14ac:dyDescent="0.2">
      <c r="B3185" s="614" t="s">
        <v>3426</v>
      </c>
      <c r="C3185" s="630" t="s">
        <v>3385</v>
      </c>
      <c r="D3185" s="614">
        <v>66509</v>
      </c>
      <c r="G3185" s="613" t="s">
        <v>2197</v>
      </c>
      <c r="H3185" s="613" t="s">
        <v>2351</v>
      </c>
      <c r="I3185" s="613">
        <v>67226</v>
      </c>
    </row>
    <row r="3186" spans="2:9" x14ac:dyDescent="0.2">
      <c r="B3186" s="614" t="s">
        <v>3426</v>
      </c>
      <c r="C3186" s="630" t="s">
        <v>3385</v>
      </c>
      <c r="D3186" s="614">
        <v>66440</v>
      </c>
      <c r="G3186" s="613" t="s">
        <v>2197</v>
      </c>
      <c r="H3186" s="613" t="s">
        <v>2351</v>
      </c>
      <c r="I3186" s="613">
        <v>67227</v>
      </c>
    </row>
    <row r="3187" spans="2:9" x14ac:dyDescent="0.2">
      <c r="B3187" s="614" t="s">
        <v>3426</v>
      </c>
      <c r="C3187" s="630" t="s">
        <v>3385</v>
      </c>
      <c r="D3187" s="614">
        <v>66439</v>
      </c>
      <c r="G3187" s="613" t="s">
        <v>2197</v>
      </c>
      <c r="H3187" s="613" t="s">
        <v>2351</v>
      </c>
      <c r="I3187" s="613">
        <v>67228</v>
      </c>
    </row>
    <row r="3188" spans="2:9" x14ac:dyDescent="0.2">
      <c r="B3188" s="614" t="s">
        <v>3426</v>
      </c>
      <c r="C3188" s="630" t="s">
        <v>3385</v>
      </c>
      <c r="D3188" s="614">
        <v>66432</v>
      </c>
      <c r="G3188" s="613" t="s">
        <v>2197</v>
      </c>
      <c r="H3188" s="613" t="s">
        <v>2351</v>
      </c>
      <c r="I3188" s="613">
        <v>67230</v>
      </c>
    </row>
    <row r="3189" spans="2:9" x14ac:dyDescent="0.2">
      <c r="B3189" s="614" t="s">
        <v>3426</v>
      </c>
      <c r="C3189" s="630" t="s">
        <v>3385</v>
      </c>
      <c r="D3189" s="614">
        <v>66422</v>
      </c>
      <c r="G3189" s="613" t="s">
        <v>2197</v>
      </c>
      <c r="H3189" s="613" t="s">
        <v>2351</v>
      </c>
      <c r="I3189" s="613">
        <v>67232</v>
      </c>
    </row>
    <row r="3190" spans="2:9" x14ac:dyDescent="0.2">
      <c r="B3190" s="614" t="s">
        <v>3426</v>
      </c>
      <c r="C3190" s="630" t="s">
        <v>3385</v>
      </c>
      <c r="D3190" s="614">
        <v>66419</v>
      </c>
      <c r="G3190" s="613" t="s">
        <v>2197</v>
      </c>
      <c r="H3190" s="613" t="s">
        <v>2351</v>
      </c>
      <c r="I3190" s="613">
        <v>67235</v>
      </c>
    </row>
    <row r="3191" spans="2:9" x14ac:dyDescent="0.2">
      <c r="B3191" s="614" t="s">
        <v>3426</v>
      </c>
      <c r="C3191" s="630" t="s">
        <v>3385</v>
      </c>
      <c r="D3191" s="614">
        <v>66418</v>
      </c>
      <c r="G3191" s="613" t="s">
        <v>2197</v>
      </c>
      <c r="H3191" s="613" t="s">
        <v>2259</v>
      </c>
      <c r="I3191" s="613">
        <v>67757</v>
      </c>
    </row>
    <row r="3192" spans="2:9" x14ac:dyDescent="0.2">
      <c r="B3192" s="614" t="s">
        <v>3426</v>
      </c>
      <c r="C3192" s="630" t="s">
        <v>3385</v>
      </c>
      <c r="D3192" s="614">
        <v>66416</v>
      </c>
      <c r="G3192" s="613" t="s">
        <v>2197</v>
      </c>
      <c r="H3192" s="613" t="s">
        <v>2337</v>
      </c>
      <c r="I3192" s="613">
        <v>67137</v>
      </c>
    </row>
    <row r="3193" spans="2:9" x14ac:dyDescent="0.2">
      <c r="B3193" s="614" t="s">
        <v>3426</v>
      </c>
      <c r="C3193" s="630" t="s">
        <v>3386</v>
      </c>
      <c r="D3193" s="614">
        <v>66002</v>
      </c>
      <c r="G3193" s="613" t="s">
        <v>2197</v>
      </c>
      <c r="H3193" s="613" t="s">
        <v>2200</v>
      </c>
      <c r="I3193" s="613">
        <v>67138</v>
      </c>
    </row>
    <row r="3194" spans="2:9" x14ac:dyDescent="0.2">
      <c r="B3194" s="614" t="s">
        <v>3426</v>
      </c>
      <c r="C3194" s="630" t="s">
        <v>3386</v>
      </c>
      <c r="D3194" s="614">
        <v>66086</v>
      </c>
      <c r="G3194" s="613" t="s">
        <v>2197</v>
      </c>
      <c r="H3194" s="613" t="s">
        <v>2574</v>
      </c>
      <c r="I3194" s="613">
        <v>67758</v>
      </c>
    </row>
    <row r="3195" spans="2:9" x14ac:dyDescent="0.2">
      <c r="B3195" s="614" t="s">
        <v>3426</v>
      </c>
      <c r="C3195" s="630" t="s">
        <v>3386</v>
      </c>
      <c r="D3195" s="614">
        <v>66060</v>
      </c>
      <c r="G3195" s="613" t="s">
        <v>2197</v>
      </c>
      <c r="H3195" s="613" t="s">
        <v>2411</v>
      </c>
      <c r="I3195" s="613">
        <v>67478</v>
      </c>
    </row>
    <row r="3196" spans="2:9" x14ac:dyDescent="0.2">
      <c r="B3196" s="614" t="s">
        <v>3426</v>
      </c>
      <c r="C3196" s="630" t="s">
        <v>3386</v>
      </c>
      <c r="D3196" s="614">
        <v>66054</v>
      </c>
      <c r="G3196" s="613" t="s">
        <v>2197</v>
      </c>
      <c r="H3196" s="613" t="s">
        <v>2265</v>
      </c>
      <c r="I3196" s="613">
        <v>67480</v>
      </c>
    </row>
    <row r="3197" spans="2:9" x14ac:dyDescent="0.2">
      <c r="B3197" s="614" t="s">
        <v>3426</v>
      </c>
      <c r="C3197" s="630" t="s">
        <v>3386</v>
      </c>
      <c r="D3197" s="614">
        <v>66617</v>
      </c>
      <c r="G3197" s="613" t="s">
        <v>2197</v>
      </c>
      <c r="H3197" s="613" t="s">
        <v>2559</v>
      </c>
      <c r="I3197" s="613">
        <v>67140</v>
      </c>
    </row>
    <row r="3198" spans="2:9" x14ac:dyDescent="0.2">
      <c r="B3198" s="614" t="s">
        <v>3426</v>
      </c>
      <c r="C3198" s="630" t="s">
        <v>3386</v>
      </c>
      <c r="D3198" s="614">
        <v>66512</v>
      </c>
      <c r="G3198" s="613" t="s">
        <v>2197</v>
      </c>
      <c r="H3198" s="613" t="s">
        <v>2484</v>
      </c>
      <c r="I3198" s="613">
        <v>67505</v>
      </c>
    </row>
    <row r="3199" spans="2:9" x14ac:dyDescent="0.2">
      <c r="B3199" s="614" t="s">
        <v>3426</v>
      </c>
      <c r="C3199" s="630" t="s">
        <v>3386</v>
      </c>
      <c r="D3199" s="614">
        <v>66429</v>
      </c>
      <c r="G3199" s="613" t="s">
        <v>2197</v>
      </c>
      <c r="H3199" s="613" t="s">
        <v>2313</v>
      </c>
      <c r="I3199" s="613">
        <v>67876</v>
      </c>
    </row>
    <row r="3200" spans="2:9" x14ac:dyDescent="0.2">
      <c r="B3200" s="614" t="s">
        <v>3426</v>
      </c>
      <c r="C3200" s="630" t="s">
        <v>3386</v>
      </c>
      <c r="D3200" s="614">
        <v>66419</v>
      </c>
      <c r="G3200" s="613" t="s">
        <v>2197</v>
      </c>
      <c r="H3200" s="613" t="s">
        <v>2370</v>
      </c>
      <c r="I3200" s="613">
        <v>67142</v>
      </c>
    </row>
    <row r="3201" spans="2:9" x14ac:dyDescent="0.2">
      <c r="B3201" s="614" t="s">
        <v>3426</v>
      </c>
      <c r="C3201" s="630" t="s">
        <v>3386</v>
      </c>
      <c r="D3201" s="614">
        <v>66097</v>
      </c>
      <c r="G3201" s="613" t="s">
        <v>2197</v>
      </c>
      <c r="H3201" s="613" t="s">
        <v>2551</v>
      </c>
      <c r="I3201" s="613">
        <v>67530</v>
      </c>
    </row>
    <row r="3202" spans="2:9" x14ac:dyDescent="0.2">
      <c r="B3202" s="614" t="s">
        <v>3426</v>
      </c>
      <c r="C3202" s="630" t="s">
        <v>3386</v>
      </c>
      <c r="D3202" s="614">
        <v>66088</v>
      </c>
      <c r="G3202" s="613" t="s">
        <v>2197</v>
      </c>
      <c r="H3202" s="613" t="s">
        <v>2551</v>
      </c>
      <c r="I3202" s="613">
        <v>67545</v>
      </c>
    </row>
    <row r="3203" spans="2:9" x14ac:dyDescent="0.2">
      <c r="B3203" s="614" t="s">
        <v>3426</v>
      </c>
      <c r="C3203" s="630" t="s">
        <v>3386</v>
      </c>
      <c r="D3203" s="614">
        <v>66073</v>
      </c>
      <c r="G3203" s="613" t="s">
        <v>2197</v>
      </c>
      <c r="H3203" s="613" t="s">
        <v>2551</v>
      </c>
      <c r="I3203" s="613">
        <v>67557</v>
      </c>
    </row>
    <row r="3204" spans="2:9" x14ac:dyDescent="0.2">
      <c r="B3204" s="614" t="s">
        <v>3426</v>
      </c>
      <c r="C3204" s="630" t="s">
        <v>3386</v>
      </c>
      <c r="D3204" s="614">
        <v>66070</v>
      </c>
      <c r="G3204" s="613" t="s">
        <v>2197</v>
      </c>
      <c r="H3204" s="613" t="s">
        <v>2551</v>
      </c>
      <c r="I3204" s="613">
        <v>67576</v>
      </c>
    </row>
    <row r="3205" spans="2:9" x14ac:dyDescent="0.2">
      <c r="B3205" s="614" t="s">
        <v>3426</v>
      </c>
      <c r="C3205" s="630" t="s">
        <v>3386</v>
      </c>
      <c r="D3205" s="614">
        <v>66066</v>
      </c>
      <c r="G3205" s="613" t="s">
        <v>2197</v>
      </c>
      <c r="H3205" s="613" t="s">
        <v>2551</v>
      </c>
      <c r="I3205" s="613">
        <v>67578</v>
      </c>
    </row>
    <row r="3206" spans="2:9" x14ac:dyDescent="0.2">
      <c r="B3206" s="614" t="s">
        <v>3426</v>
      </c>
      <c r="C3206" s="630" t="s">
        <v>3386</v>
      </c>
      <c r="D3206" s="614">
        <v>66044</v>
      </c>
      <c r="G3206" s="613" t="s">
        <v>2197</v>
      </c>
      <c r="H3206" s="613" t="s">
        <v>2472</v>
      </c>
      <c r="I3206" s="613">
        <v>67579</v>
      </c>
    </row>
    <row r="3207" spans="2:9" x14ac:dyDescent="0.2">
      <c r="B3207" s="614" t="s">
        <v>3426</v>
      </c>
      <c r="C3207" s="630" t="s">
        <v>3387</v>
      </c>
      <c r="D3207" s="614">
        <v>66614</v>
      </c>
      <c r="G3207" s="613" t="s">
        <v>2197</v>
      </c>
      <c r="H3207" s="613" t="s">
        <v>2491</v>
      </c>
      <c r="I3207" s="613">
        <v>67669</v>
      </c>
    </row>
    <row r="3208" spans="2:9" x14ac:dyDescent="0.2">
      <c r="B3208" s="614" t="s">
        <v>3426</v>
      </c>
      <c r="C3208" s="630" t="s">
        <v>3387</v>
      </c>
      <c r="D3208" s="614">
        <v>66618</v>
      </c>
      <c r="G3208" s="613" t="s">
        <v>2197</v>
      </c>
      <c r="H3208" s="613" t="s">
        <v>2231</v>
      </c>
      <c r="I3208" s="613">
        <v>66869</v>
      </c>
    </row>
    <row r="3209" spans="2:9" x14ac:dyDescent="0.2">
      <c r="B3209" s="614" t="s">
        <v>3426</v>
      </c>
      <c r="C3209" s="630" t="s">
        <v>3387</v>
      </c>
      <c r="D3209" s="614">
        <v>66610</v>
      </c>
      <c r="G3209" s="613" t="s">
        <v>2197</v>
      </c>
      <c r="H3209" s="613" t="s">
        <v>2360</v>
      </c>
      <c r="I3209" s="613">
        <v>67877</v>
      </c>
    </row>
    <row r="3210" spans="2:9" x14ac:dyDescent="0.2">
      <c r="B3210" s="614" t="s">
        <v>3426</v>
      </c>
      <c r="C3210" s="630" t="s">
        <v>3387</v>
      </c>
      <c r="D3210" s="614">
        <v>66615</v>
      </c>
      <c r="G3210" s="613" t="s">
        <v>2197</v>
      </c>
      <c r="H3210" s="613" t="s">
        <v>2199</v>
      </c>
      <c r="I3210" s="613">
        <v>67143</v>
      </c>
    </row>
    <row r="3211" spans="2:9" x14ac:dyDescent="0.2">
      <c r="B3211" s="614" t="s">
        <v>3426</v>
      </c>
      <c r="C3211" s="630" t="s">
        <v>3387</v>
      </c>
      <c r="D3211" s="614">
        <v>66524</v>
      </c>
      <c r="G3211" s="613" t="s">
        <v>2197</v>
      </c>
      <c r="H3211" s="613" t="s">
        <v>2382</v>
      </c>
      <c r="I3211" s="613">
        <v>67481</v>
      </c>
    </row>
    <row r="3212" spans="2:9" x14ac:dyDescent="0.2">
      <c r="B3212" s="614" t="s">
        <v>3426</v>
      </c>
      <c r="C3212" s="630" t="s">
        <v>3387</v>
      </c>
      <c r="D3212" s="614">
        <v>66409</v>
      </c>
      <c r="G3212" s="613" t="s">
        <v>2197</v>
      </c>
      <c r="H3212" s="613" t="s">
        <v>2471</v>
      </c>
      <c r="I3212" s="613">
        <v>67581</v>
      </c>
    </row>
    <row r="3213" spans="2:9" x14ac:dyDescent="0.2">
      <c r="B3213" s="614" t="s">
        <v>3426</v>
      </c>
      <c r="C3213" s="630" t="s">
        <v>3387</v>
      </c>
      <c r="D3213" s="614">
        <v>66619</v>
      </c>
      <c r="G3213" s="613" t="s">
        <v>2197</v>
      </c>
      <c r="H3213" s="613" t="s">
        <v>2338</v>
      </c>
      <c r="I3213" s="613">
        <v>67878</v>
      </c>
    </row>
    <row r="3214" spans="2:9" x14ac:dyDescent="0.2">
      <c r="B3214" s="614" t="s">
        <v>3426</v>
      </c>
      <c r="C3214" s="630" t="s">
        <v>3387</v>
      </c>
      <c r="D3214" s="614">
        <v>66617</v>
      </c>
      <c r="G3214" s="613" t="s">
        <v>2197</v>
      </c>
      <c r="H3214" s="613" t="s">
        <v>2264</v>
      </c>
      <c r="I3214" s="613">
        <v>67482</v>
      </c>
    </row>
    <row r="3215" spans="2:9" x14ac:dyDescent="0.2">
      <c r="B3215" s="614" t="s">
        <v>3426</v>
      </c>
      <c r="C3215" s="630" t="s">
        <v>3387</v>
      </c>
      <c r="D3215" s="614">
        <v>66616</v>
      </c>
      <c r="G3215" s="613" t="s">
        <v>2197</v>
      </c>
      <c r="H3215" s="613" t="s">
        <v>2391</v>
      </c>
      <c r="I3215" s="613">
        <v>67483</v>
      </c>
    </row>
    <row r="3216" spans="2:9" x14ac:dyDescent="0.2">
      <c r="B3216" s="614" t="s">
        <v>3426</v>
      </c>
      <c r="C3216" s="630" t="s">
        <v>3387</v>
      </c>
      <c r="D3216" s="614">
        <v>66612</v>
      </c>
      <c r="G3216" s="613" t="s">
        <v>2197</v>
      </c>
      <c r="H3216" s="613" t="s">
        <v>2438</v>
      </c>
      <c r="I3216" s="613">
        <v>67484</v>
      </c>
    </row>
    <row r="3217" spans="2:9" x14ac:dyDescent="0.2">
      <c r="B3217" s="614" t="s">
        <v>3426</v>
      </c>
      <c r="C3217" s="630" t="s">
        <v>3387</v>
      </c>
      <c r="D3217" s="614">
        <v>66611</v>
      </c>
      <c r="G3217" s="613" t="s">
        <v>2197</v>
      </c>
      <c r="H3217" s="613" t="s">
        <v>2410</v>
      </c>
      <c r="I3217" s="613">
        <v>67485</v>
      </c>
    </row>
    <row r="3218" spans="2:9" x14ac:dyDescent="0.2">
      <c r="B3218" s="614" t="s">
        <v>3426</v>
      </c>
      <c r="C3218" s="630" t="s">
        <v>3387</v>
      </c>
      <c r="D3218" s="614">
        <v>66609</v>
      </c>
      <c r="G3218" s="613" t="s">
        <v>2197</v>
      </c>
      <c r="H3218" s="613" t="s">
        <v>2226</v>
      </c>
      <c r="I3218" s="613">
        <v>67144</v>
      </c>
    </row>
    <row r="3219" spans="2:9" x14ac:dyDescent="0.2">
      <c r="B3219" s="614" t="s">
        <v>3426</v>
      </c>
      <c r="C3219" s="630" t="s">
        <v>3387</v>
      </c>
      <c r="D3219" s="614">
        <v>66608</v>
      </c>
      <c r="G3219" s="613" t="s">
        <v>2197</v>
      </c>
      <c r="H3219" s="613" t="s">
        <v>2333</v>
      </c>
      <c r="I3219" s="613">
        <v>67879</v>
      </c>
    </row>
    <row r="3220" spans="2:9" x14ac:dyDescent="0.2">
      <c r="B3220" s="614" t="s">
        <v>3426</v>
      </c>
      <c r="C3220" s="630" t="s">
        <v>3387</v>
      </c>
      <c r="D3220" s="614">
        <v>66607</v>
      </c>
      <c r="G3220" s="613" t="s">
        <v>2197</v>
      </c>
      <c r="H3220" s="613" t="s">
        <v>2450</v>
      </c>
      <c r="I3220" s="613">
        <v>67583</v>
      </c>
    </row>
    <row r="3221" spans="2:9" x14ac:dyDescent="0.2">
      <c r="B3221" s="614" t="s">
        <v>3426</v>
      </c>
      <c r="C3221" s="630" t="s">
        <v>3387</v>
      </c>
      <c r="D3221" s="614">
        <v>66606</v>
      </c>
      <c r="G3221" s="613" t="s">
        <v>2197</v>
      </c>
      <c r="H3221" s="613" t="s">
        <v>2247</v>
      </c>
      <c r="I3221" s="613">
        <v>67146</v>
      </c>
    </row>
    <row r="3222" spans="2:9" x14ac:dyDescent="0.2">
      <c r="B3222" s="614" t="s">
        <v>3426</v>
      </c>
      <c r="C3222" s="630" t="s">
        <v>3387</v>
      </c>
      <c r="D3222" s="614">
        <v>66605</v>
      </c>
      <c r="G3222" s="613" t="s">
        <v>2197</v>
      </c>
      <c r="H3222" s="613" t="s">
        <v>2329</v>
      </c>
      <c r="I3222" s="613">
        <v>67880</v>
      </c>
    </row>
    <row r="3223" spans="2:9" x14ac:dyDescent="0.2">
      <c r="B3223" s="614" t="s">
        <v>3426</v>
      </c>
      <c r="C3223" s="630" t="s">
        <v>3387</v>
      </c>
      <c r="D3223" s="614">
        <v>66604</v>
      </c>
      <c r="G3223" s="613" t="s">
        <v>2197</v>
      </c>
      <c r="H3223" s="613" t="s">
        <v>2421</v>
      </c>
      <c r="I3223" s="613">
        <v>67584</v>
      </c>
    </row>
    <row r="3224" spans="2:9" x14ac:dyDescent="0.2">
      <c r="B3224" s="614" t="s">
        <v>3426</v>
      </c>
      <c r="C3224" s="630" t="s">
        <v>3387</v>
      </c>
      <c r="D3224" s="614">
        <v>66603</v>
      </c>
      <c r="G3224" s="613" t="s">
        <v>2197</v>
      </c>
      <c r="H3224" s="613" t="s">
        <v>2349</v>
      </c>
      <c r="I3224" s="613">
        <v>67147</v>
      </c>
    </row>
    <row r="3225" spans="2:9" x14ac:dyDescent="0.2">
      <c r="B3225" s="614" t="s">
        <v>3426</v>
      </c>
      <c r="C3225" s="630" t="s">
        <v>3387</v>
      </c>
      <c r="D3225" s="614">
        <v>66546</v>
      </c>
      <c r="G3225" s="613" t="s">
        <v>2197</v>
      </c>
      <c r="H3225" s="613" t="s">
        <v>2287</v>
      </c>
      <c r="I3225" s="613">
        <v>67671</v>
      </c>
    </row>
    <row r="3226" spans="2:9" x14ac:dyDescent="0.2">
      <c r="B3226" s="614" t="s">
        <v>3426</v>
      </c>
      <c r="C3226" s="630" t="s">
        <v>3387</v>
      </c>
      <c r="D3226" s="614">
        <v>66542</v>
      </c>
      <c r="G3226" s="613" t="s">
        <v>2197</v>
      </c>
      <c r="H3226" s="613" t="s">
        <v>2517</v>
      </c>
      <c r="I3226" s="613">
        <v>67149</v>
      </c>
    </row>
    <row r="3227" spans="2:9" x14ac:dyDescent="0.2">
      <c r="B3227" s="614" t="s">
        <v>3426</v>
      </c>
      <c r="C3227" s="630" t="s">
        <v>3387</v>
      </c>
      <c r="D3227" s="614">
        <v>66539</v>
      </c>
      <c r="G3227" s="613" t="s">
        <v>2197</v>
      </c>
      <c r="H3227" s="613" t="s">
        <v>2336</v>
      </c>
      <c r="I3227" s="613">
        <v>66870</v>
      </c>
    </row>
    <row r="3228" spans="2:9" x14ac:dyDescent="0.2">
      <c r="B3228" s="614" t="s">
        <v>3426</v>
      </c>
      <c r="C3228" s="630" t="s">
        <v>3387</v>
      </c>
      <c r="D3228" s="614">
        <v>66536</v>
      </c>
      <c r="G3228" s="613" t="s">
        <v>2197</v>
      </c>
      <c r="H3228" s="613" t="s">
        <v>2570</v>
      </c>
      <c r="I3228" s="613">
        <v>67672</v>
      </c>
    </row>
    <row r="3229" spans="2:9" x14ac:dyDescent="0.2">
      <c r="B3229" s="614" t="s">
        <v>3426</v>
      </c>
      <c r="C3229" s="630" t="s">
        <v>3387</v>
      </c>
      <c r="D3229" s="614">
        <v>66533</v>
      </c>
      <c r="G3229" s="613" t="s">
        <v>2197</v>
      </c>
      <c r="H3229" s="613" t="s">
        <v>2067</v>
      </c>
      <c r="I3229" s="613">
        <v>67487</v>
      </c>
    </row>
    <row r="3230" spans="2:9" x14ac:dyDescent="0.2">
      <c r="B3230" s="614" t="s">
        <v>3426</v>
      </c>
      <c r="C3230" s="630" t="s">
        <v>3387</v>
      </c>
      <c r="D3230" s="614">
        <v>66512</v>
      </c>
      <c r="G3230" s="613" t="s">
        <v>2197</v>
      </c>
      <c r="H3230" s="613" t="s">
        <v>2501</v>
      </c>
      <c r="I3230" s="613">
        <v>67673</v>
      </c>
    </row>
    <row r="3231" spans="2:9" x14ac:dyDescent="0.2">
      <c r="B3231" s="614" t="s">
        <v>3426</v>
      </c>
      <c r="C3231" s="630" t="s">
        <v>3387</v>
      </c>
      <c r="D3231" s="614">
        <v>66431</v>
      </c>
      <c r="G3231" s="613" t="s">
        <v>2197</v>
      </c>
      <c r="H3231" s="613" t="s">
        <v>2341</v>
      </c>
      <c r="I3231" s="613">
        <v>67150</v>
      </c>
    </row>
    <row r="3232" spans="2:9" x14ac:dyDescent="0.2">
      <c r="B3232" s="614" t="s">
        <v>3426</v>
      </c>
      <c r="C3232" s="630" t="s">
        <v>3387</v>
      </c>
      <c r="D3232" s="614">
        <v>66414</v>
      </c>
      <c r="G3232" s="613" t="s">
        <v>2197</v>
      </c>
      <c r="H3232" s="613" t="s">
        <v>2386</v>
      </c>
      <c r="I3232" s="613">
        <v>67758</v>
      </c>
    </row>
    <row r="3233" spans="2:9" x14ac:dyDescent="0.2">
      <c r="B3233" s="631" t="s">
        <v>3426</v>
      </c>
      <c r="C3233" s="632" t="s">
        <v>3387</v>
      </c>
      <c r="D3233" s="631">
        <v>66402</v>
      </c>
      <c r="G3233" s="613" t="s">
        <v>2197</v>
      </c>
      <c r="H3233" s="613" t="s">
        <v>2386</v>
      </c>
      <c r="I3233" s="613">
        <v>67761</v>
      </c>
    </row>
    <row r="3234" spans="2:9" x14ac:dyDescent="0.2">
      <c r="B3234" s="614" t="s">
        <v>2197</v>
      </c>
      <c r="C3234" s="633" t="s">
        <v>3427</v>
      </c>
      <c r="D3234" s="614">
        <v>67756</v>
      </c>
      <c r="G3234" s="613" t="s">
        <v>2197</v>
      </c>
      <c r="H3234" s="613" t="s">
        <v>2386</v>
      </c>
      <c r="I3234" s="613">
        <v>67762</v>
      </c>
    </row>
    <row r="3235" spans="2:9" x14ac:dyDescent="0.2">
      <c r="B3235" s="614" t="s">
        <v>2197</v>
      </c>
      <c r="C3235" s="633" t="s">
        <v>3427</v>
      </c>
      <c r="D3235" s="614">
        <v>67731</v>
      </c>
      <c r="G3235" s="613" t="s">
        <v>2197</v>
      </c>
      <c r="H3235" s="613" t="s">
        <v>222</v>
      </c>
      <c r="I3235" s="613">
        <v>67151</v>
      </c>
    </row>
    <row r="3236" spans="2:9" x14ac:dyDescent="0.2">
      <c r="B3236" s="614" t="s">
        <v>2197</v>
      </c>
      <c r="C3236" s="633" t="s">
        <v>3428</v>
      </c>
      <c r="D3236" s="614">
        <v>67730</v>
      </c>
      <c r="G3236" s="613" t="s">
        <v>2197</v>
      </c>
      <c r="H3236" s="613" t="s">
        <v>2558</v>
      </c>
      <c r="I3236" s="613">
        <v>67152</v>
      </c>
    </row>
    <row r="3237" spans="2:9" x14ac:dyDescent="0.2">
      <c r="B3237" s="614" t="s">
        <v>2197</v>
      </c>
      <c r="C3237" s="633" t="s">
        <v>3428</v>
      </c>
      <c r="D3237" s="614">
        <v>67745</v>
      </c>
      <c r="G3237" s="613" t="s">
        <v>2197</v>
      </c>
      <c r="H3237" s="613" t="s">
        <v>2573</v>
      </c>
      <c r="I3237" s="613">
        <v>67762</v>
      </c>
    </row>
    <row r="3238" spans="2:9" x14ac:dyDescent="0.2">
      <c r="B3238" s="614" t="s">
        <v>2197</v>
      </c>
      <c r="C3238" s="633" t="s">
        <v>3428</v>
      </c>
      <c r="D3238" s="614">
        <v>67744</v>
      </c>
      <c r="G3238" s="613" t="s">
        <v>2197</v>
      </c>
      <c r="H3238" s="613" t="s">
        <v>2225</v>
      </c>
      <c r="I3238" s="613">
        <v>67154</v>
      </c>
    </row>
    <row r="3239" spans="2:9" x14ac:dyDescent="0.2">
      <c r="B3239" s="614" t="s">
        <v>2197</v>
      </c>
      <c r="C3239" s="633" t="s">
        <v>3428</v>
      </c>
      <c r="D3239" s="614">
        <v>67739</v>
      </c>
      <c r="G3239" s="613" t="s">
        <v>2197</v>
      </c>
      <c r="H3239" s="613" t="s">
        <v>2197</v>
      </c>
      <c r="I3239" s="613">
        <v>67202</v>
      </c>
    </row>
    <row r="3240" spans="2:9" x14ac:dyDescent="0.2">
      <c r="B3240" s="614" t="s">
        <v>2197</v>
      </c>
      <c r="C3240" s="633" t="s">
        <v>3429</v>
      </c>
      <c r="D3240" s="614">
        <v>67749</v>
      </c>
      <c r="G3240" s="613" t="s">
        <v>2197</v>
      </c>
      <c r="H3240" s="613" t="s">
        <v>2197</v>
      </c>
      <c r="I3240" s="613">
        <v>67203</v>
      </c>
    </row>
    <row r="3241" spans="2:9" x14ac:dyDescent="0.2">
      <c r="B3241" s="614" t="s">
        <v>2197</v>
      </c>
      <c r="C3241" s="633" t="s">
        <v>3429</v>
      </c>
      <c r="D3241" s="614">
        <v>67757</v>
      </c>
      <c r="G3241" s="613" t="s">
        <v>2197</v>
      </c>
      <c r="H3241" s="613" t="s">
        <v>2197</v>
      </c>
      <c r="I3241" s="613">
        <v>67204</v>
      </c>
    </row>
    <row r="3242" spans="2:9" x14ac:dyDescent="0.2">
      <c r="B3242" s="614" t="s">
        <v>2197</v>
      </c>
      <c r="C3242" s="633" t="s">
        <v>3429</v>
      </c>
      <c r="D3242" s="614">
        <v>67653</v>
      </c>
      <c r="G3242" s="613" t="s">
        <v>2197</v>
      </c>
      <c r="H3242" s="613" t="s">
        <v>2197</v>
      </c>
      <c r="I3242" s="613">
        <v>67205</v>
      </c>
    </row>
    <row r="3243" spans="2:9" x14ac:dyDescent="0.2">
      <c r="B3243" s="614" t="s">
        <v>2197</v>
      </c>
      <c r="C3243" s="633" t="s">
        <v>3429</v>
      </c>
      <c r="D3243" s="614">
        <v>67643</v>
      </c>
      <c r="G3243" s="613" t="s">
        <v>2197</v>
      </c>
      <c r="H3243" s="613" t="s">
        <v>2197</v>
      </c>
      <c r="I3243" s="613">
        <v>67206</v>
      </c>
    </row>
    <row r="3244" spans="2:9" x14ac:dyDescent="0.2">
      <c r="B3244" s="614" t="s">
        <v>2197</v>
      </c>
      <c r="C3244" s="633" t="s">
        <v>3429</v>
      </c>
      <c r="D3244" s="614">
        <v>67635</v>
      </c>
      <c r="G3244" s="613" t="s">
        <v>2197</v>
      </c>
      <c r="H3244" s="613" t="s">
        <v>2197</v>
      </c>
      <c r="I3244" s="613">
        <v>67207</v>
      </c>
    </row>
    <row r="3245" spans="2:9" x14ac:dyDescent="0.2">
      <c r="B3245" s="614" t="s">
        <v>2197</v>
      </c>
      <c r="C3245" s="633" t="s">
        <v>3430</v>
      </c>
      <c r="D3245" s="614">
        <v>67645</v>
      </c>
      <c r="G3245" s="613" t="s">
        <v>2197</v>
      </c>
      <c r="H3245" s="613" t="s">
        <v>2197</v>
      </c>
      <c r="I3245" s="613">
        <v>67208</v>
      </c>
    </row>
    <row r="3246" spans="2:9" x14ac:dyDescent="0.2">
      <c r="B3246" s="614" t="s">
        <v>2197</v>
      </c>
      <c r="C3246" s="633" t="s">
        <v>3430</v>
      </c>
      <c r="D3246" s="614">
        <v>67654</v>
      </c>
      <c r="G3246" s="613" t="s">
        <v>2197</v>
      </c>
      <c r="H3246" s="613" t="s">
        <v>2197</v>
      </c>
      <c r="I3246" s="613">
        <v>67209</v>
      </c>
    </row>
    <row r="3247" spans="2:9" x14ac:dyDescent="0.2">
      <c r="B3247" s="614" t="s">
        <v>2197</v>
      </c>
      <c r="C3247" s="633" t="s">
        <v>3430</v>
      </c>
      <c r="D3247" s="614">
        <v>67623</v>
      </c>
      <c r="G3247" s="613" t="s">
        <v>2197</v>
      </c>
      <c r="H3247" s="613" t="s">
        <v>2197</v>
      </c>
      <c r="I3247" s="613">
        <v>67210</v>
      </c>
    </row>
    <row r="3248" spans="2:9" x14ac:dyDescent="0.2">
      <c r="B3248" s="614" t="s">
        <v>2197</v>
      </c>
      <c r="C3248" s="633" t="s">
        <v>3430</v>
      </c>
      <c r="D3248" s="614">
        <v>67622</v>
      </c>
      <c r="G3248" s="613" t="s">
        <v>2197</v>
      </c>
      <c r="H3248" s="613" t="s">
        <v>2197</v>
      </c>
      <c r="I3248" s="613">
        <v>67211</v>
      </c>
    </row>
    <row r="3249" spans="2:9" x14ac:dyDescent="0.2">
      <c r="B3249" s="614" t="s">
        <v>2197</v>
      </c>
      <c r="C3249" s="633" t="s">
        <v>3431</v>
      </c>
      <c r="D3249" s="614">
        <v>67735</v>
      </c>
      <c r="G3249" s="613" t="s">
        <v>2197</v>
      </c>
      <c r="H3249" s="613" t="s">
        <v>2197</v>
      </c>
      <c r="I3249" s="613">
        <v>67212</v>
      </c>
    </row>
    <row r="3250" spans="2:9" x14ac:dyDescent="0.2">
      <c r="B3250" s="614" t="s">
        <v>2197</v>
      </c>
      <c r="C3250" s="633" t="s">
        <v>3431</v>
      </c>
      <c r="D3250" s="614">
        <v>67733</v>
      </c>
      <c r="G3250" s="613" t="s">
        <v>2197</v>
      </c>
      <c r="H3250" s="613" t="s">
        <v>2197</v>
      </c>
      <c r="I3250" s="613">
        <v>67213</v>
      </c>
    </row>
    <row r="3251" spans="2:9" x14ac:dyDescent="0.2">
      <c r="B3251" s="614" t="s">
        <v>2197</v>
      </c>
      <c r="C3251" s="633" t="s">
        <v>3431</v>
      </c>
      <c r="D3251" s="614">
        <v>67741</v>
      </c>
      <c r="G3251" s="613" t="s">
        <v>2197</v>
      </c>
      <c r="H3251" s="613" t="s">
        <v>2197</v>
      </c>
      <c r="I3251" s="613">
        <v>67214</v>
      </c>
    </row>
    <row r="3252" spans="2:9" x14ac:dyDescent="0.2">
      <c r="B3252" s="614" t="s">
        <v>2197</v>
      </c>
      <c r="C3252" s="633" t="s">
        <v>3431</v>
      </c>
      <c r="D3252" s="614">
        <v>67732</v>
      </c>
      <c r="G3252" s="613" t="s">
        <v>2197</v>
      </c>
      <c r="H3252" s="613" t="s">
        <v>2197</v>
      </c>
      <c r="I3252" s="613">
        <v>67215</v>
      </c>
    </row>
    <row r="3253" spans="2:9" x14ac:dyDescent="0.2">
      <c r="B3253" s="614" t="s">
        <v>2197</v>
      </c>
      <c r="C3253" s="633" t="s">
        <v>3432</v>
      </c>
      <c r="D3253" s="614">
        <v>67764</v>
      </c>
      <c r="G3253" s="613" t="s">
        <v>2197</v>
      </c>
      <c r="H3253" s="613" t="s">
        <v>2197</v>
      </c>
      <c r="I3253" s="613">
        <v>67216</v>
      </c>
    </row>
    <row r="3254" spans="2:9" x14ac:dyDescent="0.2">
      <c r="B3254" s="614" t="s">
        <v>2197</v>
      </c>
      <c r="C3254" s="633" t="s">
        <v>3432</v>
      </c>
      <c r="D3254" s="614">
        <v>67753</v>
      </c>
      <c r="G3254" s="613" t="s">
        <v>2197</v>
      </c>
      <c r="H3254" s="613" t="s">
        <v>2197</v>
      </c>
      <c r="I3254" s="613">
        <v>67217</v>
      </c>
    </row>
    <row r="3255" spans="2:9" x14ac:dyDescent="0.2">
      <c r="B3255" s="614" t="s">
        <v>2197</v>
      </c>
      <c r="C3255" s="633" t="s">
        <v>3432</v>
      </c>
      <c r="D3255" s="614">
        <v>67748</v>
      </c>
      <c r="G3255" s="613" t="s">
        <v>2197</v>
      </c>
      <c r="H3255" s="613" t="s">
        <v>2197</v>
      </c>
      <c r="I3255" s="613">
        <v>67218</v>
      </c>
    </row>
    <row r="3256" spans="2:9" x14ac:dyDescent="0.2">
      <c r="B3256" s="614" t="s">
        <v>2197</v>
      </c>
      <c r="C3256" s="633" t="s">
        <v>3432</v>
      </c>
      <c r="D3256" s="614">
        <v>67734</v>
      </c>
      <c r="G3256" s="613" t="s">
        <v>2197</v>
      </c>
      <c r="H3256" s="613" t="s">
        <v>2197</v>
      </c>
      <c r="I3256" s="613">
        <v>67219</v>
      </c>
    </row>
    <row r="3257" spans="2:9" x14ac:dyDescent="0.2">
      <c r="B3257" s="614" t="s">
        <v>2197</v>
      </c>
      <c r="C3257" s="633" t="s">
        <v>3432</v>
      </c>
      <c r="D3257" s="614">
        <v>67732</v>
      </c>
      <c r="G3257" s="613" t="s">
        <v>2197</v>
      </c>
      <c r="H3257" s="613" t="s">
        <v>2197</v>
      </c>
      <c r="I3257" s="613">
        <v>67220</v>
      </c>
    </row>
    <row r="3258" spans="2:9" x14ac:dyDescent="0.2">
      <c r="B3258" s="614" t="s">
        <v>2197</v>
      </c>
      <c r="C3258" s="633" t="s">
        <v>3432</v>
      </c>
      <c r="D3258" s="614">
        <v>67701</v>
      </c>
      <c r="G3258" s="613" t="s">
        <v>2197</v>
      </c>
      <c r="H3258" s="613" t="s">
        <v>2197</v>
      </c>
      <c r="I3258" s="613">
        <v>67223</v>
      </c>
    </row>
    <row r="3259" spans="2:9" x14ac:dyDescent="0.2">
      <c r="B3259" s="614" t="s">
        <v>2197</v>
      </c>
      <c r="C3259" s="633" t="s">
        <v>3433</v>
      </c>
      <c r="D3259" s="614">
        <v>67757</v>
      </c>
      <c r="G3259" s="613" t="s">
        <v>2197</v>
      </c>
      <c r="H3259" s="613" t="s">
        <v>2197</v>
      </c>
      <c r="I3259" s="613">
        <v>67226</v>
      </c>
    </row>
    <row r="3260" spans="2:9" x14ac:dyDescent="0.2">
      <c r="B3260" s="614" t="s">
        <v>2197</v>
      </c>
      <c r="C3260" s="633" t="s">
        <v>3433</v>
      </c>
      <c r="D3260" s="614">
        <v>67740</v>
      </c>
      <c r="G3260" s="613" t="s">
        <v>2197</v>
      </c>
      <c r="H3260" s="613" t="s">
        <v>2197</v>
      </c>
      <c r="I3260" s="613">
        <v>67227</v>
      </c>
    </row>
    <row r="3261" spans="2:9" x14ac:dyDescent="0.2">
      <c r="B3261" s="614" t="s">
        <v>2197</v>
      </c>
      <c r="C3261" s="633" t="s">
        <v>3041</v>
      </c>
      <c r="D3261" s="614">
        <v>67659</v>
      </c>
      <c r="G3261" s="613" t="s">
        <v>2197</v>
      </c>
      <c r="H3261" s="613" t="s">
        <v>2197</v>
      </c>
      <c r="I3261" s="613">
        <v>67228</v>
      </c>
    </row>
    <row r="3262" spans="2:9" x14ac:dyDescent="0.2">
      <c r="B3262" s="614" t="s">
        <v>2197</v>
      </c>
      <c r="C3262" s="633" t="s">
        <v>3041</v>
      </c>
      <c r="D3262" s="614">
        <v>67650</v>
      </c>
      <c r="G3262" s="613" t="s">
        <v>2197</v>
      </c>
      <c r="H3262" s="613" t="s">
        <v>2197</v>
      </c>
      <c r="I3262" s="613">
        <v>67230</v>
      </c>
    </row>
    <row r="3263" spans="2:9" x14ac:dyDescent="0.2">
      <c r="B3263" s="614" t="s">
        <v>2197</v>
      </c>
      <c r="C3263" s="633" t="s">
        <v>3041</v>
      </c>
      <c r="D3263" s="614">
        <v>67642</v>
      </c>
      <c r="G3263" s="613" t="s">
        <v>2197</v>
      </c>
      <c r="H3263" s="613" t="s">
        <v>2197</v>
      </c>
      <c r="I3263" s="613">
        <v>67232</v>
      </c>
    </row>
    <row r="3264" spans="2:9" x14ac:dyDescent="0.2">
      <c r="B3264" s="614" t="s">
        <v>2197</v>
      </c>
      <c r="C3264" s="633" t="s">
        <v>3041</v>
      </c>
      <c r="D3264" s="614">
        <v>67625</v>
      </c>
      <c r="G3264" s="613" t="s">
        <v>2197</v>
      </c>
      <c r="H3264" s="613" t="s">
        <v>2197</v>
      </c>
      <c r="I3264" s="613">
        <v>67235</v>
      </c>
    </row>
    <row r="3265" spans="2:9" x14ac:dyDescent="0.2">
      <c r="B3265" s="614" t="s">
        <v>2197</v>
      </c>
      <c r="C3265" s="633" t="s">
        <v>3434</v>
      </c>
      <c r="D3265" s="614">
        <v>67675</v>
      </c>
      <c r="G3265" s="613" t="s">
        <v>2197</v>
      </c>
      <c r="H3265" s="613" t="s">
        <v>2197</v>
      </c>
      <c r="I3265" s="613">
        <v>67861</v>
      </c>
    </row>
    <row r="3266" spans="2:9" x14ac:dyDescent="0.2">
      <c r="B3266" s="614" t="s">
        <v>2197</v>
      </c>
      <c r="C3266" s="633" t="s">
        <v>3434</v>
      </c>
      <c r="D3266" s="614">
        <v>67669</v>
      </c>
      <c r="G3266" s="613" t="s">
        <v>2197</v>
      </c>
      <c r="H3266" s="613" t="s">
        <v>2197</v>
      </c>
      <c r="I3266" s="613">
        <v>67863</v>
      </c>
    </row>
    <row r="3267" spans="2:9" x14ac:dyDescent="0.2">
      <c r="B3267" s="614" t="s">
        <v>2197</v>
      </c>
      <c r="C3267" s="633" t="s">
        <v>3434</v>
      </c>
      <c r="D3267" s="614">
        <v>67663</v>
      </c>
      <c r="G3267" s="613" t="s">
        <v>2197</v>
      </c>
      <c r="H3267" s="613" t="s">
        <v>2242</v>
      </c>
      <c r="I3267" s="613">
        <v>67155</v>
      </c>
    </row>
    <row r="3268" spans="2:9" x14ac:dyDescent="0.2">
      <c r="B3268" s="614" t="s">
        <v>2197</v>
      </c>
      <c r="C3268" s="633" t="s">
        <v>3434</v>
      </c>
      <c r="D3268" s="614">
        <v>67657</v>
      </c>
      <c r="G3268" s="613" t="s">
        <v>2197</v>
      </c>
      <c r="H3268" s="613" t="s">
        <v>2295</v>
      </c>
      <c r="I3268" s="613">
        <v>67490</v>
      </c>
    </row>
    <row r="3269" spans="2:9" x14ac:dyDescent="0.2">
      <c r="B3269" s="614" t="s">
        <v>2197</v>
      </c>
      <c r="C3269" s="633" t="s">
        <v>3434</v>
      </c>
      <c r="D3269" s="614">
        <v>67651</v>
      </c>
      <c r="G3269" s="613" t="s">
        <v>2197</v>
      </c>
      <c r="H3269" s="613" t="s">
        <v>2401</v>
      </c>
      <c r="I3269" s="613">
        <v>67491</v>
      </c>
    </row>
    <row r="3270" spans="2:9" x14ac:dyDescent="0.2">
      <c r="B3270" s="614" t="s">
        <v>2197</v>
      </c>
      <c r="C3270" s="633" t="s">
        <v>3434</v>
      </c>
      <c r="D3270" s="614">
        <v>67632</v>
      </c>
      <c r="G3270" s="613" t="s">
        <v>2197</v>
      </c>
      <c r="H3270" s="613" t="s">
        <v>2246</v>
      </c>
      <c r="I3270" s="613">
        <v>67156</v>
      </c>
    </row>
    <row r="3271" spans="2:9" x14ac:dyDescent="0.2">
      <c r="B3271" s="614" t="s">
        <v>2197</v>
      </c>
      <c r="C3271" s="633" t="s">
        <v>3435</v>
      </c>
      <c r="D3271" s="614">
        <v>67651</v>
      </c>
      <c r="G3271" s="613" t="s">
        <v>2197</v>
      </c>
      <c r="H3271" s="613" t="s">
        <v>2385</v>
      </c>
      <c r="I3271" s="613">
        <v>67764</v>
      </c>
    </row>
    <row r="3272" spans="2:9" x14ac:dyDescent="0.2">
      <c r="B3272" s="614" t="s">
        <v>2197</v>
      </c>
      <c r="C3272" s="633" t="s">
        <v>3435</v>
      </c>
      <c r="D3272" s="614">
        <v>67623</v>
      </c>
      <c r="G3272" s="613" t="s">
        <v>2197</v>
      </c>
      <c r="H3272" s="613" t="s">
        <v>2263</v>
      </c>
      <c r="I3272" s="613">
        <v>67492</v>
      </c>
    </row>
    <row r="3273" spans="2:9" x14ac:dyDescent="0.2">
      <c r="B3273" s="614" t="s">
        <v>2197</v>
      </c>
      <c r="C3273" s="633" t="s">
        <v>3435</v>
      </c>
      <c r="D3273" s="614">
        <v>67485</v>
      </c>
      <c r="G3273" s="613" t="s">
        <v>2197</v>
      </c>
      <c r="H3273" s="613" t="s">
        <v>2490</v>
      </c>
      <c r="I3273" s="613">
        <v>67675</v>
      </c>
    </row>
    <row r="3274" spans="2:9" x14ac:dyDescent="0.2">
      <c r="B3274" s="614" t="s">
        <v>2197</v>
      </c>
      <c r="C3274" s="633" t="s">
        <v>3435</v>
      </c>
      <c r="D3274" s="614">
        <v>67474</v>
      </c>
      <c r="G3274" s="613" t="s">
        <v>2197</v>
      </c>
      <c r="H3274" s="613" t="s">
        <v>2312</v>
      </c>
      <c r="I3274" s="613">
        <v>67882</v>
      </c>
    </row>
    <row r="3275" spans="2:9" x14ac:dyDescent="0.2">
      <c r="B3275" s="614" t="s">
        <v>2197</v>
      </c>
      <c r="C3275" s="633" t="s">
        <v>3435</v>
      </c>
      <c r="D3275" s="614">
        <v>67473</v>
      </c>
      <c r="G3275" s="613" t="s">
        <v>2197</v>
      </c>
      <c r="H3275" s="613" t="s">
        <v>2369</v>
      </c>
      <c r="I3275" s="613">
        <v>67159</v>
      </c>
    </row>
    <row r="3276" spans="2:9" x14ac:dyDescent="0.2">
      <c r="B3276" s="614" t="s">
        <v>2197</v>
      </c>
      <c r="C3276" s="633" t="s">
        <v>3435</v>
      </c>
      <c r="D3276" s="614">
        <v>67437</v>
      </c>
      <c r="G3276" s="613" t="s">
        <v>2197</v>
      </c>
      <c r="H3276" s="613" t="s">
        <v>3041</v>
      </c>
      <c r="I3276" s="613">
        <v>67625</v>
      </c>
    </row>
    <row r="3277" spans="2:9" x14ac:dyDescent="0.2">
      <c r="B3277" s="614" t="s">
        <v>2197</v>
      </c>
      <c r="C3277" s="633" t="s">
        <v>452</v>
      </c>
      <c r="D3277" s="614">
        <v>67485</v>
      </c>
      <c r="G3277" s="613" t="s">
        <v>2197</v>
      </c>
      <c r="H3277" s="613" t="s">
        <v>3041</v>
      </c>
      <c r="I3277" s="613">
        <v>67642</v>
      </c>
    </row>
    <row r="3278" spans="2:9" x14ac:dyDescent="0.2">
      <c r="B3278" s="614" t="s">
        <v>2197</v>
      </c>
      <c r="C3278" s="633" t="s">
        <v>452</v>
      </c>
      <c r="D3278" s="614">
        <v>67478</v>
      </c>
      <c r="G3278" s="613" t="s">
        <v>2197</v>
      </c>
      <c r="H3278" s="613" t="s">
        <v>3041</v>
      </c>
      <c r="I3278" s="613">
        <v>67650</v>
      </c>
    </row>
    <row r="3279" spans="2:9" x14ac:dyDescent="0.2">
      <c r="B3279" s="614" t="s">
        <v>2197</v>
      </c>
      <c r="C3279" s="633" t="s">
        <v>452</v>
      </c>
      <c r="D3279" s="614">
        <v>67452</v>
      </c>
      <c r="G3279" s="613" t="s">
        <v>2197</v>
      </c>
      <c r="H3279" s="613" t="s">
        <v>3041</v>
      </c>
      <c r="I3279" s="613">
        <v>67659</v>
      </c>
    </row>
    <row r="3280" spans="2:9" x14ac:dyDescent="0.2">
      <c r="B3280" s="614" t="s">
        <v>2197</v>
      </c>
      <c r="C3280" s="633" t="s">
        <v>452</v>
      </c>
      <c r="D3280" s="614">
        <v>67446</v>
      </c>
      <c r="G3280" s="613" t="s">
        <v>2197</v>
      </c>
      <c r="H3280" s="613" t="s">
        <v>3427</v>
      </c>
      <c r="I3280" s="613">
        <v>67731</v>
      </c>
    </row>
    <row r="3281" spans="2:9" x14ac:dyDescent="0.2">
      <c r="B3281" s="614" t="s">
        <v>2197</v>
      </c>
      <c r="C3281" s="633" t="s">
        <v>452</v>
      </c>
      <c r="D3281" s="614">
        <v>67430</v>
      </c>
      <c r="G3281" s="613" t="s">
        <v>2197</v>
      </c>
      <c r="H3281" s="613" t="s">
        <v>3427</v>
      </c>
      <c r="I3281" s="613">
        <v>67756</v>
      </c>
    </row>
    <row r="3282" spans="2:9" x14ac:dyDescent="0.2">
      <c r="B3282" s="614" t="s">
        <v>2197</v>
      </c>
      <c r="C3282" s="633" t="s">
        <v>452</v>
      </c>
      <c r="D3282" s="614">
        <v>67420</v>
      </c>
      <c r="G3282" s="613" t="s">
        <v>2197</v>
      </c>
      <c r="H3282" s="613" t="s">
        <v>3428</v>
      </c>
      <c r="I3282" s="613">
        <v>67730</v>
      </c>
    </row>
    <row r="3283" spans="2:9" x14ac:dyDescent="0.2">
      <c r="B3283" s="614" t="s">
        <v>2197</v>
      </c>
      <c r="C3283" s="633" t="s">
        <v>3436</v>
      </c>
      <c r="D3283" s="614">
        <v>67762</v>
      </c>
      <c r="G3283" s="613" t="s">
        <v>2197</v>
      </c>
      <c r="H3283" s="613" t="s">
        <v>3428</v>
      </c>
      <c r="I3283" s="613">
        <v>67739</v>
      </c>
    </row>
    <row r="3284" spans="2:9" x14ac:dyDescent="0.2">
      <c r="B3284" s="614" t="s">
        <v>2197</v>
      </c>
      <c r="C3284" s="633" t="s">
        <v>3436</v>
      </c>
      <c r="D3284" s="614">
        <v>67761</v>
      </c>
      <c r="G3284" s="613" t="s">
        <v>2197</v>
      </c>
      <c r="H3284" s="613" t="s">
        <v>3428</v>
      </c>
      <c r="I3284" s="613">
        <v>67744</v>
      </c>
    </row>
    <row r="3285" spans="2:9" x14ac:dyDescent="0.2">
      <c r="B3285" s="614" t="s">
        <v>2197</v>
      </c>
      <c r="C3285" s="633" t="s">
        <v>3436</v>
      </c>
      <c r="D3285" s="614">
        <v>67758</v>
      </c>
      <c r="G3285" s="613" t="s">
        <v>2197</v>
      </c>
      <c r="H3285" s="613" t="s">
        <v>3428</v>
      </c>
      <c r="I3285" s="613">
        <v>67745</v>
      </c>
    </row>
    <row r="3286" spans="2:9" x14ac:dyDescent="0.2">
      <c r="B3286" s="614" t="s">
        <v>2197</v>
      </c>
      <c r="C3286" s="633" t="s">
        <v>3437</v>
      </c>
      <c r="D3286" s="614">
        <v>67764</v>
      </c>
      <c r="G3286" s="613" t="s">
        <v>2197</v>
      </c>
      <c r="H3286" s="613" t="s">
        <v>3429</v>
      </c>
      <c r="I3286" s="613">
        <v>67635</v>
      </c>
    </row>
    <row r="3287" spans="2:9" x14ac:dyDescent="0.2">
      <c r="B3287" s="614" t="s">
        <v>2197</v>
      </c>
      <c r="C3287" s="633" t="s">
        <v>3437</v>
      </c>
      <c r="D3287" s="614">
        <v>67761</v>
      </c>
      <c r="G3287" s="613" t="s">
        <v>2197</v>
      </c>
      <c r="H3287" s="613" t="s">
        <v>3429</v>
      </c>
      <c r="I3287" s="613">
        <v>67643</v>
      </c>
    </row>
    <row r="3288" spans="2:9" x14ac:dyDescent="0.2">
      <c r="B3288" s="614" t="s">
        <v>2197</v>
      </c>
      <c r="C3288" s="633" t="s">
        <v>3437</v>
      </c>
      <c r="D3288" s="614">
        <v>67748</v>
      </c>
      <c r="G3288" s="613" t="s">
        <v>2197</v>
      </c>
      <c r="H3288" s="613" t="s">
        <v>3429</v>
      </c>
      <c r="I3288" s="613">
        <v>67653</v>
      </c>
    </row>
    <row r="3289" spans="2:9" x14ac:dyDescent="0.2">
      <c r="B3289" s="614" t="s">
        <v>2197</v>
      </c>
      <c r="C3289" s="633" t="s">
        <v>3437</v>
      </c>
      <c r="D3289" s="614">
        <v>67747</v>
      </c>
      <c r="G3289" s="613" t="s">
        <v>2197</v>
      </c>
      <c r="H3289" s="613" t="s">
        <v>3429</v>
      </c>
      <c r="I3289" s="613">
        <v>67749</v>
      </c>
    </row>
    <row r="3290" spans="2:9" x14ac:dyDescent="0.2">
      <c r="B3290" s="614" t="s">
        <v>2197</v>
      </c>
      <c r="C3290" s="633" t="s">
        <v>2324</v>
      </c>
      <c r="D3290" s="614">
        <v>67752</v>
      </c>
      <c r="G3290" s="613" t="s">
        <v>2197</v>
      </c>
      <c r="H3290" s="613" t="s">
        <v>3429</v>
      </c>
      <c r="I3290" s="613">
        <v>67757</v>
      </c>
    </row>
    <row r="3291" spans="2:9" x14ac:dyDescent="0.2">
      <c r="B3291" s="614" t="s">
        <v>2197</v>
      </c>
      <c r="C3291" s="633" t="s">
        <v>2324</v>
      </c>
      <c r="D3291" s="614">
        <v>67751</v>
      </c>
      <c r="G3291" s="613" t="s">
        <v>2197</v>
      </c>
      <c r="H3291" s="613" t="s">
        <v>3431</v>
      </c>
      <c r="I3291" s="613">
        <v>67732</v>
      </c>
    </row>
    <row r="3292" spans="2:9" x14ac:dyDescent="0.2">
      <c r="B3292" s="614" t="s">
        <v>2197</v>
      </c>
      <c r="C3292" s="633" t="s">
        <v>2324</v>
      </c>
      <c r="D3292" s="614">
        <v>67738</v>
      </c>
      <c r="G3292" s="613" t="s">
        <v>2197</v>
      </c>
      <c r="H3292" s="613" t="s">
        <v>3431</v>
      </c>
      <c r="I3292" s="613">
        <v>67733</v>
      </c>
    </row>
    <row r="3293" spans="2:9" x14ac:dyDescent="0.2">
      <c r="B3293" s="614" t="s">
        <v>2197</v>
      </c>
      <c r="C3293" s="633" t="s">
        <v>2324</v>
      </c>
      <c r="D3293" s="614">
        <v>67737</v>
      </c>
      <c r="G3293" s="613" t="s">
        <v>2197</v>
      </c>
      <c r="H3293" s="613" t="s">
        <v>3431</v>
      </c>
      <c r="I3293" s="613">
        <v>67735</v>
      </c>
    </row>
    <row r="3294" spans="2:9" x14ac:dyDescent="0.2">
      <c r="B3294" s="614" t="s">
        <v>2197</v>
      </c>
      <c r="C3294" s="633" t="s">
        <v>2324</v>
      </c>
      <c r="D3294" s="614">
        <v>67736</v>
      </c>
      <c r="G3294" s="613" t="s">
        <v>2197</v>
      </c>
      <c r="H3294" s="613" t="s">
        <v>3431</v>
      </c>
      <c r="I3294" s="613">
        <v>67741</v>
      </c>
    </row>
    <row r="3295" spans="2:9" x14ac:dyDescent="0.2">
      <c r="B3295" s="614" t="s">
        <v>2197</v>
      </c>
      <c r="C3295" s="633" t="s">
        <v>3438</v>
      </c>
      <c r="D3295" s="614">
        <v>67752</v>
      </c>
      <c r="G3295" s="613" t="s">
        <v>2197</v>
      </c>
      <c r="H3295" s="613" t="s">
        <v>3432</v>
      </c>
      <c r="I3295" s="613">
        <v>67701</v>
      </c>
    </row>
    <row r="3296" spans="2:9" x14ac:dyDescent="0.2">
      <c r="B3296" s="614" t="s">
        <v>2197</v>
      </c>
      <c r="C3296" s="633" t="s">
        <v>3438</v>
      </c>
      <c r="D3296" s="614">
        <v>67672</v>
      </c>
      <c r="G3296" s="613" t="s">
        <v>2197</v>
      </c>
      <c r="H3296" s="613" t="s">
        <v>3432</v>
      </c>
      <c r="I3296" s="613">
        <v>67732</v>
      </c>
    </row>
    <row r="3297" spans="2:9" x14ac:dyDescent="0.2">
      <c r="B3297" s="614" t="s">
        <v>2197</v>
      </c>
      <c r="C3297" s="633" t="s">
        <v>3438</v>
      </c>
      <c r="D3297" s="614">
        <v>67656</v>
      </c>
      <c r="G3297" s="613" t="s">
        <v>2197</v>
      </c>
      <c r="H3297" s="613" t="s">
        <v>3432</v>
      </c>
      <c r="I3297" s="613">
        <v>67734</v>
      </c>
    </row>
    <row r="3298" spans="2:9" x14ac:dyDescent="0.2">
      <c r="B3298" s="614" t="s">
        <v>2197</v>
      </c>
      <c r="C3298" s="633" t="s">
        <v>3438</v>
      </c>
      <c r="D3298" s="614">
        <v>67631</v>
      </c>
      <c r="G3298" s="613" t="s">
        <v>2197</v>
      </c>
      <c r="H3298" s="613" t="s">
        <v>3432</v>
      </c>
      <c r="I3298" s="613">
        <v>67748</v>
      </c>
    </row>
    <row r="3299" spans="2:9" x14ac:dyDescent="0.2">
      <c r="B3299" s="614" t="s">
        <v>2197</v>
      </c>
      <c r="C3299" s="633" t="s">
        <v>3439</v>
      </c>
      <c r="D3299" s="614">
        <v>67601</v>
      </c>
      <c r="G3299" s="613" t="s">
        <v>2197</v>
      </c>
      <c r="H3299" s="613" t="s">
        <v>3432</v>
      </c>
      <c r="I3299" s="613">
        <v>67753</v>
      </c>
    </row>
    <row r="3300" spans="2:9" x14ac:dyDescent="0.2">
      <c r="B3300" s="614" t="s">
        <v>2197</v>
      </c>
      <c r="C3300" s="633" t="s">
        <v>3439</v>
      </c>
      <c r="D3300" s="614">
        <v>67671</v>
      </c>
      <c r="G3300" s="613" t="s">
        <v>2197</v>
      </c>
      <c r="H3300" s="613" t="s">
        <v>3432</v>
      </c>
      <c r="I3300" s="613">
        <v>67764</v>
      </c>
    </row>
    <row r="3301" spans="2:9" x14ac:dyDescent="0.2">
      <c r="B3301" s="614" t="s">
        <v>2197</v>
      </c>
      <c r="C3301" s="633" t="s">
        <v>3439</v>
      </c>
      <c r="D3301" s="614">
        <v>67663</v>
      </c>
      <c r="G3301" s="613" t="s">
        <v>2197</v>
      </c>
      <c r="H3301" s="613" t="s">
        <v>3433</v>
      </c>
      <c r="I3301" s="613">
        <v>67740</v>
      </c>
    </row>
    <row r="3302" spans="2:9" x14ac:dyDescent="0.2">
      <c r="B3302" s="614" t="s">
        <v>2197</v>
      </c>
      <c r="C3302" s="633" t="s">
        <v>3439</v>
      </c>
      <c r="D3302" s="614">
        <v>67660</v>
      </c>
      <c r="G3302" s="613" t="s">
        <v>2197</v>
      </c>
      <c r="H3302" s="613" t="s">
        <v>3433</v>
      </c>
      <c r="I3302" s="613">
        <v>67757</v>
      </c>
    </row>
    <row r="3303" spans="2:9" x14ac:dyDescent="0.2">
      <c r="B3303" s="614" t="s">
        <v>2197</v>
      </c>
      <c r="C3303" s="633" t="s">
        <v>3439</v>
      </c>
      <c r="D3303" s="614">
        <v>67651</v>
      </c>
      <c r="G3303" s="613" t="s">
        <v>2197</v>
      </c>
      <c r="H3303" s="613" t="s">
        <v>3434</v>
      </c>
      <c r="I3303" s="613">
        <v>67632</v>
      </c>
    </row>
    <row r="3304" spans="2:9" x14ac:dyDescent="0.2">
      <c r="B3304" s="614" t="s">
        <v>2197</v>
      </c>
      <c r="C3304" s="633" t="s">
        <v>3439</v>
      </c>
      <c r="D3304" s="614">
        <v>67640</v>
      </c>
      <c r="G3304" s="613" t="s">
        <v>2197</v>
      </c>
      <c r="H3304" s="613" t="s">
        <v>3434</v>
      </c>
      <c r="I3304" s="613">
        <v>67651</v>
      </c>
    </row>
    <row r="3305" spans="2:9" x14ac:dyDescent="0.2">
      <c r="B3305" s="614" t="s">
        <v>2197</v>
      </c>
      <c r="C3305" s="633" t="s">
        <v>3439</v>
      </c>
      <c r="D3305" s="614">
        <v>67637</v>
      </c>
      <c r="G3305" s="613" t="s">
        <v>2197</v>
      </c>
      <c r="H3305" s="613" t="s">
        <v>3434</v>
      </c>
      <c r="I3305" s="613">
        <v>67657</v>
      </c>
    </row>
    <row r="3306" spans="2:9" x14ac:dyDescent="0.2">
      <c r="B3306" s="614" t="s">
        <v>2197</v>
      </c>
      <c r="C3306" s="633" t="s">
        <v>3439</v>
      </c>
      <c r="D3306" s="614">
        <v>67627</v>
      </c>
      <c r="G3306" s="613" t="s">
        <v>2197</v>
      </c>
      <c r="H3306" s="613" t="s">
        <v>3434</v>
      </c>
      <c r="I3306" s="613">
        <v>67663</v>
      </c>
    </row>
    <row r="3307" spans="2:9" x14ac:dyDescent="0.2">
      <c r="B3307" s="614" t="s">
        <v>2197</v>
      </c>
      <c r="C3307" s="633" t="s">
        <v>3440</v>
      </c>
      <c r="D3307" s="614">
        <v>67673</v>
      </c>
      <c r="G3307" s="613" t="s">
        <v>2197</v>
      </c>
      <c r="H3307" s="613" t="s">
        <v>3434</v>
      </c>
      <c r="I3307" s="613">
        <v>67669</v>
      </c>
    </row>
    <row r="3308" spans="2:9" x14ac:dyDescent="0.2">
      <c r="B3308" s="614" t="s">
        <v>2197</v>
      </c>
      <c r="C3308" s="633" t="s">
        <v>3440</v>
      </c>
      <c r="D3308" s="614">
        <v>67665</v>
      </c>
      <c r="G3308" s="613" t="s">
        <v>2197</v>
      </c>
      <c r="H3308" s="613" t="s">
        <v>3434</v>
      </c>
      <c r="I3308" s="613">
        <v>67675</v>
      </c>
    </row>
    <row r="3309" spans="2:9" x14ac:dyDescent="0.2">
      <c r="B3309" s="614" t="s">
        <v>2197</v>
      </c>
      <c r="C3309" s="633" t="s">
        <v>3440</v>
      </c>
      <c r="D3309" s="614">
        <v>67658</v>
      </c>
      <c r="G3309" s="613" t="s">
        <v>2197</v>
      </c>
      <c r="H3309" s="613" t="s">
        <v>452</v>
      </c>
      <c r="I3309" s="613">
        <v>67420</v>
      </c>
    </row>
    <row r="3310" spans="2:9" x14ac:dyDescent="0.2">
      <c r="B3310" s="614" t="s">
        <v>2197</v>
      </c>
      <c r="C3310" s="633" t="s">
        <v>3440</v>
      </c>
      <c r="D3310" s="614">
        <v>67649</v>
      </c>
      <c r="G3310" s="613" t="s">
        <v>2197</v>
      </c>
      <c r="H3310" s="613" t="s">
        <v>452</v>
      </c>
      <c r="I3310" s="613">
        <v>67430</v>
      </c>
    </row>
    <row r="3311" spans="2:9" x14ac:dyDescent="0.2">
      <c r="B3311" s="614" t="s">
        <v>2197</v>
      </c>
      <c r="C3311" s="633" t="s">
        <v>3440</v>
      </c>
      <c r="D3311" s="614">
        <v>67648</v>
      </c>
      <c r="G3311" s="613" t="s">
        <v>2197</v>
      </c>
      <c r="H3311" s="613" t="s">
        <v>452</v>
      </c>
      <c r="I3311" s="613">
        <v>67446</v>
      </c>
    </row>
    <row r="3312" spans="2:9" x14ac:dyDescent="0.2">
      <c r="B3312" s="614" t="s">
        <v>2197</v>
      </c>
      <c r="C3312" s="633" t="s">
        <v>3440</v>
      </c>
      <c r="D3312" s="614">
        <v>67640</v>
      </c>
      <c r="G3312" s="613" t="s">
        <v>2197</v>
      </c>
      <c r="H3312" s="613" t="s">
        <v>452</v>
      </c>
      <c r="I3312" s="613">
        <v>67452</v>
      </c>
    </row>
    <row r="3313" spans="2:9" x14ac:dyDescent="0.2">
      <c r="B3313" s="614" t="s">
        <v>2197</v>
      </c>
      <c r="C3313" s="633" t="s">
        <v>3440</v>
      </c>
      <c r="D3313" s="614">
        <v>67634</v>
      </c>
      <c r="G3313" s="613" t="s">
        <v>2197</v>
      </c>
      <c r="H3313" s="613" t="s">
        <v>452</v>
      </c>
      <c r="I3313" s="613">
        <v>67478</v>
      </c>
    </row>
    <row r="3314" spans="2:9" x14ac:dyDescent="0.2">
      <c r="B3314" s="614" t="s">
        <v>2197</v>
      </c>
      <c r="C3314" s="633" t="s">
        <v>3440</v>
      </c>
      <c r="D3314" s="614">
        <v>67626</v>
      </c>
      <c r="G3314" s="613" t="s">
        <v>2197</v>
      </c>
      <c r="H3314" s="613" t="s">
        <v>452</v>
      </c>
      <c r="I3314" s="613">
        <v>67485</v>
      </c>
    </row>
    <row r="3315" spans="2:9" x14ac:dyDescent="0.2">
      <c r="B3315" s="614" t="s">
        <v>2197</v>
      </c>
      <c r="C3315" s="633" t="s">
        <v>3440</v>
      </c>
      <c r="D3315" s="614">
        <v>67490</v>
      </c>
      <c r="G3315" s="613" t="s">
        <v>2197</v>
      </c>
      <c r="H3315" s="613" t="s">
        <v>3437</v>
      </c>
      <c r="I3315" s="613">
        <v>67747</v>
      </c>
    </row>
    <row r="3316" spans="2:9" x14ac:dyDescent="0.2">
      <c r="B3316" s="614" t="s">
        <v>2197</v>
      </c>
      <c r="C3316" s="633" t="s">
        <v>3441</v>
      </c>
      <c r="D3316" s="614">
        <v>67481</v>
      </c>
      <c r="G3316" s="613" t="s">
        <v>2197</v>
      </c>
      <c r="H3316" s="613" t="s">
        <v>3437</v>
      </c>
      <c r="I3316" s="613">
        <v>67748</v>
      </c>
    </row>
    <row r="3317" spans="2:9" x14ac:dyDescent="0.2">
      <c r="B3317" s="614" t="s">
        <v>2197</v>
      </c>
      <c r="C3317" s="633" t="s">
        <v>3441</v>
      </c>
      <c r="D3317" s="614">
        <v>67455</v>
      </c>
      <c r="G3317" s="613" t="s">
        <v>2197</v>
      </c>
      <c r="H3317" s="613" t="s">
        <v>3437</v>
      </c>
      <c r="I3317" s="613">
        <v>67761</v>
      </c>
    </row>
    <row r="3318" spans="2:9" x14ac:dyDescent="0.2">
      <c r="B3318" s="614" t="s">
        <v>2197</v>
      </c>
      <c r="C3318" s="633" t="s">
        <v>3441</v>
      </c>
      <c r="D3318" s="614">
        <v>67423</v>
      </c>
      <c r="G3318" s="613" t="s">
        <v>2197</v>
      </c>
      <c r="H3318" s="613" t="s">
        <v>3437</v>
      </c>
      <c r="I3318" s="613">
        <v>67764</v>
      </c>
    </row>
    <row r="3319" spans="2:9" x14ac:dyDescent="0.2">
      <c r="B3319" s="614" t="s">
        <v>2197</v>
      </c>
      <c r="C3319" s="633" t="s">
        <v>3441</v>
      </c>
      <c r="D3319" s="614">
        <v>67418</v>
      </c>
      <c r="G3319" s="613" t="s">
        <v>2197</v>
      </c>
      <c r="H3319" s="613" t="s">
        <v>3438</v>
      </c>
      <c r="I3319" s="613">
        <v>67631</v>
      </c>
    </row>
    <row r="3320" spans="2:9" x14ac:dyDescent="0.2">
      <c r="B3320" s="614" t="s">
        <v>2197</v>
      </c>
      <c r="C3320" s="633" t="s">
        <v>3442</v>
      </c>
      <c r="D3320" s="614">
        <v>67490</v>
      </c>
      <c r="G3320" s="613" t="s">
        <v>2197</v>
      </c>
      <c r="H3320" s="613" t="s">
        <v>3438</v>
      </c>
      <c r="I3320" s="613">
        <v>67656</v>
      </c>
    </row>
    <row r="3321" spans="2:9" x14ac:dyDescent="0.2">
      <c r="B3321" s="614" t="s">
        <v>2197</v>
      </c>
      <c r="C3321" s="633" t="s">
        <v>3442</v>
      </c>
      <c r="D3321" s="614">
        <v>67464</v>
      </c>
      <c r="G3321" s="613" t="s">
        <v>2197</v>
      </c>
      <c r="H3321" s="613" t="s">
        <v>3438</v>
      </c>
      <c r="I3321" s="613">
        <v>67672</v>
      </c>
    </row>
    <row r="3322" spans="2:9" x14ac:dyDescent="0.2">
      <c r="B3322" s="614" t="s">
        <v>2197</v>
      </c>
      <c r="C3322" s="633" t="s">
        <v>3442</v>
      </c>
      <c r="D3322" s="614">
        <v>67459</v>
      </c>
      <c r="G3322" s="613" t="s">
        <v>2197</v>
      </c>
      <c r="H3322" s="613" t="s">
        <v>3438</v>
      </c>
      <c r="I3322" s="613">
        <v>67752</v>
      </c>
    </row>
    <row r="3323" spans="2:9" x14ac:dyDescent="0.2">
      <c r="B3323" s="614" t="s">
        <v>2197</v>
      </c>
      <c r="C3323" s="633" t="s">
        <v>3442</v>
      </c>
      <c r="D3323" s="614">
        <v>67454</v>
      </c>
      <c r="G3323" s="613" t="s">
        <v>2197</v>
      </c>
      <c r="H3323" s="613" t="s">
        <v>3443</v>
      </c>
      <c r="I3323" s="613">
        <v>67401</v>
      </c>
    </row>
    <row r="3324" spans="2:9" x14ac:dyDescent="0.2">
      <c r="B3324" s="614" t="s">
        <v>2197</v>
      </c>
      <c r="C3324" s="633" t="s">
        <v>3442</v>
      </c>
      <c r="D3324" s="614">
        <v>67450</v>
      </c>
      <c r="G3324" s="613" t="s">
        <v>2197</v>
      </c>
      <c r="H3324" s="613" t="s">
        <v>3443</v>
      </c>
      <c r="I3324" s="613">
        <v>67422</v>
      </c>
    </row>
    <row r="3325" spans="2:9" x14ac:dyDescent="0.2">
      <c r="B3325" s="614" t="s">
        <v>2197</v>
      </c>
      <c r="C3325" s="633" t="s">
        <v>3442</v>
      </c>
      <c r="D3325" s="614">
        <v>67444</v>
      </c>
      <c r="G3325" s="613" t="s">
        <v>2197</v>
      </c>
      <c r="H3325" s="613" t="s">
        <v>3443</v>
      </c>
      <c r="I3325" s="613">
        <v>67432</v>
      </c>
    </row>
    <row r="3326" spans="2:9" x14ac:dyDescent="0.2">
      <c r="B3326" s="614" t="s">
        <v>2197</v>
      </c>
      <c r="C3326" s="633" t="s">
        <v>3442</v>
      </c>
      <c r="D3326" s="614">
        <v>67439</v>
      </c>
      <c r="G3326" s="613" t="s">
        <v>2197</v>
      </c>
      <c r="H3326" s="613" t="s">
        <v>3443</v>
      </c>
      <c r="I3326" s="613">
        <v>67436</v>
      </c>
    </row>
    <row r="3327" spans="2:9" x14ac:dyDescent="0.2">
      <c r="B3327" s="614" t="s">
        <v>2197</v>
      </c>
      <c r="C3327" s="633" t="s">
        <v>3442</v>
      </c>
      <c r="D3327" s="614">
        <v>67427</v>
      </c>
      <c r="G3327" s="613" t="s">
        <v>2197</v>
      </c>
      <c r="H3327" s="613" t="s">
        <v>3443</v>
      </c>
      <c r="I3327" s="613">
        <v>67445</v>
      </c>
    </row>
    <row r="3328" spans="2:9" x14ac:dyDescent="0.2">
      <c r="B3328" s="614" t="s">
        <v>2197</v>
      </c>
      <c r="C3328" s="633" t="s">
        <v>3442</v>
      </c>
      <c r="D3328" s="614">
        <v>67425</v>
      </c>
      <c r="G3328" s="613" t="s">
        <v>2197</v>
      </c>
      <c r="H3328" s="613" t="s">
        <v>3443</v>
      </c>
      <c r="I3328" s="613">
        <v>67466</v>
      </c>
    </row>
    <row r="3329" spans="2:9" x14ac:dyDescent="0.2">
      <c r="B3329" s="614" t="s">
        <v>2197</v>
      </c>
      <c r="C3329" s="633" t="s">
        <v>3443</v>
      </c>
      <c r="D3329" s="614">
        <v>67401</v>
      </c>
      <c r="G3329" s="613" t="s">
        <v>2197</v>
      </c>
      <c r="H3329" s="613" t="s">
        <v>3443</v>
      </c>
      <c r="I3329" s="613">
        <v>67467</v>
      </c>
    </row>
    <row r="3330" spans="2:9" x14ac:dyDescent="0.2">
      <c r="B3330" s="614" t="s">
        <v>2197</v>
      </c>
      <c r="C3330" s="633" t="s">
        <v>3443</v>
      </c>
      <c r="D3330" s="614">
        <v>67484</v>
      </c>
      <c r="G3330" s="613" t="s">
        <v>2197</v>
      </c>
      <c r="H3330" s="613" t="s">
        <v>3443</v>
      </c>
      <c r="I3330" s="613">
        <v>67470</v>
      </c>
    </row>
    <row r="3331" spans="2:9" x14ac:dyDescent="0.2">
      <c r="B3331" s="614" t="s">
        <v>2197</v>
      </c>
      <c r="C3331" s="633" t="s">
        <v>3443</v>
      </c>
      <c r="D3331" s="614">
        <v>67480</v>
      </c>
      <c r="G3331" s="613" t="s">
        <v>2197</v>
      </c>
      <c r="H3331" s="613" t="s">
        <v>3443</v>
      </c>
      <c r="I3331" s="613">
        <v>67480</v>
      </c>
    </row>
    <row r="3332" spans="2:9" x14ac:dyDescent="0.2">
      <c r="B3332" s="614" t="s">
        <v>2197</v>
      </c>
      <c r="C3332" s="633" t="s">
        <v>3443</v>
      </c>
      <c r="D3332" s="614">
        <v>67470</v>
      </c>
      <c r="G3332" s="613" t="s">
        <v>2197</v>
      </c>
      <c r="H3332" s="613" t="s">
        <v>3443</v>
      </c>
      <c r="I3332" s="613">
        <v>67484</v>
      </c>
    </row>
    <row r="3333" spans="2:9" x14ac:dyDescent="0.2">
      <c r="B3333" s="614" t="s">
        <v>2197</v>
      </c>
      <c r="C3333" s="633" t="s">
        <v>3443</v>
      </c>
      <c r="D3333" s="614">
        <v>67467</v>
      </c>
      <c r="G3333" s="613" t="s">
        <v>2197</v>
      </c>
      <c r="H3333" s="613" t="s">
        <v>3444</v>
      </c>
      <c r="I3333" s="613">
        <v>67401</v>
      </c>
    </row>
    <row r="3334" spans="2:9" x14ac:dyDescent="0.2">
      <c r="B3334" s="614" t="s">
        <v>2197</v>
      </c>
      <c r="C3334" s="633" t="s">
        <v>3443</v>
      </c>
      <c r="D3334" s="614">
        <v>67466</v>
      </c>
      <c r="G3334" s="613" t="s">
        <v>2197</v>
      </c>
      <c r="H3334" s="613" t="s">
        <v>3444</v>
      </c>
      <c r="I3334" s="613">
        <v>67416</v>
      </c>
    </row>
    <row r="3335" spans="2:9" x14ac:dyDescent="0.2">
      <c r="B3335" s="614" t="s">
        <v>2197</v>
      </c>
      <c r="C3335" s="633" t="s">
        <v>3443</v>
      </c>
      <c r="D3335" s="614">
        <v>67445</v>
      </c>
      <c r="G3335" s="613" t="s">
        <v>2197</v>
      </c>
      <c r="H3335" s="613" t="s">
        <v>3444</v>
      </c>
      <c r="I3335" s="613">
        <v>67425</v>
      </c>
    </row>
    <row r="3336" spans="2:9" x14ac:dyDescent="0.2">
      <c r="B3336" s="614" t="s">
        <v>2197</v>
      </c>
      <c r="C3336" s="633" t="s">
        <v>3443</v>
      </c>
      <c r="D3336" s="614">
        <v>67436</v>
      </c>
      <c r="G3336" s="613" t="s">
        <v>2197</v>
      </c>
      <c r="H3336" s="613" t="s">
        <v>3444</v>
      </c>
      <c r="I3336" s="613">
        <v>67442</v>
      </c>
    </row>
    <row r="3337" spans="2:9" x14ac:dyDescent="0.2">
      <c r="B3337" s="614" t="s">
        <v>2197</v>
      </c>
      <c r="C3337" s="633" t="s">
        <v>3443</v>
      </c>
      <c r="D3337" s="614">
        <v>67432</v>
      </c>
      <c r="G3337" s="613" t="s">
        <v>2197</v>
      </c>
      <c r="H3337" s="613" t="s">
        <v>3444</v>
      </c>
      <c r="I3337" s="613">
        <v>67448</v>
      </c>
    </row>
    <row r="3338" spans="2:9" x14ac:dyDescent="0.2">
      <c r="B3338" s="614" t="s">
        <v>2197</v>
      </c>
      <c r="C3338" s="633" t="s">
        <v>3443</v>
      </c>
      <c r="D3338" s="614">
        <v>67422</v>
      </c>
      <c r="G3338" s="613" t="s">
        <v>2197</v>
      </c>
      <c r="H3338" s="613" t="s">
        <v>3444</v>
      </c>
      <c r="I3338" s="613">
        <v>67456</v>
      </c>
    </row>
    <row r="3339" spans="2:9" x14ac:dyDescent="0.2">
      <c r="B3339" s="614" t="s">
        <v>2197</v>
      </c>
      <c r="C3339" s="633" t="s">
        <v>3444</v>
      </c>
      <c r="D3339" s="614">
        <v>67401</v>
      </c>
      <c r="G3339" s="613" t="s">
        <v>2197</v>
      </c>
      <c r="H3339" s="613" t="s">
        <v>3444</v>
      </c>
      <c r="I3339" s="613">
        <v>67470</v>
      </c>
    </row>
    <row r="3340" spans="2:9" x14ac:dyDescent="0.2">
      <c r="B3340" s="614" t="s">
        <v>2197</v>
      </c>
      <c r="C3340" s="633" t="s">
        <v>3444</v>
      </c>
      <c r="D3340" s="614">
        <v>67484</v>
      </c>
      <c r="G3340" s="613" t="s">
        <v>2197</v>
      </c>
      <c r="H3340" s="613" t="s">
        <v>3444</v>
      </c>
      <c r="I3340" s="613">
        <v>67480</v>
      </c>
    </row>
    <row r="3341" spans="2:9" x14ac:dyDescent="0.2">
      <c r="B3341" s="614" t="s">
        <v>2197</v>
      </c>
      <c r="C3341" s="633" t="s">
        <v>3444</v>
      </c>
      <c r="D3341" s="614">
        <v>67480</v>
      </c>
      <c r="G3341" s="613" t="s">
        <v>2197</v>
      </c>
      <c r="H3341" s="613" t="s">
        <v>3444</v>
      </c>
      <c r="I3341" s="613">
        <v>67484</v>
      </c>
    </row>
    <row r="3342" spans="2:9" x14ac:dyDescent="0.2">
      <c r="B3342" s="614" t="s">
        <v>2197</v>
      </c>
      <c r="C3342" s="633" t="s">
        <v>3444</v>
      </c>
      <c r="D3342" s="614">
        <v>67470</v>
      </c>
      <c r="G3342" s="613" t="s">
        <v>2197</v>
      </c>
      <c r="H3342" s="613" t="s">
        <v>3445</v>
      </c>
      <c r="I3342" s="613">
        <v>66441</v>
      </c>
    </row>
    <row r="3343" spans="2:9" x14ac:dyDescent="0.2">
      <c r="B3343" s="614" t="s">
        <v>2197</v>
      </c>
      <c r="C3343" s="633" t="s">
        <v>3444</v>
      </c>
      <c r="D3343" s="614">
        <v>67456</v>
      </c>
      <c r="G3343" s="613" t="s">
        <v>2197</v>
      </c>
      <c r="H3343" s="613" t="s">
        <v>3445</v>
      </c>
      <c r="I3343" s="613">
        <v>67410</v>
      </c>
    </row>
    <row r="3344" spans="2:9" x14ac:dyDescent="0.2">
      <c r="B3344" s="614" t="s">
        <v>2197</v>
      </c>
      <c r="C3344" s="633" t="s">
        <v>3444</v>
      </c>
      <c r="D3344" s="614">
        <v>67448</v>
      </c>
      <c r="G3344" s="613" t="s">
        <v>2197</v>
      </c>
      <c r="H3344" s="613" t="s">
        <v>3445</v>
      </c>
      <c r="I3344" s="613">
        <v>67431</v>
      </c>
    </row>
    <row r="3345" spans="2:9" x14ac:dyDescent="0.2">
      <c r="B3345" s="614" t="s">
        <v>2197</v>
      </c>
      <c r="C3345" s="633" t="s">
        <v>3444</v>
      </c>
      <c r="D3345" s="614">
        <v>67442</v>
      </c>
      <c r="G3345" s="613" t="s">
        <v>2197</v>
      </c>
      <c r="H3345" s="613" t="s">
        <v>3445</v>
      </c>
      <c r="I3345" s="613">
        <v>67441</v>
      </c>
    </row>
    <row r="3346" spans="2:9" x14ac:dyDescent="0.2">
      <c r="B3346" s="614" t="s">
        <v>2197</v>
      </c>
      <c r="C3346" s="633" t="s">
        <v>3444</v>
      </c>
      <c r="D3346" s="614">
        <v>67425</v>
      </c>
      <c r="G3346" s="613" t="s">
        <v>2197</v>
      </c>
      <c r="H3346" s="613" t="s">
        <v>3445</v>
      </c>
      <c r="I3346" s="613">
        <v>67448</v>
      </c>
    </row>
    <row r="3347" spans="2:9" x14ac:dyDescent="0.2">
      <c r="B3347" s="614" t="s">
        <v>2197</v>
      </c>
      <c r="C3347" s="633" t="s">
        <v>3444</v>
      </c>
      <c r="D3347" s="614">
        <v>67416</v>
      </c>
      <c r="G3347" s="613" t="s">
        <v>2197</v>
      </c>
      <c r="H3347" s="613" t="s">
        <v>3445</v>
      </c>
      <c r="I3347" s="613">
        <v>67449</v>
      </c>
    </row>
    <row r="3348" spans="2:9" x14ac:dyDescent="0.2">
      <c r="B3348" s="614" t="s">
        <v>2197</v>
      </c>
      <c r="C3348" s="633" t="s">
        <v>3445</v>
      </c>
      <c r="D3348" s="614">
        <v>67492</v>
      </c>
      <c r="G3348" s="613" t="s">
        <v>2197</v>
      </c>
      <c r="H3348" s="613" t="s">
        <v>3445</v>
      </c>
      <c r="I3348" s="613">
        <v>67451</v>
      </c>
    </row>
    <row r="3349" spans="2:9" x14ac:dyDescent="0.2">
      <c r="B3349" s="614" t="s">
        <v>2197</v>
      </c>
      <c r="C3349" s="633" t="s">
        <v>3445</v>
      </c>
      <c r="D3349" s="614">
        <v>67487</v>
      </c>
      <c r="G3349" s="613" t="s">
        <v>2197</v>
      </c>
      <c r="H3349" s="613" t="s">
        <v>3445</v>
      </c>
      <c r="I3349" s="613">
        <v>67475</v>
      </c>
    </row>
    <row r="3350" spans="2:9" x14ac:dyDescent="0.2">
      <c r="B3350" s="614" t="s">
        <v>2197</v>
      </c>
      <c r="C3350" s="633" t="s">
        <v>3445</v>
      </c>
      <c r="D3350" s="614">
        <v>67482</v>
      </c>
      <c r="G3350" s="613" t="s">
        <v>2197</v>
      </c>
      <c r="H3350" s="613" t="s">
        <v>3445</v>
      </c>
      <c r="I3350" s="613">
        <v>67480</v>
      </c>
    </row>
    <row r="3351" spans="2:9" x14ac:dyDescent="0.2">
      <c r="B3351" s="614" t="s">
        <v>2197</v>
      </c>
      <c r="C3351" s="633" t="s">
        <v>3445</v>
      </c>
      <c r="D3351" s="614">
        <v>67480</v>
      </c>
      <c r="G3351" s="613" t="s">
        <v>2197</v>
      </c>
      <c r="H3351" s="613" t="s">
        <v>3445</v>
      </c>
      <c r="I3351" s="613">
        <v>67482</v>
      </c>
    </row>
    <row r="3352" spans="2:9" x14ac:dyDescent="0.2">
      <c r="B3352" s="614" t="s">
        <v>2197</v>
      </c>
      <c r="C3352" s="633" t="s">
        <v>3445</v>
      </c>
      <c r="D3352" s="614">
        <v>67475</v>
      </c>
      <c r="G3352" s="613" t="s">
        <v>2197</v>
      </c>
      <c r="H3352" s="613" t="s">
        <v>3445</v>
      </c>
      <c r="I3352" s="613">
        <v>67487</v>
      </c>
    </row>
    <row r="3353" spans="2:9" x14ac:dyDescent="0.2">
      <c r="B3353" s="614" t="s">
        <v>2197</v>
      </c>
      <c r="C3353" s="633" t="s">
        <v>3445</v>
      </c>
      <c r="D3353" s="614">
        <v>67451</v>
      </c>
      <c r="G3353" s="613" t="s">
        <v>2197</v>
      </c>
      <c r="H3353" s="613" t="s">
        <v>3445</v>
      </c>
      <c r="I3353" s="613">
        <v>67492</v>
      </c>
    </row>
    <row r="3354" spans="2:9" x14ac:dyDescent="0.2">
      <c r="B3354" s="614" t="s">
        <v>2197</v>
      </c>
      <c r="C3354" s="633" t="s">
        <v>3445</v>
      </c>
      <c r="D3354" s="614">
        <v>67449</v>
      </c>
      <c r="G3354" s="613" t="s">
        <v>2197</v>
      </c>
      <c r="H3354" s="613" t="s">
        <v>3446</v>
      </c>
      <c r="I3354" s="613">
        <v>67879</v>
      </c>
    </row>
    <row r="3355" spans="2:9" x14ac:dyDescent="0.2">
      <c r="B3355" s="614" t="s">
        <v>2197</v>
      </c>
      <c r="C3355" s="633" t="s">
        <v>3445</v>
      </c>
      <c r="D3355" s="614">
        <v>67448</v>
      </c>
      <c r="G3355" s="613" t="s">
        <v>2197</v>
      </c>
      <c r="H3355" s="613" t="s">
        <v>3447</v>
      </c>
      <c r="I3355" s="613">
        <v>67850</v>
      </c>
    </row>
    <row r="3356" spans="2:9" x14ac:dyDescent="0.2">
      <c r="B3356" s="614" t="s">
        <v>2197</v>
      </c>
      <c r="C3356" s="633" t="s">
        <v>3445</v>
      </c>
      <c r="D3356" s="614">
        <v>67441</v>
      </c>
      <c r="G3356" s="613" t="s">
        <v>2197</v>
      </c>
      <c r="H3356" s="613" t="s">
        <v>3447</v>
      </c>
      <c r="I3356" s="613">
        <v>67863</v>
      </c>
    </row>
    <row r="3357" spans="2:9" x14ac:dyDescent="0.2">
      <c r="B3357" s="614" t="s">
        <v>2197</v>
      </c>
      <c r="C3357" s="633" t="s">
        <v>3445</v>
      </c>
      <c r="D3357" s="614">
        <v>67431</v>
      </c>
      <c r="G3357" s="613" t="s">
        <v>2197</v>
      </c>
      <c r="H3357" s="613" t="s">
        <v>3447</v>
      </c>
      <c r="I3357" s="613">
        <v>67871</v>
      </c>
    </row>
    <row r="3358" spans="2:9" x14ac:dyDescent="0.2">
      <c r="B3358" s="614" t="s">
        <v>2197</v>
      </c>
      <c r="C3358" s="633" t="s">
        <v>3445</v>
      </c>
      <c r="D3358" s="614">
        <v>67410</v>
      </c>
      <c r="G3358" s="613" t="s">
        <v>2197</v>
      </c>
      <c r="H3358" s="613" t="s">
        <v>3448</v>
      </c>
      <c r="I3358" s="613">
        <v>67839</v>
      </c>
    </row>
    <row r="3359" spans="2:9" x14ac:dyDescent="0.2">
      <c r="B3359" s="614" t="s">
        <v>2197</v>
      </c>
      <c r="C3359" s="633" t="s">
        <v>3445</v>
      </c>
      <c r="D3359" s="614">
        <v>66441</v>
      </c>
      <c r="G3359" s="613" t="s">
        <v>2197</v>
      </c>
      <c r="H3359" s="613" t="s">
        <v>3448</v>
      </c>
      <c r="I3359" s="613">
        <v>67850</v>
      </c>
    </row>
    <row r="3360" spans="2:9" x14ac:dyDescent="0.2">
      <c r="B3360" s="614" t="s">
        <v>2197</v>
      </c>
      <c r="C3360" s="633" t="s">
        <v>3446</v>
      </c>
      <c r="D3360" s="614">
        <v>67879</v>
      </c>
      <c r="G3360" s="613" t="s">
        <v>2197</v>
      </c>
      <c r="H3360" s="613" t="s">
        <v>3449</v>
      </c>
      <c r="I3360" s="613">
        <v>67515</v>
      </c>
    </row>
    <row r="3361" spans="2:9" x14ac:dyDescent="0.2">
      <c r="B3361" s="614" t="s">
        <v>2197</v>
      </c>
      <c r="C3361" s="633" t="s">
        <v>2197</v>
      </c>
      <c r="D3361" s="614">
        <v>67861</v>
      </c>
      <c r="G3361" s="613" t="s">
        <v>2197</v>
      </c>
      <c r="H3361" s="613" t="s">
        <v>3449</v>
      </c>
      <c r="I3361" s="613">
        <v>67516</v>
      </c>
    </row>
    <row r="3362" spans="2:9" x14ac:dyDescent="0.2">
      <c r="B3362" s="614" t="s">
        <v>2197</v>
      </c>
      <c r="C3362" s="633" t="s">
        <v>2197</v>
      </c>
      <c r="D3362" s="614">
        <v>67863</v>
      </c>
      <c r="G3362" s="613" t="s">
        <v>2197</v>
      </c>
      <c r="H3362" s="613" t="s">
        <v>3449</v>
      </c>
      <c r="I3362" s="613">
        <v>67518</v>
      </c>
    </row>
    <row r="3363" spans="2:9" x14ac:dyDescent="0.2">
      <c r="B3363" s="614" t="s">
        <v>2197</v>
      </c>
      <c r="C3363" s="633" t="s">
        <v>3447</v>
      </c>
      <c r="D3363" s="614">
        <v>67871</v>
      </c>
      <c r="G3363" s="613" t="s">
        <v>2197</v>
      </c>
      <c r="H3363" s="613" t="s">
        <v>3449</v>
      </c>
      <c r="I3363" s="613">
        <v>67521</v>
      </c>
    </row>
    <row r="3364" spans="2:9" x14ac:dyDescent="0.2">
      <c r="B3364" s="614" t="s">
        <v>2197</v>
      </c>
      <c r="C3364" s="633" t="s">
        <v>3447</v>
      </c>
      <c r="D3364" s="614">
        <v>67863</v>
      </c>
      <c r="G3364" s="613" t="s">
        <v>2197</v>
      </c>
      <c r="H3364" s="613" t="s">
        <v>3449</v>
      </c>
      <c r="I3364" s="613">
        <v>67560</v>
      </c>
    </row>
    <row r="3365" spans="2:9" x14ac:dyDescent="0.2">
      <c r="B3365" s="614" t="s">
        <v>2197</v>
      </c>
      <c r="C3365" s="633" t="s">
        <v>3447</v>
      </c>
      <c r="D3365" s="614">
        <v>67850</v>
      </c>
      <c r="G3365" s="613" t="s">
        <v>2197</v>
      </c>
      <c r="H3365" s="613" t="s">
        <v>3449</v>
      </c>
      <c r="I3365" s="613">
        <v>67572</v>
      </c>
    </row>
    <row r="3366" spans="2:9" x14ac:dyDescent="0.2">
      <c r="B3366" s="614" t="s">
        <v>2197</v>
      </c>
      <c r="C3366" s="633" t="s">
        <v>3448</v>
      </c>
      <c r="D3366" s="614">
        <v>67839</v>
      </c>
      <c r="G3366" s="613" t="s">
        <v>2197</v>
      </c>
      <c r="H3366" s="613" t="s">
        <v>3449</v>
      </c>
      <c r="I3366" s="613">
        <v>67584</v>
      </c>
    </row>
    <row r="3367" spans="2:9" x14ac:dyDescent="0.2">
      <c r="B3367" s="614" t="s">
        <v>2197</v>
      </c>
      <c r="C3367" s="633" t="s">
        <v>3448</v>
      </c>
      <c r="D3367" s="614">
        <v>67850</v>
      </c>
      <c r="G3367" s="613" t="s">
        <v>2197</v>
      </c>
      <c r="H3367" s="613" t="s">
        <v>3450</v>
      </c>
      <c r="I3367" s="613">
        <v>67511</v>
      </c>
    </row>
    <row r="3368" spans="2:9" x14ac:dyDescent="0.2">
      <c r="B3368" s="614" t="s">
        <v>2197</v>
      </c>
      <c r="C3368" s="633" t="s">
        <v>3449</v>
      </c>
      <c r="D3368" s="614">
        <v>67584</v>
      </c>
      <c r="G3368" s="613" t="s">
        <v>2197</v>
      </c>
      <c r="H3368" s="613" t="s">
        <v>3450</v>
      </c>
      <c r="I3368" s="613">
        <v>67513</v>
      </c>
    </row>
    <row r="3369" spans="2:9" x14ac:dyDescent="0.2">
      <c r="B3369" s="614" t="s">
        <v>2197</v>
      </c>
      <c r="C3369" s="633" t="s">
        <v>3449</v>
      </c>
      <c r="D3369" s="614">
        <v>67572</v>
      </c>
      <c r="G3369" s="613" t="s">
        <v>2197</v>
      </c>
      <c r="H3369" s="613" t="s">
        <v>3450</v>
      </c>
      <c r="I3369" s="613">
        <v>67520</v>
      </c>
    </row>
    <row r="3370" spans="2:9" x14ac:dyDescent="0.2">
      <c r="B3370" s="614" t="s">
        <v>2197</v>
      </c>
      <c r="C3370" s="633" t="s">
        <v>3449</v>
      </c>
      <c r="D3370" s="614">
        <v>67560</v>
      </c>
      <c r="G3370" s="613" t="s">
        <v>2197</v>
      </c>
      <c r="H3370" s="613" t="s">
        <v>3450</v>
      </c>
      <c r="I3370" s="613">
        <v>67548</v>
      </c>
    </row>
    <row r="3371" spans="2:9" x14ac:dyDescent="0.2">
      <c r="B3371" s="614" t="s">
        <v>2197</v>
      </c>
      <c r="C3371" s="633" t="s">
        <v>3449</v>
      </c>
      <c r="D3371" s="614">
        <v>67521</v>
      </c>
      <c r="G3371" s="613" t="s">
        <v>2197</v>
      </c>
      <c r="H3371" s="613" t="s">
        <v>3450</v>
      </c>
      <c r="I3371" s="613">
        <v>67553</v>
      </c>
    </row>
    <row r="3372" spans="2:9" x14ac:dyDescent="0.2">
      <c r="B3372" s="614" t="s">
        <v>2197</v>
      </c>
      <c r="C3372" s="633" t="s">
        <v>3449</v>
      </c>
      <c r="D3372" s="614">
        <v>67518</v>
      </c>
      <c r="G3372" s="613" t="s">
        <v>2197</v>
      </c>
      <c r="H3372" s="613" t="s">
        <v>3450</v>
      </c>
      <c r="I3372" s="613">
        <v>67556</v>
      </c>
    </row>
    <row r="3373" spans="2:9" x14ac:dyDescent="0.2">
      <c r="B3373" s="614" t="s">
        <v>2197</v>
      </c>
      <c r="C3373" s="633" t="s">
        <v>3449</v>
      </c>
      <c r="D3373" s="614">
        <v>67516</v>
      </c>
      <c r="G3373" s="613" t="s">
        <v>2197</v>
      </c>
      <c r="H3373" s="613" t="s">
        <v>3450</v>
      </c>
      <c r="I3373" s="613">
        <v>67559</v>
      </c>
    </row>
    <row r="3374" spans="2:9" x14ac:dyDescent="0.2">
      <c r="B3374" s="614" t="s">
        <v>2197</v>
      </c>
      <c r="C3374" s="633" t="s">
        <v>3449</v>
      </c>
      <c r="D3374" s="614">
        <v>67515</v>
      </c>
      <c r="G3374" s="613" t="s">
        <v>2197</v>
      </c>
      <c r="H3374" s="613" t="s">
        <v>3450</v>
      </c>
      <c r="I3374" s="613">
        <v>67565</v>
      </c>
    </row>
    <row r="3375" spans="2:9" x14ac:dyDescent="0.2">
      <c r="B3375" s="614" t="s">
        <v>2197</v>
      </c>
      <c r="C3375" s="633" t="s">
        <v>3450</v>
      </c>
      <c r="D3375" s="614">
        <v>67575</v>
      </c>
      <c r="G3375" s="613" t="s">
        <v>2197</v>
      </c>
      <c r="H3375" s="613" t="s">
        <v>3450</v>
      </c>
      <c r="I3375" s="613">
        <v>67575</v>
      </c>
    </row>
    <row r="3376" spans="2:9" x14ac:dyDescent="0.2">
      <c r="B3376" s="614" t="s">
        <v>2197</v>
      </c>
      <c r="C3376" s="633" t="s">
        <v>3450</v>
      </c>
      <c r="D3376" s="614">
        <v>67565</v>
      </c>
      <c r="G3376" s="613" t="s">
        <v>2197</v>
      </c>
      <c r="H3376" s="613" t="s">
        <v>3451</v>
      </c>
      <c r="I3376" s="613">
        <v>67511</v>
      </c>
    </row>
    <row r="3377" spans="2:9" x14ac:dyDescent="0.2">
      <c r="B3377" s="614" t="s">
        <v>2197</v>
      </c>
      <c r="C3377" s="633" t="s">
        <v>3450</v>
      </c>
      <c r="D3377" s="614">
        <v>67559</v>
      </c>
      <c r="G3377" s="613" t="s">
        <v>2197</v>
      </c>
      <c r="H3377" s="613" t="s">
        <v>3451</v>
      </c>
      <c r="I3377" s="613">
        <v>67525</v>
      </c>
    </row>
    <row r="3378" spans="2:9" x14ac:dyDescent="0.2">
      <c r="B3378" s="614" t="s">
        <v>2197</v>
      </c>
      <c r="C3378" s="633" t="s">
        <v>3450</v>
      </c>
      <c r="D3378" s="614">
        <v>67556</v>
      </c>
      <c r="G3378" s="613" t="s">
        <v>2197</v>
      </c>
      <c r="H3378" s="613" t="s">
        <v>3451</v>
      </c>
      <c r="I3378" s="613">
        <v>67526</v>
      </c>
    </row>
    <row r="3379" spans="2:9" x14ac:dyDescent="0.2">
      <c r="B3379" s="614" t="s">
        <v>2197</v>
      </c>
      <c r="C3379" s="633" t="s">
        <v>3450</v>
      </c>
      <c r="D3379" s="614">
        <v>67553</v>
      </c>
      <c r="G3379" s="613" t="s">
        <v>2197</v>
      </c>
      <c r="H3379" s="613" t="s">
        <v>3451</v>
      </c>
      <c r="I3379" s="613">
        <v>67530</v>
      </c>
    </row>
    <row r="3380" spans="2:9" x14ac:dyDescent="0.2">
      <c r="B3380" s="614" t="s">
        <v>2197</v>
      </c>
      <c r="C3380" s="633" t="s">
        <v>3450</v>
      </c>
      <c r="D3380" s="614">
        <v>67548</v>
      </c>
      <c r="G3380" s="613" t="s">
        <v>2197</v>
      </c>
      <c r="H3380" s="613" t="s">
        <v>3451</v>
      </c>
      <c r="I3380" s="613">
        <v>67544</v>
      </c>
    </row>
    <row r="3381" spans="2:9" x14ac:dyDescent="0.2">
      <c r="B3381" s="614" t="s">
        <v>2197</v>
      </c>
      <c r="C3381" s="633" t="s">
        <v>3450</v>
      </c>
      <c r="D3381" s="614">
        <v>67520</v>
      </c>
      <c r="G3381" s="613" t="s">
        <v>2197</v>
      </c>
      <c r="H3381" s="613" t="s">
        <v>3451</v>
      </c>
      <c r="I3381" s="613">
        <v>67564</v>
      </c>
    </row>
    <row r="3382" spans="2:9" x14ac:dyDescent="0.2">
      <c r="B3382" s="614" t="s">
        <v>2197</v>
      </c>
      <c r="C3382" s="633" t="s">
        <v>3450</v>
      </c>
      <c r="D3382" s="614">
        <v>67513</v>
      </c>
      <c r="G3382" s="613" t="s">
        <v>2197</v>
      </c>
      <c r="H3382" s="613" t="s">
        <v>3451</v>
      </c>
      <c r="I3382" s="613">
        <v>67565</v>
      </c>
    </row>
    <row r="3383" spans="2:9" x14ac:dyDescent="0.2">
      <c r="B3383" s="614" t="s">
        <v>2197</v>
      </c>
      <c r="C3383" s="633" t="s">
        <v>3450</v>
      </c>
      <c r="D3383" s="614">
        <v>67511</v>
      </c>
      <c r="G3383" s="613" t="s">
        <v>2197</v>
      </c>
      <c r="H3383" s="613" t="s">
        <v>3451</v>
      </c>
      <c r="I3383" s="613">
        <v>67567</v>
      </c>
    </row>
    <row r="3384" spans="2:9" x14ac:dyDescent="0.2">
      <c r="B3384" s="614" t="s">
        <v>2197</v>
      </c>
      <c r="C3384" s="633" t="s">
        <v>3451</v>
      </c>
      <c r="D3384" s="614">
        <v>67567</v>
      </c>
      <c r="G3384" s="613" t="s">
        <v>2197</v>
      </c>
      <c r="H3384" s="613" t="s">
        <v>3452</v>
      </c>
      <c r="I3384" s="613">
        <v>67427</v>
      </c>
    </row>
    <row r="3385" spans="2:9" x14ac:dyDescent="0.2">
      <c r="B3385" s="614" t="s">
        <v>2197</v>
      </c>
      <c r="C3385" s="633" t="s">
        <v>3451</v>
      </c>
      <c r="D3385" s="614">
        <v>67565</v>
      </c>
      <c r="G3385" s="613" t="s">
        <v>2197</v>
      </c>
      <c r="H3385" s="613" t="s">
        <v>3452</v>
      </c>
      <c r="I3385" s="613">
        <v>67444</v>
      </c>
    </row>
    <row r="3386" spans="2:9" x14ac:dyDescent="0.2">
      <c r="B3386" s="614" t="s">
        <v>2197</v>
      </c>
      <c r="C3386" s="633" t="s">
        <v>3451</v>
      </c>
      <c r="D3386" s="614">
        <v>67564</v>
      </c>
      <c r="G3386" s="613" t="s">
        <v>2197</v>
      </c>
      <c r="H3386" s="613" t="s">
        <v>3452</v>
      </c>
      <c r="I3386" s="613">
        <v>67457</v>
      </c>
    </row>
    <row r="3387" spans="2:9" x14ac:dyDescent="0.2">
      <c r="B3387" s="614" t="s">
        <v>2197</v>
      </c>
      <c r="C3387" s="633" t="s">
        <v>3451</v>
      </c>
      <c r="D3387" s="614">
        <v>67544</v>
      </c>
      <c r="G3387" s="613" t="s">
        <v>2197</v>
      </c>
      <c r="H3387" s="613" t="s">
        <v>3452</v>
      </c>
      <c r="I3387" s="613">
        <v>67491</v>
      </c>
    </row>
    <row r="3388" spans="2:9" x14ac:dyDescent="0.2">
      <c r="B3388" s="614" t="s">
        <v>2197</v>
      </c>
      <c r="C3388" s="633" t="s">
        <v>3451</v>
      </c>
      <c r="D3388" s="614">
        <v>67530</v>
      </c>
      <c r="G3388" s="613" t="s">
        <v>2197</v>
      </c>
      <c r="H3388" s="613" t="s">
        <v>3452</v>
      </c>
      <c r="I3388" s="613">
        <v>67502</v>
      </c>
    </row>
    <row r="3389" spans="2:9" x14ac:dyDescent="0.2">
      <c r="B3389" s="614" t="s">
        <v>2197</v>
      </c>
      <c r="C3389" s="633" t="s">
        <v>3451</v>
      </c>
      <c r="D3389" s="614">
        <v>67526</v>
      </c>
      <c r="G3389" s="613" t="s">
        <v>2197</v>
      </c>
      <c r="H3389" s="613" t="s">
        <v>3452</v>
      </c>
      <c r="I3389" s="613">
        <v>67512</v>
      </c>
    </row>
    <row r="3390" spans="2:9" x14ac:dyDescent="0.2">
      <c r="B3390" s="614" t="s">
        <v>2197</v>
      </c>
      <c r="C3390" s="633" t="s">
        <v>3451</v>
      </c>
      <c r="D3390" s="614">
        <v>67525</v>
      </c>
      <c r="G3390" s="613" t="s">
        <v>2197</v>
      </c>
      <c r="H3390" s="613" t="s">
        <v>3452</v>
      </c>
      <c r="I3390" s="613">
        <v>67524</v>
      </c>
    </row>
    <row r="3391" spans="2:9" x14ac:dyDescent="0.2">
      <c r="B3391" s="614" t="s">
        <v>2197</v>
      </c>
      <c r="C3391" s="633" t="s">
        <v>3451</v>
      </c>
      <c r="D3391" s="614">
        <v>67511</v>
      </c>
      <c r="G3391" s="613" t="s">
        <v>2197</v>
      </c>
      <c r="H3391" s="613" t="s">
        <v>3452</v>
      </c>
      <c r="I3391" s="613">
        <v>67526</v>
      </c>
    </row>
    <row r="3392" spans="2:9" x14ac:dyDescent="0.2">
      <c r="B3392" s="614" t="s">
        <v>2197</v>
      </c>
      <c r="C3392" s="633" t="s">
        <v>3452</v>
      </c>
      <c r="D3392" s="614">
        <v>67502</v>
      </c>
      <c r="G3392" s="613" t="s">
        <v>2197</v>
      </c>
      <c r="H3392" s="613" t="s">
        <v>3452</v>
      </c>
      <c r="I3392" s="613">
        <v>67546</v>
      </c>
    </row>
    <row r="3393" spans="2:9" x14ac:dyDescent="0.2">
      <c r="B3393" s="614" t="s">
        <v>2197</v>
      </c>
      <c r="C3393" s="633" t="s">
        <v>3452</v>
      </c>
      <c r="D3393" s="614">
        <v>67579</v>
      </c>
      <c r="G3393" s="613" t="s">
        <v>2197</v>
      </c>
      <c r="H3393" s="613" t="s">
        <v>3452</v>
      </c>
      <c r="I3393" s="613">
        <v>67554</v>
      </c>
    </row>
    <row r="3394" spans="2:9" x14ac:dyDescent="0.2">
      <c r="B3394" s="614" t="s">
        <v>2197</v>
      </c>
      <c r="C3394" s="633" t="s">
        <v>3452</v>
      </c>
      <c r="D3394" s="614">
        <v>67573</v>
      </c>
      <c r="G3394" s="613" t="s">
        <v>2197</v>
      </c>
      <c r="H3394" s="613" t="s">
        <v>3452</v>
      </c>
      <c r="I3394" s="613">
        <v>67573</v>
      </c>
    </row>
    <row r="3395" spans="2:9" x14ac:dyDescent="0.2">
      <c r="B3395" s="614" t="s">
        <v>2197</v>
      </c>
      <c r="C3395" s="633" t="s">
        <v>3452</v>
      </c>
      <c r="D3395" s="614">
        <v>67554</v>
      </c>
      <c r="G3395" s="613" t="s">
        <v>2197</v>
      </c>
      <c r="H3395" s="613" t="s">
        <v>3452</v>
      </c>
      <c r="I3395" s="613">
        <v>67579</v>
      </c>
    </row>
    <row r="3396" spans="2:9" x14ac:dyDescent="0.2">
      <c r="B3396" s="614" t="s">
        <v>2197</v>
      </c>
      <c r="C3396" s="633" t="s">
        <v>3452</v>
      </c>
      <c r="D3396" s="614">
        <v>67546</v>
      </c>
      <c r="G3396" s="613" t="s">
        <v>2197</v>
      </c>
      <c r="H3396" s="613" t="s">
        <v>3453</v>
      </c>
      <c r="I3396" s="613">
        <v>66840</v>
      </c>
    </row>
    <row r="3397" spans="2:9" x14ac:dyDescent="0.2">
      <c r="B3397" s="614" t="s">
        <v>2197</v>
      </c>
      <c r="C3397" s="633" t="s">
        <v>3452</v>
      </c>
      <c r="D3397" s="614">
        <v>67526</v>
      </c>
      <c r="G3397" s="613" t="s">
        <v>2197</v>
      </c>
      <c r="H3397" s="613" t="s">
        <v>3453</v>
      </c>
      <c r="I3397" s="613">
        <v>66843</v>
      </c>
    </row>
    <row r="3398" spans="2:9" x14ac:dyDescent="0.2">
      <c r="B3398" s="614" t="s">
        <v>2197</v>
      </c>
      <c r="C3398" s="633" t="s">
        <v>3452</v>
      </c>
      <c r="D3398" s="614">
        <v>67524</v>
      </c>
      <c r="G3398" s="613" t="s">
        <v>2197</v>
      </c>
      <c r="H3398" s="613" t="s">
        <v>3453</v>
      </c>
      <c r="I3398" s="613">
        <v>66845</v>
      </c>
    </row>
    <row r="3399" spans="2:9" x14ac:dyDescent="0.2">
      <c r="B3399" s="614" t="s">
        <v>2197</v>
      </c>
      <c r="C3399" s="633" t="s">
        <v>3452</v>
      </c>
      <c r="D3399" s="614">
        <v>67512</v>
      </c>
      <c r="G3399" s="613" t="s">
        <v>2197</v>
      </c>
      <c r="H3399" s="613" t="s">
        <v>3453</v>
      </c>
      <c r="I3399" s="613">
        <v>66850</v>
      </c>
    </row>
    <row r="3400" spans="2:9" x14ac:dyDescent="0.2">
      <c r="B3400" s="614" t="s">
        <v>2197</v>
      </c>
      <c r="C3400" s="633" t="s">
        <v>3452</v>
      </c>
      <c r="D3400" s="614">
        <v>67491</v>
      </c>
      <c r="G3400" s="613" t="s">
        <v>2197</v>
      </c>
      <c r="H3400" s="613" t="s">
        <v>3453</v>
      </c>
      <c r="I3400" s="613">
        <v>66862</v>
      </c>
    </row>
    <row r="3401" spans="2:9" x14ac:dyDescent="0.2">
      <c r="B3401" s="614" t="s">
        <v>2197</v>
      </c>
      <c r="C3401" s="633" t="s">
        <v>3452</v>
      </c>
      <c r="D3401" s="614">
        <v>67457</v>
      </c>
      <c r="G3401" s="613" t="s">
        <v>2197</v>
      </c>
      <c r="H3401" s="613" t="s">
        <v>3453</v>
      </c>
      <c r="I3401" s="613">
        <v>66869</v>
      </c>
    </row>
    <row r="3402" spans="2:9" x14ac:dyDescent="0.2">
      <c r="B3402" s="614" t="s">
        <v>2197</v>
      </c>
      <c r="C3402" s="633" t="s">
        <v>3452</v>
      </c>
      <c r="D3402" s="614">
        <v>67444</v>
      </c>
      <c r="G3402" s="613" t="s">
        <v>2197</v>
      </c>
      <c r="H3402" s="613" t="s">
        <v>3454</v>
      </c>
      <c r="I3402" s="613">
        <v>67838</v>
      </c>
    </row>
    <row r="3403" spans="2:9" x14ac:dyDescent="0.2">
      <c r="B3403" s="614" t="s">
        <v>2197</v>
      </c>
      <c r="C3403" s="633" t="s">
        <v>3452</v>
      </c>
      <c r="D3403" s="614">
        <v>67427</v>
      </c>
      <c r="G3403" s="613" t="s">
        <v>2197</v>
      </c>
      <c r="H3403" s="613" t="s">
        <v>3454</v>
      </c>
      <c r="I3403" s="613">
        <v>67860</v>
      </c>
    </row>
    <row r="3404" spans="2:9" x14ac:dyDescent="0.2">
      <c r="B3404" s="614" t="s">
        <v>2197</v>
      </c>
      <c r="C3404" s="633" t="s">
        <v>2404</v>
      </c>
      <c r="D3404" s="614">
        <v>67062</v>
      </c>
      <c r="G3404" s="613" t="s">
        <v>2197</v>
      </c>
      <c r="H3404" s="613" t="s">
        <v>3455</v>
      </c>
      <c r="I3404" s="613">
        <v>67835</v>
      </c>
    </row>
    <row r="3405" spans="2:9" x14ac:dyDescent="0.2">
      <c r="B3405" s="614" t="s">
        <v>2197</v>
      </c>
      <c r="C3405" s="633" t="s">
        <v>2404</v>
      </c>
      <c r="D3405" s="614">
        <v>67546</v>
      </c>
      <c r="G3405" s="613" t="s">
        <v>2197</v>
      </c>
      <c r="H3405" s="613" t="s">
        <v>3455</v>
      </c>
      <c r="I3405" s="613">
        <v>67838</v>
      </c>
    </row>
    <row r="3406" spans="2:9" x14ac:dyDescent="0.2">
      <c r="B3406" s="614" t="s">
        <v>2197</v>
      </c>
      <c r="C3406" s="633" t="s">
        <v>2404</v>
      </c>
      <c r="D3406" s="614">
        <v>67491</v>
      </c>
      <c r="G3406" s="613" t="s">
        <v>2197</v>
      </c>
      <c r="H3406" s="613" t="s">
        <v>3455</v>
      </c>
      <c r="I3406" s="613">
        <v>67846</v>
      </c>
    </row>
    <row r="3407" spans="2:9" x14ac:dyDescent="0.2">
      <c r="B3407" s="614" t="s">
        <v>2197</v>
      </c>
      <c r="C3407" s="633" t="s">
        <v>2404</v>
      </c>
      <c r="D3407" s="614">
        <v>67476</v>
      </c>
      <c r="G3407" s="613" t="s">
        <v>2197</v>
      </c>
      <c r="H3407" s="613" t="s">
        <v>3455</v>
      </c>
      <c r="I3407" s="613">
        <v>67851</v>
      </c>
    </row>
    <row r="3408" spans="2:9" x14ac:dyDescent="0.2">
      <c r="B3408" s="614" t="s">
        <v>2197</v>
      </c>
      <c r="C3408" s="633" t="s">
        <v>2404</v>
      </c>
      <c r="D3408" s="614">
        <v>67464</v>
      </c>
      <c r="G3408" s="613" t="s">
        <v>2197</v>
      </c>
      <c r="H3408" s="613" t="s">
        <v>3455</v>
      </c>
      <c r="I3408" s="613">
        <v>67853</v>
      </c>
    </row>
    <row r="3409" spans="2:9" x14ac:dyDescent="0.2">
      <c r="B3409" s="614" t="s">
        <v>2197</v>
      </c>
      <c r="C3409" s="633" t="s">
        <v>2404</v>
      </c>
      <c r="D3409" s="614">
        <v>67460</v>
      </c>
      <c r="G3409" s="613" t="s">
        <v>2197</v>
      </c>
      <c r="H3409" s="613" t="s">
        <v>3455</v>
      </c>
      <c r="I3409" s="613">
        <v>67868</v>
      </c>
    </row>
    <row r="3410" spans="2:9" x14ac:dyDescent="0.2">
      <c r="B3410" s="614" t="s">
        <v>2197</v>
      </c>
      <c r="C3410" s="633" t="s">
        <v>2404</v>
      </c>
      <c r="D3410" s="614">
        <v>67456</v>
      </c>
      <c r="G3410" s="613" t="s">
        <v>2197</v>
      </c>
      <c r="H3410" s="613" t="s">
        <v>3455</v>
      </c>
      <c r="I3410" s="613">
        <v>67871</v>
      </c>
    </row>
    <row r="3411" spans="2:9" x14ac:dyDescent="0.2">
      <c r="B3411" s="614" t="s">
        <v>2197</v>
      </c>
      <c r="C3411" s="633" t="s">
        <v>2404</v>
      </c>
      <c r="D3411" s="614">
        <v>67448</v>
      </c>
      <c r="G3411" s="613" t="s">
        <v>2197</v>
      </c>
      <c r="H3411" s="613" t="s">
        <v>3456</v>
      </c>
      <c r="I3411" s="613">
        <v>67849</v>
      </c>
    </row>
    <row r="3412" spans="2:9" x14ac:dyDescent="0.2">
      <c r="B3412" s="614" t="s">
        <v>2197</v>
      </c>
      <c r="C3412" s="633" t="s">
        <v>2404</v>
      </c>
      <c r="D3412" s="614">
        <v>67443</v>
      </c>
      <c r="G3412" s="613" t="s">
        <v>2197</v>
      </c>
      <c r="H3412" s="613" t="s">
        <v>3456</v>
      </c>
      <c r="I3412" s="613">
        <v>67854</v>
      </c>
    </row>
    <row r="3413" spans="2:9" x14ac:dyDescent="0.2">
      <c r="B3413" s="614" t="s">
        <v>2197</v>
      </c>
      <c r="C3413" s="633" t="s">
        <v>2404</v>
      </c>
      <c r="D3413" s="614">
        <v>67428</v>
      </c>
      <c r="G3413" s="613" t="s">
        <v>2197</v>
      </c>
      <c r="H3413" s="613" t="s">
        <v>3457</v>
      </c>
      <c r="I3413" s="613">
        <v>67523</v>
      </c>
    </row>
    <row r="3414" spans="2:9" x14ac:dyDescent="0.2">
      <c r="B3414" s="614" t="s">
        <v>2197</v>
      </c>
      <c r="C3414" s="633" t="s">
        <v>2404</v>
      </c>
      <c r="D3414" s="614">
        <v>67416</v>
      </c>
      <c r="G3414" s="613" t="s">
        <v>2197</v>
      </c>
      <c r="H3414" s="613" t="s">
        <v>3457</v>
      </c>
      <c r="I3414" s="613">
        <v>67529</v>
      </c>
    </row>
    <row r="3415" spans="2:9" x14ac:dyDescent="0.2">
      <c r="B3415" s="614" t="s">
        <v>2197</v>
      </c>
      <c r="C3415" s="633" t="s">
        <v>2404</v>
      </c>
      <c r="D3415" s="614">
        <v>67107</v>
      </c>
      <c r="G3415" s="613" t="s">
        <v>2197</v>
      </c>
      <c r="H3415" s="613" t="s">
        <v>3457</v>
      </c>
      <c r="I3415" s="613">
        <v>67550</v>
      </c>
    </row>
    <row r="3416" spans="2:9" x14ac:dyDescent="0.2">
      <c r="B3416" s="614" t="s">
        <v>2197</v>
      </c>
      <c r="C3416" s="633" t="s">
        <v>223</v>
      </c>
      <c r="D3416" s="614">
        <v>67114</v>
      </c>
      <c r="G3416" s="613" t="s">
        <v>2197</v>
      </c>
      <c r="H3416" s="613" t="s">
        <v>3457</v>
      </c>
      <c r="I3416" s="613">
        <v>67574</v>
      </c>
    </row>
    <row r="3417" spans="2:9" x14ac:dyDescent="0.2">
      <c r="B3417" s="614" t="s">
        <v>2197</v>
      </c>
      <c r="C3417" s="633" t="s">
        <v>223</v>
      </c>
      <c r="D3417" s="614">
        <v>66840</v>
      </c>
      <c r="G3417" s="613" t="s">
        <v>2197</v>
      </c>
      <c r="H3417" s="613" t="s">
        <v>3458</v>
      </c>
      <c r="I3417" s="613">
        <v>67059</v>
      </c>
    </row>
    <row r="3418" spans="2:9" x14ac:dyDescent="0.2">
      <c r="B3418" s="614" t="s">
        <v>2197</v>
      </c>
      <c r="C3418" s="633" t="s">
        <v>223</v>
      </c>
      <c r="D3418" s="614">
        <v>67483</v>
      </c>
      <c r="G3418" s="613" t="s">
        <v>2197</v>
      </c>
      <c r="H3418" s="613" t="s">
        <v>3458</v>
      </c>
      <c r="I3418" s="613">
        <v>67519</v>
      </c>
    </row>
    <row r="3419" spans="2:9" x14ac:dyDescent="0.2">
      <c r="B3419" s="614" t="s">
        <v>2197</v>
      </c>
      <c r="C3419" s="633" t="s">
        <v>223</v>
      </c>
      <c r="D3419" s="614">
        <v>67475</v>
      </c>
      <c r="G3419" s="613" t="s">
        <v>2197</v>
      </c>
      <c r="H3419" s="613" t="s">
        <v>3458</v>
      </c>
      <c r="I3419" s="613">
        <v>67547</v>
      </c>
    </row>
    <row r="3420" spans="2:9" x14ac:dyDescent="0.2">
      <c r="B3420" s="614" t="s">
        <v>2197</v>
      </c>
      <c r="C3420" s="633" t="s">
        <v>223</v>
      </c>
      <c r="D3420" s="614">
        <v>67451</v>
      </c>
      <c r="G3420" s="613" t="s">
        <v>2197</v>
      </c>
      <c r="H3420" s="613" t="s">
        <v>3458</v>
      </c>
      <c r="I3420" s="613">
        <v>67552</v>
      </c>
    </row>
    <row r="3421" spans="2:9" x14ac:dyDescent="0.2">
      <c r="B3421" s="614" t="s">
        <v>2197</v>
      </c>
      <c r="C3421" s="633" t="s">
        <v>223</v>
      </c>
      <c r="D3421" s="614">
        <v>67438</v>
      </c>
      <c r="G3421" s="613" t="s">
        <v>2197</v>
      </c>
      <c r="H3421" s="613" t="s">
        <v>3458</v>
      </c>
      <c r="I3421" s="613">
        <v>67563</v>
      </c>
    </row>
    <row r="3422" spans="2:9" x14ac:dyDescent="0.2">
      <c r="B3422" s="614" t="s">
        <v>2197</v>
      </c>
      <c r="C3422" s="633" t="s">
        <v>223</v>
      </c>
      <c r="D3422" s="614">
        <v>67428</v>
      </c>
      <c r="G3422" s="613" t="s">
        <v>2197</v>
      </c>
      <c r="H3422" s="613" t="s">
        <v>3459</v>
      </c>
      <c r="I3422" s="613">
        <v>67020</v>
      </c>
    </row>
    <row r="3423" spans="2:9" x14ac:dyDescent="0.2">
      <c r="B3423" s="614" t="s">
        <v>2197</v>
      </c>
      <c r="C3423" s="633" t="s">
        <v>223</v>
      </c>
      <c r="D3423" s="614">
        <v>67151</v>
      </c>
      <c r="G3423" s="613" t="s">
        <v>2197</v>
      </c>
      <c r="H3423" s="613" t="s">
        <v>3459</v>
      </c>
      <c r="I3423" s="613">
        <v>67025</v>
      </c>
    </row>
    <row r="3424" spans="2:9" x14ac:dyDescent="0.2">
      <c r="B3424" s="614" t="s">
        <v>2197</v>
      </c>
      <c r="C3424" s="633" t="s">
        <v>223</v>
      </c>
      <c r="D3424" s="614">
        <v>67073</v>
      </c>
      <c r="G3424" s="613" t="s">
        <v>2197</v>
      </c>
      <c r="H3424" s="613" t="s">
        <v>3459</v>
      </c>
      <c r="I3424" s="613">
        <v>67035</v>
      </c>
    </row>
    <row r="3425" spans="2:9" x14ac:dyDescent="0.2">
      <c r="B3425" s="614" t="s">
        <v>2197</v>
      </c>
      <c r="C3425" s="633" t="s">
        <v>223</v>
      </c>
      <c r="D3425" s="614">
        <v>67063</v>
      </c>
      <c r="G3425" s="613" t="s">
        <v>2197</v>
      </c>
      <c r="H3425" s="613" t="s">
        <v>3459</v>
      </c>
      <c r="I3425" s="613">
        <v>67068</v>
      </c>
    </row>
    <row r="3426" spans="2:9" x14ac:dyDescent="0.2">
      <c r="B3426" s="614" t="s">
        <v>2197</v>
      </c>
      <c r="C3426" s="633" t="s">
        <v>223</v>
      </c>
      <c r="D3426" s="614">
        <v>67053</v>
      </c>
      <c r="G3426" s="613" t="s">
        <v>2197</v>
      </c>
      <c r="H3426" s="613" t="s">
        <v>3459</v>
      </c>
      <c r="I3426" s="613">
        <v>67108</v>
      </c>
    </row>
    <row r="3427" spans="2:9" x14ac:dyDescent="0.2">
      <c r="B3427" s="614" t="s">
        <v>2197</v>
      </c>
      <c r="C3427" s="633" t="s">
        <v>223</v>
      </c>
      <c r="D3427" s="614">
        <v>66866</v>
      </c>
      <c r="G3427" s="613" t="s">
        <v>2197</v>
      </c>
      <c r="H3427" s="613" t="s">
        <v>3459</v>
      </c>
      <c r="I3427" s="613">
        <v>67501</v>
      </c>
    </row>
    <row r="3428" spans="2:9" x14ac:dyDescent="0.2">
      <c r="B3428" s="614" t="s">
        <v>2197</v>
      </c>
      <c r="C3428" s="633" t="s">
        <v>223</v>
      </c>
      <c r="D3428" s="614">
        <v>66861</v>
      </c>
      <c r="G3428" s="613" t="s">
        <v>2197</v>
      </c>
      <c r="H3428" s="613" t="s">
        <v>3459</v>
      </c>
      <c r="I3428" s="613">
        <v>67502</v>
      </c>
    </row>
    <row r="3429" spans="2:9" x14ac:dyDescent="0.2">
      <c r="B3429" s="614" t="s">
        <v>2197</v>
      </c>
      <c r="C3429" s="633" t="s">
        <v>223</v>
      </c>
      <c r="D3429" s="614">
        <v>66859</v>
      </c>
      <c r="G3429" s="613" t="s">
        <v>2197</v>
      </c>
      <c r="H3429" s="613" t="s">
        <v>3459</v>
      </c>
      <c r="I3429" s="613">
        <v>67505</v>
      </c>
    </row>
    <row r="3430" spans="2:9" x14ac:dyDescent="0.2">
      <c r="B3430" s="614" t="s">
        <v>2197</v>
      </c>
      <c r="C3430" s="633" t="s">
        <v>223</v>
      </c>
      <c r="D3430" s="614">
        <v>66858</v>
      </c>
      <c r="G3430" s="613" t="s">
        <v>2197</v>
      </c>
      <c r="H3430" s="613" t="s">
        <v>3459</v>
      </c>
      <c r="I3430" s="613">
        <v>67510</v>
      </c>
    </row>
    <row r="3431" spans="2:9" x14ac:dyDescent="0.2">
      <c r="B3431" s="614" t="s">
        <v>2197</v>
      </c>
      <c r="C3431" s="633" t="s">
        <v>223</v>
      </c>
      <c r="D3431" s="614">
        <v>66851</v>
      </c>
      <c r="G3431" s="613" t="s">
        <v>2197</v>
      </c>
      <c r="H3431" s="613" t="s">
        <v>3459</v>
      </c>
      <c r="I3431" s="613">
        <v>67514</v>
      </c>
    </row>
    <row r="3432" spans="2:9" x14ac:dyDescent="0.2">
      <c r="B3432" s="614" t="s">
        <v>2197</v>
      </c>
      <c r="C3432" s="633" t="s">
        <v>3453</v>
      </c>
      <c r="D3432" s="614">
        <v>66840</v>
      </c>
      <c r="G3432" s="613" t="s">
        <v>2197</v>
      </c>
      <c r="H3432" s="613" t="s">
        <v>3459</v>
      </c>
      <c r="I3432" s="613">
        <v>67522</v>
      </c>
    </row>
    <row r="3433" spans="2:9" x14ac:dyDescent="0.2">
      <c r="B3433" s="614" t="s">
        <v>2197</v>
      </c>
      <c r="C3433" s="633" t="s">
        <v>3453</v>
      </c>
      <c r="D3433" s="614">
        <v>66869</v>
      </c>
      <c r="G3433" s="613" t="s">
        <v>2197</v>
      </c>
      <c r="H3433" s="613" t="s">
        <v>3459</v>
      </c>
      <c r="I3433" s="613">
        <v>67543</v>
      </c>
    </row>
    <row r="3434" spans="2:9" x14ac:dyDescent="0.2">
      <c r="B3434" s="614" t="s">
        <v>2197</v>
      </c>
      <c r="C3434" s="633" t="s">
        <v>3453</v>
      </c>
      <c r="D3434" s="614">
        <v>66862</v>
      </c>
      <c r="G3434" s="613" t="s">
        <v>2197</v>
      </c>
      <c r="H3434" s="613" t="s">
        <v>3459</v>
      </c>
      <c r="I3434" s="613">
        <v>67546</v>
      </c>
    </row>
    <row r="3435" spans="2:9" x14ac:dyDescent="0.2">
      <c r="B3435" s="614" t="s">
        <v>2197</v>
      </c>
      <c r="C3435" s="633" t="s">
        <v>3453</v>
      </c>
      <c r="D3435" s="614">
        <v>66850</v>
      </c>
      <c r="G3435" s="613" t="s">
        <v>2197</v>
      </c>
      <c r="H3435" s="613" t="s">
        <v>3459</v>
      </c>
      <c r="I3435" s="613">
        <v>67561</v>
      </c>
    </row>
    <row r="3436" spans="2:9" x14ac:dyDescent="0.2">
      <c r="B3436" s="614" t="s">
        <v>2197</v>
      </c>
      <c r="C3436" s="633" t="s">
        <v>3453</v>
      </c>
      <c r="D3436" s="614">
        <v>66845</v>
      </c>
      <c r="G3436" s="613" t="s">
        <v>2197</v>
      </c>
      <c r="H3436" s="613" t="s">
        <v>3459</v>
      </c>
      <c r="I3436" s="613">
        <v>67566</v>
      </c>
    </row>
    <row r="3437" spans="2:9" x14ac:dyDescent="0.2">
      <c r="B3437" s="614" t="s">
        <v>2197</v>
      </c>
      <c r="C3437" s="633" t="s">
        <v>3453</v>
      </c>
      <c r="D3437" s="614">
        <v>66843</v>
      </c>
      <c r="G3437" s="613" t="s">
        <v>2197</v>
      </c>
      <c r="H3437" s="613" t="s">
        <v>3459</v>
      </c>
      <c r="I3437" s="613">
        <v>67568</v>
      </c>
    </row>
    <row r="3438" spans="2:9" x14ac:dyDescent="0.2">
      <c r="B3438" s="614" t="s">
        <v>2197</v>
      </c>
      <c r="C3438" s="630" t="s">
        <v>2334</v>
      </c>
      <c r="D3438" s="614">
        <v>67878</v>
      </c>
      <c r="G3438" s="613" t="s">
        <v>2197</v>
      </c>
      <c r="H3438" s="613" t="s">
        <v>3459</v>
      </c>
      <c r="I3438" s="613">
        <v>67570</v>
      </c>
    </row>
    <row r="3439" spans="2:9" x14ac:dyDescent="0.2">
      <c r="B3439" s="614" t="s">
        <v>2197</v>
      </c>
      <c r="C3439" s="630" t="s">
        <v>2334</v>
      </c>
      <c r="D3439" s="614">
        <v>67857</v>
      </c>
      <c r="G3439" s="613" t="s">
        <v>2197</v>
      </c>
      <c r="H3439" s="613" t="s">
        <v>3459</v>
      </c>
      <c r="I3439" s="613">
        <v>67573</v>
      </c>
    </row>
    <row r="3440" spans="2:9" x14ac:dyDescent="0.2">
      <c r="B3440" s="614" t="s">
        <v>2197</v>
      </c>
      <c r="C3440" s="630" t="s">
        <v>3454</v>
      </c>
      <c r="D3440" s="614">
        <v>67860</v>
      </c>
      <c r="G3440" s="613" t="s">
        <v>2197</v>
      </c>
      <c r="H3440" s="613" t="s">
        <v>3459</v>
      </c>
      <c r="I3440" s="613">
        <v>67579</v>
      </c>
    </row>
    <row r="3441" spans="2:9" x14ac:dyDescent="0.2">
      <c r="B3441" s="614" t="s">
        <v>2197</v>
      </c>
      <c r="C3441" s="630" t="s">
        <v>3454</v>
      </c>
      <c r="D3441" s="614">
        <v>67838</v>
      </c>
      <c r="G3441" s="613" t="s">
        <v>2197</v>
      </c>
      <c r="H3441" s="613" t="s">
        <v>3459</v>
      </c>
      <c r="I3441" s="613">
        <v>67581</v>
      </c>
    </row>
    <row r="3442" spans="2:9" x14ac:dyDescent="0.2">
      <c r="B3442" s="614" t="s">
        <v>2197</v>
      </c>
      <c r="C3442" s="630" t="s">
        <v>3455</v>
      </c>
      <c r="D3442" s="614">
        <v>67871</v>
      </c>
      <c r="G3442" s="613" t="s">
        <v>2197</v>
      </c>
      <c r="H3442" s="613" t="s">
        <v>3459</v>
      </c>
      <c r="I3442" s="613">
        <v>67583</v>
      </c>
    </row>
    <row r="3443" spans="2:9" x14ac:dyDescent="0.2">
      <c r="B3443" s="614" t="s">
        <v>2197</v>
      </c>
      <c r="C3443" s="630" t="s">
        <v>3455</v>
      </c>
      <c r="D3443" s="614">
        <v>67868</v>
      </c>
      <c r="G3443" s="613" t="s">
        <v>2197</v>
      </c>
      <c r="H3443" s="613" t="s">
        <v>3460</v>
      </c>
      <c r="I3443" s="613">
        <v>66840</v>
      </c>
    </row>
    <row r="3444" spans="2:9" x14ac:dyDescent="0.2">
      <c r="B3444" s="614" t="s">
        <v>2197</v>
      </c>
      <c r="C3444" s="630" t="s">
        <v>3455</v>
      </c>
      <c r="D3444" s="614">
        <v>67853</v>
      </c>
      <c r="G3444" s="613" t="s">
        <v>2197</v>
      </c>
      <c r="H3444" s="613" t="s">
        <v>3460</v>
      </c>
      <c r="I3444" s="613">
        <v>66842</v>
      </c>
    </row>
    <row r="3445" spans="2:9" x14ac:dyDescent="0.2">
      <c r="B3445" s="614" t="s">
        <v>2197</v>
      </c>
      <c r="C3445" s="630" t="s">
        <v>3455</v>
      </c>
      <c r="D3445" s="614">
        <v>67851</v>
      </c>
      <c r="G3445" s="613" t="s">
        <v>2197</v>
      </c>
      <c r="H3445" s="613" t="s">
        <v>3460</v>
      </c>
      <c r="I3445" s="613">
        <v>67002</v>
      </c>
    </row>
    <row r="3446" spans="2:9" x14ac:dyDescent="0.2">
      <c r="B3446" s="614" t="s">
        <v>2197</v>
      </c>
      <c r="C3446" s="630" t="s">
        <v>3455</v>
      </c>
      <c r="D3446" s="614">
        <v>67846</v>
      </c>
      <c r="G3446" s="613" t="s">
        <v>2197</v>
      </c>
      <c r="H3446" s="613" t="s">
        <v>3460</v>
      </c>
      <c r="I3446" s="613">
        <v>67008</v>
      </c>
    </row>
    <row r="3447" spans="2:9" x14ac:dyDescent="0.2">
      <c r="B3447" s="614" t="s">
        <v>2197</v>
      </c>
      <c r="C3447" s="630" t="s">
        <v>3455</v>
      </c>
      <c r="D3447" s="614">
        <v>67838</v>
      </c>
      <c r="G3447" s="613" t="s">
        <v>2197</v>
      </c>
      <c r="H3447" s="613" t="s">
        <v>3460</v>
      </c>
      <c r="I3447" s="613">
        <v>67010</v>
      </c>
    </row>
    <row r="3448" spans="2:9" x14ac:dyDescent="0.2">
      <c r="B3448" s="614" t="s">
        <v>2197</v>
      </c>
      <c r="C3448" s="630" t="s">
        <v>3455</v>
      </c>
      <c r="D3448" s="614">
        <v>67835</v>
      </c>
      <c r="G3448" s="613" t="s">
        <v>2197</v>
      </c>
      <c r="H3448" s="613" t="s">
        <v>3460</v>
      </c>
      <c r="I3448" s="613">
        <v>67017</v>
      </c>
    </row>
    <row r="3449" spans="2:9" x14ac:dyDescent="0.2">
      <c r="B3449" s="614" t="s">
        <v>2197</v>
      </c>
      <c r="C3449" s="630" t="s">
        <v>3456</v>
      </c>
      <c r="D3449" s="614">
        <v>67854</v>
      </c>
      <c r="G3449" s="613" t="s">
        <v>2197</v>
      </c>
      <c r="H3449" s="613" t="s">
        <v>3460</v>
      </c>
      <c r="I3449" s="613">
        <v>67039</v>
      </c>
    </row>
    <row r="3450" spans="2:9" x14ac:dyDescent="0.2">
      <c r="B3450" s="614" t="s">
        <v>2197</v>
      </c>
      <c r="C3450" s="630" t="s">
        <v>3456</v>
      </c>
      <c r="D3450" s="614">
        <v>67849</v>
      </c>
      <c r="G3450" s="613" t="s">
        <v>2197</v>
      </c>
      <c r="H3450" s="613" t="s">
        <v>3460</v>
      </c>
      <c r="I3450" s="613">
        <v>67042</v>
      </c>
    </row>
    <row r="3451" spans="2:9" x14ac:dyDescent="0.2">
      <c r="B3451" s="614" t="s">
        <v>2197</v>
      </c>
      <c r="C3451" s="630" t="s">
        <v>3457</v>
      </c>
      <c r="D3451" s="614">
        <v>67574</v>
      </c>
      <c r="G3451" s="613" t="s">
        <v>2197</v>
      </c>
      <c r="H3451" s="613" t="s">
        <v>3460</v>
      </c>
      <c r="I3451" s="613">
        <v>67072</v>
      </c>
    </row>
    <row r="3452" spans="2:9" x14ac:dyDescent="0.2">
      <c r="B3452" s="614" t="s">
        <v>2197</v>
      </c>
      <c r="C3452" s="630" t="s">
        <v>3457</v>
      </c>
      <c r="D3452" s="614">
        <v>67550</v>
      </c>
      <c r="G3452" s="613" t="s">
        <v>2197</v>
      </c>
      <c r="H3452" s="613" t="s">
        <v>3460</v>
      </c>
      <c r="I3452" s="613">
        <v>67074</v>
      </c>
    </row>
    <row r="3453" spans="2:9" x14ac:dyDescent="0.2">
      <c r="B3453" s="614" t="s">
        <v>2197</v>
      </c>
      <c r="C3453" s="630" t="s">
        <v>3457</v>
      </c>
      <c r="D3453" s="614">
        <v>67529</v>
      </c>
      <c r="G3453" s="613" t="s">
        <v>2197</v>
      </c>
      <c r="H3453" s="613" t="s">
        <v>3460</v>
      </c>
      <c r="I3453" s="613">
        <v>67114</v>
      </c>
    </row>
    <row r="3454" spans="2:9" x14ac:dyDescent="0.2">
      <c r="B3454" s="614" t="s">
        <v>2197</v>
      </c>
      <c r="C3454" s="630" t="s">
        <v>3457</v>
      </c>
      <c r="D3454" s="614">
        <v>67523</v>
      </c>
      <c r="G3454" s="613" t="s">
        <v>2197</v>
      </c>
      <c r="H3454" s="613" t="s">
        <v>3460</v>
      </c>
      <c r="I3454" s="613">
        <v>67123</v>
      </c>
    </row>
    <row r="3455" spans="2:9" x14ac:dyDescent="0.2">
      <c r="B3455" s="614" t="s">
        <v>2197</v>
      </c>
      <c r="C3455" s="630" t="s">
        <v>3458</v>
      </c>
      <c r="D3455" s="614">
        <v>67059</v>
      </c>
      <c r="G3455" s="613" t="s">
        <v>2197</v>
      </c>
      <c r="H3455" s="613" t="s">
        <v>3460</v>
      </c>
      <c r="I3455" s="613">
        <v>67132</v>
      </c>
    </row>
    <row r="3456" spans="2:9" x14ac:dyDescent="0.2">
      <c r="B3456" s="614" t="s">
        <v>2197</v>
      </c>
      <c r="C3456" s="630" t="s">
        <v>3458</v>
      </c>
      <c r="D3456" s="614">
        <v>67563</v>
      </c>
      <c r="G3456" s="613" t="s">
        <v>2197</v>
      </c>
      <c r="H3456" s="613" t="s">
        <v>3460</v>
      </c>
      <c r="I3456" s="613">
        <v>67133</v>
      </c>
    </row>
    <row r="3457" spans="2:9" x14ac:dyDescent="0.2">
      <c r="B3457" s="614" t="s">
        <v>2197</v>
      </c>
      <c r="C3457" s="630" t="s">
        <v>3458</v>
      </c>
      <c r="D3457" s="614">
        <v>67552</v>
      </c>
      <c r="G3457" s="613" t="s">
        <v>2197</v>
      </c>
      <c r="H3457" s="613" t="s">
        <v>3460</v>
      </c>
      <c r="I3457" s="613">
        <v>67144</v>
      </c>
    </row>
    <row r="3458" spans="2:9" x14ac:dyDescent="0.2">
      <c r="B3458" s="614" t="s">
        <v>2197</v>
      </c>
      <c r="C3458" s="630" t="s">
        <v>3458</v>
      </c>
      <c r="D3458" s="614">
        <v>67547</v>
      </c>
      <c r="G3458" s="613" t="s">
        <v>2197</v>
      </c>
      <c r="H3458" s="613" t="s">
        <v>3460</v>
      </c>
      <c r="I3458" s="613">
        <v>67154</v>
      </c>
    </row>
    <row r="3459" spans="2:9" x14ac:dyDescent="0.2">
      <c r="B3459" s="614" t="s">
        <v>2197</v>
      </c>
      <c r="C3459" s="630" t="s">
        <v>3458</v>
      </c>
      <c r="D3459" s="614">
        <v>67519</v>
      </c>
      <c r="G3459" s="613" t="s">
        <v>2197</v>
      </c>
      <c r="H3459" s="613" t="s">
        <v>3461</v>
      </c>
      <c r="I3459" s="613">
        <v>66853</v>
      </c>
    </row>
    <row r="3460" spans="2:9" x14ac:dyDescent="0.2">
      <c r="B3460" s="614" t="s">
        <v>2197</v>
      </c>
      <c r="C3460" s="630" t="s">
        <v>2551</v>
      </c>
      <c r="D3460" s="614">
        <v>67578</v>
      </c>
      <c r="G3460" s="613" t="s">
        <v>2197</v>
      </c>
      <c r="H3460" s="613" t="s">
        <v>3461</v>
      </c>
      <c r="I3460" s="613">
        <v>66860</v>
      </c>
    </row>
    <row r="3461" spans="2:9" x14ac:dyDescent="0.2">
      <c r="B3461" s="614" t="s">
        <v>2197</v>
      </c>
      <c r="C3461" s="630" t="s">
        <v>2551</v>
      </c>
      <c r="D3461" s="614">
        <v>67576</v>
      </c>
      <c r="G3461" s="613" t="s">
        <v>2197</v>
      </c>
      <c r="H3461" s="613" t="s">
        <v>3461</v>
      </c>
      <c r="I3461" s="613">
        <v>66870</v>
      </c>
    </row>
    <row r="3462" spans="2:9" x14ac:dyDescent="0.2">
      <c r="B3462" s="614" t="s">
        <v>2197</v>
      </c>
      <c r="C3462" s="630" t="s">
        <v>2551</v>
      </c>
      <c r="D3462" s="614">
        <v>67557</v>
      </c>
      <c r="G3462" s="613" t="s">
        <v>2197</v>
      </c>
      <c r="H3462" s="613" t="s">
        <v>3461</v>
      </c>
      <c r="I3462" s="613">
        <v>67045</v>
      </c>
    </row>
    <row r="3463" spans="2:9" x14ac:dyDescent="0.2">
      <c r="B3463" s="614" t="s">
        <v>2197</v>
      </c>
      <c r="C3463" s="630" t="s">
        <v>2551</v>
      </c>
      <c r="D3463" s="614">
        <v>67545</v>
      </c>
      <c r="G3463" s="613" t="s">
        <v>2197</v>
      </c>
      <c r="H3463" s="613" t="s">
        <v>3461</v>
      </c>
      <c r="I3463" s="613">
        <v>67047</v>
      </c>
    </row>
    <row r="3464" spans="2:9" x14ac:dyDescent="0.2">
      <c r="B3464" s="614" t="s">
        <v>2197</v>
      </c>
      <c r="C3464" s="630" t="s">
        <v>2551</v>
      </c>
      <c r="D3464" s="614">
        <v>67530</v>
      </c>
      <c r="G3464" s="613" t="s">
        <v>2197</v>
      </c>
      <c r="H3464" s="613" t="s">
        <v>3461</v>
      </c>
      <c r="I3464" s="613">
        <v>67122</v>
      </c>
    </row>
    <row r="3465" spans="2:9" x14ac:dyDescent="0.2">
      <c r="B3465" s="614" t="s">
        <v>2197</v>
      </c>
      <c r="C3465" s="630" t="s">
        <v>3459</v>
      </c>
      <c r="D3465" s="614">
        <v>67025</v>
      </c>
      <c r="G3465" s="613" t="s">
        <v>2197</v>
      </c>
      <c r="H3465" s="613" t="s">
        <v>3461</v>
      </c>
      <c r="I3465" s="613">
        <v>67137</v>
      </c>
    </row>
    <row r="3466" spans="2:9" x14ac:dyDescent="0.2">
      <c r="B3466" s="614" t="s">
        <v>2197</v>
      </c>
      <c r="C3466" s="630" t="s">
        <v>3459</v>
      </c>
      <c r="D3466" s="614">
        <v>67502</v>
      </c>
      <c r="G3466" s="613" t="s">
        <v>2197</v>
      </c>
      <c r="H3466" s="613" t="s">
        <v>3462</v>
      </c>
      <c r="I3466" s="613">
        <v>67855</v>
      </c>
    </row>
    <row r="3467" spans="2:9" x14ac:dyDescent="0.2">
      <c r="B3467" s="614" t="s">
        <v>2197</v>
      </c>
      <c r="C3467" s="630" t="s">
        <v>3459</v>
      </c>
      <c r="D3467" s="614">
        <v>67583</v>
      </c>
      <c r="G3467" s="613" t="s">
        <v>2197</v>
      </c>
      <c r="H3467" s="613" t="s">
        <v>3462</v>
      </c>
      <c r="I3467" s="613">
        <v>67862</v>
      </c>
    </row>
    <row r="3468" spans="2:9" x14ac:dyDescent="0.2">
      <c r="B3468" s="614" t="s">
        <v>2197</v>
      </c>
      <c r="C3468" s="630" t="s">
        <v>3459</v>
      </c>
      <c r="D3468" s="614">
        <v>67501</v>
      </c>
      <c r="G3468" s="613" t="s">
        <v>2197</v>
      </c>
      <c r="H3468" s="613" t="s">
        <v>3463</v>
      </c>
      <c r="I3468" s="613">
        <v>67880</v>
      </c>
    </row>
    <row r="3469" spans="2:9" x14ac:dyDescent="0.2">
      <c r="B3469" s="614" t="s">
        <v>2197</v>
      </c>
      <c r="C3469" s="630" t="s">
        <v>3459</v>
      </c>
      <c r="D3469" s="614">
        <v>67581</v>
      </c>
      <c r="G3469" s="613" t="s">
        <v>2197</v>
      </c>
      <c r="H3469" s="613" t="s">
        <v>3464</v>
      </c>
      <c r="I3469" s="613">
        <v>67870</v>
      </c>
    </row>
    <row r="3470" spans="2:9" x14ac:dyDescent="0.2">
      <c r="B3470" s="614" t="s">
        <v>2197</v>
      </c>
      <c r="C3470" s="630" t="s">
        <v>3459</v>
      </c>
      <c r="D3470" s="614">
        <v>67579</v>
      </c>
      <c r="G3470" s="613" t="s">
        <v>2197</v>
      </c>
      <c r="H3470" s="613" t="s">
        <v>3464</v>
      </c>
      <c r="I3470" s="613">
        <v>67877</v>
      </c>
    </row>
    <row r="3471" spans="2:9" x14ac:dyDescent="0.2">
      <c r="B3471" s="614" t="s">
        <v>2197</v>
      </c>
      <c r="C3471" s="630" t="s">
        <v>3459</v>
      </c>
      <c r="D3471" s="614">
        <v>67573</v>
      </c>
      <c r="G3471" s="613" t="s">
        <v>2197</v>
      </c>
      <c r="H3471" s="613" t="s">
        <v>3465</v>
      </c>
      <c r="I3471" s="613">
        <v>67950</v>
      </c>
    </row>
    <row r="3472" spans="2:9" x14ac:dyDescent="0.2">
      <c r="B3472" s="614" t="s">
        <v>2197</v>
      </c>
      <c r="C3472" s="630" t="s">
        <v>3459</v>
      </c>
      <c r="D3472" s="614">
        <v>67570</v>
      </c>
      <c r="G3472" s="613" t="s">
        <v>2197</v>
      </c>
      <c r="H3472" s="613" t="s">
        <v>3465</v>
      </c>
      <c r="I3472" s="613">
        <v>67953</v>
      </c>
    </row>
    <row r="3473" spans="2:9" x14ac:dyDescent="0.2">
      <c r="B3473" s="614" t="s">
        <v>2197</v>
      </c>
      <c r="C3473" s="630" t="s">
        <v>3459</v>
      </c>
      <c r="D3473" s="614">
        <v>67568</v>
      </c>
      <c r="G3473" s="613" t="s">
        <v>2197</v>
      </c>
      <c r="H3473" s="613" t="s">
        <v>3465</v>
      </c>
      <c r="I3473" s="613">
        <v>67954</v>
      </c>
    </row>
    <row r="3474" spans="2:9" x14ac:dyDescent="0.2">
      <c r="B3474" s="614" t="s">
        <v>2197</v>
      </c>
      <c r="C3474" s="630" t="s">
        <v>3459</v>
      </c>
      <c r="D3474" s="614">
        <v>67566</v>
      </c>
      <c r="G3474" s="613" t="s">
        <v>2197</v>
      </c>
      <c r="H3474" s="613" t="s">
        <v>3466</v>
      </c>
      <c r="I3474" s="613">
        <v>67951</v>
      </c>
    </row>
    <row r="3475" spans="2:9" x14ac:dyDescent="0.2">
      <c r="B3475" s="614" t="s">
        <v>2197</v>
      </c>
      <c r="C3475" s="630" t="s">
        <v>3459</v>
      </c>
      <c r="D3475" s="614">
        <v>67561</v>
      </c>
      <c r="G3475" s="613" t="s">
        <v>2197</v>
      </c>
      <c r="H3475" s="613" t="s">
        <v>3466</v>
      </c>
      <c r="I3475" s="613">
        <v>67952</v>
      </c>
    </row>
    <row r="3476" spans="2:9" x14ac:dyDescent="0.2">
      <c r="B3476" s="614" t="s">
        <v>2197</v>
      </c>
      <c r="C3476" s="630" t="s">
        <v>3459</v>
      </c>
      <c r="D3476" s="614">
        <v>67546</v>
      </c>
      <c r="G3476" s="613" t="s">
        <v>2197</v>
      </c>
      <c r="H3476" s="613" t="s">
        <v>3467</v>
      </c>
      <c r="I3476" s="613">
        <v>67859</v>
      </c>
    </row>
    <row r="3477" spans="2:9" x14ac:dyDescent="0.2">
      <c r="B3477" s="614" t="s">
        <v>2197</v>
      </c>
      <c r="C3477" s="630" t="s">
        <v>3459</v>
      </c>
      <c r="D3477" s="614">
        <v>67543</v>
      </c>
      <c r="G3477" s="613" t="s">
        <v>2197</v>
      </c>
      <c r="H3477" s="613" t="s">
        <v>3467</v>
      </c>
      <c r="I3477" s="613">
        <v>67870</v>
      </c>
    </row>
    <row r="3478" spans="2:9" x14ac:dyDescent="0.2">
      <c r="B3478" s="614" t="s">
        <v>2197</v>
      </c>
      <c r="C3478" s="630" t="s">
        <v>3459</v>
      </c>
      <c r="D3478" s="614">
        <v>67522</v>
      </c>
      <c r="G3478" s="613" t="s">
        <v>2197</v>
      </c>
      <c r="H3478" s="613" t="s">
        <v>3467</v>
      </c>
      <c r="I3478" s="613">
        <v>67901</v>
      </c>
    </row>
    <row r="3479" spans="2:9" x14ac:dyDescent="0.2">
      <c r="B3479" s="614" t="s">
        <v>2197</v>
      </c>
      <c r="C3479" s="630" t="s">
        <v>3459</v>
      </c>
      <c r="D3479" s="614">
        <v>67514</v>
      </c>
      <c r="G3479" s="613" t="s">
        <v>2197</v>
      </c>
      <c r="H3479" s="613" t="s">
        <v>3467</v>
      </c>
      <c r="I3479" s="613">
        <v>67951</v>
      </c>
    </row>
    <row r="3480" spans="2:9" x14ac:dyDescent="0.2">
      <c r="B3480" s="614" t="s">
        <v>2197</v>
      </c>
      <c r="C3480" s="630" t="s">
        <v>3459</v>
      </c>
      <c r="D3480" s="614">
        <v>67510</v>
      </c>
      <c r="G3480" s="613" t="s">
        <v>2197</v>
      </c>
      <c r="H3480" s="613" t="s">
        <v>3468</v>
      </c>
      <c r="I3480" s="613">
        <v>67831</v>
      </c>
    </row>
    <row r="3481" spans="2:9" x14ac:dyDescent="0.2">
      <c r="B3481" s="614" t="s">
        <v>2197</v>
      </c>
      <c r="C3481" s="630" t="s">
        <v>3459</v>
      </c>
      <c r="D3481" s="614">
        <v>67505</v>
      </c>
      <c r="G3481" s="613" t="s">
        <v>2197</v>
      </c>
      <c r="H3481" s="613" t="s">
        <v>3468</v>
      </c>
      <c r="I3481" s="613">
        <v>67840</v>
      </c>
    </row>
    <row r="3482" spans="2:9" x14ac:dyDescent="0.2">
      <c r="B3482" s="614" t="s">
        <v>2197</v>
      </c>
      <c r="C3482" s="630" t="s">
        <v>3459</v>
      </c>
      <c r="D3482" s="614">
        <v>67108</v>
      </c>
      <c r="G3482" s="613" t="s">
        <v>2197</v>
      </c>
      <c r="H3482" s="613" t="s">
        <v>3468</v>
      </c>
      <c r="I3482" s="613">
        <v>67865</v>
      </c>
    </row>
    <row r="3483" spans="2:9" x14ac:dyDescent="0.2">
      <c r="B3483" s="614" t="s">
        <v>2197</v>
      </c>
      <c r="C3483" s="630" t="s">
        <v>3459</v>
      </c>
      <c r="D3483" s="614">
        <v>67068</v>
      </c>
      <c r="G3483" s="613" t="s">
        <v>2197</v>
      </c>
      <c r="H3483" s="613" t="s">
        <v>3469</v>
      </c>
      <c r="I3483" s="613">
        <v>67029</v>
      </c>
    </row>
    <row r="3484" spans="2:9" x14ac:dyDescent="0.2">
      <c r="B3484" s="614" t="s">
        <v>2197</v>
      </c>
      <c r="C3484" s="630" t="s">
        <v>3459</v>
      </c>
      <c r="D3484" s="614">
        <v>67035</v>
      </c>
      <c r="G3484" s="613" t="s">
        <v>2197</v>
      </c>
      <c r="H3484" s="613" t="s">
        <v>3469</v>
      </c>
      <c r="I3484" s="613">
        <v>67127</v>
      </c>
    </row>
    <row r="3485" spans="2:9" x14ac:dyDescent="0.2">
      <c r="B3485" s="614" t="s">
        <v>2197</v>
      </c>
      <c r="C3485" s="630" t="s">
        <v>3459</v>
      </c>
      <c r="D3485" s="614">
        <v>67020</v>
      </c>
      <c r="G3485" s="613" t="s">
        <v>2197</v>
      </c>
      <c r="H3485" s="613" t="s">
        <v>3469</v>
      </c>
      <c r="I3485" s="613">
        <v>67155</v>
      </c>
    </row>
    <row r="3486" spans="2:9" x14ac:dyDescent="0.2">
      <c r="B3486" s="614" t="s">
        <v>2197</v>
      </c>
      <c r="C3486" s="630" t="s">
        <v>2592</v>
      </c>
      <c r="D3486" s="614">
        <v>67147</v>
      </c>
      <c r="G3486" s="613" t="s">
        <v>2197</v>
      </c>
      <c r="H3486" s="613" t="s">
        <v>3470</v>
      </c>
      <c r="I3486" s="613">
        <v>67057</v>
      </c>
    </row>
    <row r="3487" spans="2:9" x14ac:dyDescent="0.2">
      <c r="B3487" s="614" t="s">
        <v>2197</v>
      </c>
      <c r="C3487" s="630" t="s">
        <v>2592</v>
      </c>
      <c r="D3487" s="614">
        <v>67114</v>
      </c>
      <c r="G3487" s="613" t="s">
        <v>2197</v>
      </c>
      <c r="H3487" s="613" t="s">
        <v>3470</v>
      </c>
      <c r="I3487" s="613">
        <v>67061</v>
      </c>
    </row>
    <row r="3488" spans="2:9" x14ac:dyDescent="0.2">
      <c r="B3488" s="614" t="s">
        <v>2197</v>
      </c>
      <c r="C3488" s="630" t="s">
        <v>2592</v>
      </c>
      <c r="D3488" s="614">
        <v>67135</v>
      </c>
      <c r="G3488" s="613" t="s">
        <v>2197</v>
      </c>
      <c r="H3488" s="613" t="s">
        <v>3470</v>
      </c>
      <c r="I3488" s="613">
        <v>67065</v>
      </c>
    </row>
    <row r="3489" spans="2:9" x14ac:dyDescent="0.2">
      <c r="B3489" s="614" t="s">
        <v>2197</v>
      </c>
      <c r="C3489" s="630" t="s">
        <v>2592</v>
      </c>
      <c r="D3489" s="614">
        <v>67062</v>
      </c>
      <c r="G3489" s="613" t="s">
        <v>2197</v>
      </c>
      <c r="H3489" s="613" t="s">
        <v>3470</v>
      </c>
      <c r="I3489" s="613">
        <v>67070</v>
      </c>
    </row>
    <row r="3490" spans="2:9" x14ac:dyDescent="0.2">
      <c r="B3490" s="614" t="s">
        <v>2197</v>
      </c>
      <c r="C3490" s="630" t="s">
        <v>2592</v>
      </c>
      <c r="D3490" s="614">
        <v>67154</v>
      </c>
      <c r="G3490" s="613" t="s">
        <v>2197</v>
      </c>
      <c r="H3490" s="613" t="s">
        <v>3470</v>
      </c>
      <c r="I3490" s="613">
        <v>67071</v>
      </c>
    </row>
    <row r="3491" spans="2:9" x14ac:dyDescent="0.2">
      <c r="B3491" s="614" t="s">
        <v>2197</v>
      </c>
      <c r="C3491" s="630" t="s">
        <v>2592</v>
      </c>
      <c r="D3491" s="614">
        <v>67546</v>
      </c>
      <c r="G3491" s="613" t="s">
        <v>2197</v>
      </c>
      <c r="H3491" s="613" t="s">
        <v>3470</v>
      </c>
      <c r="I3491" s="613">
        <v>67104</v>
      </c>
    </row>
    <row r="3492" spans="2:9" x14ac:dyDescent="0.2">
      <c r="B3492" s="614" t="s">
        <v>2197</v>
      </c>
      <c r="C3492" s="630" t="s">
        <v>2592</v>
      </c>
      <c r="D3492" s="614">
        <v>67522</v>
      </c>
      <c r="G3492" s="613" t="s">
        <v>2197</v>
      </c>
      <c r="H3492" s="613" t="s">
        <v>3470</v>
      </c>
      <c r="I3492" s="613">
        <v>67138</v>
      </c>
    </row>
    <row r="3493" spans="2:9" x14ac:dyDescent="0.2">
      <c r="B3493" s="614" t="s">
        <v>2197</v>
      </c>
      <c r="C3493" s="630" t="s">
        <v>2592</v>
      </c>
      <c r="D3493" s="614">
        <v>67151</v>
      </c>
      <c r="G3493" s="613" t="s">
        <v>2197</v>
      </c>
      <c r="H3493" s="613" t="s">
        <v>3470</v>
      </c>
      <c r="I3493" s="613">
        <v>67143</v>
      </c>
    </row>
    <row r="3494" spans="2:9" x14ac:dyDescent="0.2">
      <c r="B3494" s="614" t="s">
        <v>2197</v>
      </c>
      <c r="C3494" s="630" t="s">
        <v>2592</v>
      </c>
      <c r="D3494" s="614">
        <v>67117</v>
      </c>
      <c r="G3494" s="613" t="s">
        <v>2197</v>
      </c>
      <c r="H3494" s="613" t="s">
        <v>3471</v>
      </c>
      <c r="I3494" s="613">
        <v>67004</v>
      </c>
    </row>
    <row r="3495" spans="2:9" x14ac:dyDescent="0.2">
      <c r="B3495" s="614" t="s">
        <v>2197</v>
      </c>
      <c r="C3495" s="630" t="s">
        <v>2592</v>
      </c>
      <c r="D3495" s="614">
        <v>67107</v>
      </c>
      <c r="G3495" s="613" t="s">
        <v>2197</v>
      </c>
      <c r="H3495" s="613" t="s">
        <v>3471</v>
      </c>
      <c r="I3495" s="613">
        <v>67013</v>
      </c>
    </row>
    <row r="3496" spans="2:9" x14ac:dyDescent="0.2">
      <c r="B3496" s="614" t="s">
        <v>2197</v>
      </c>
      <c r="C3496" s="630" t="s">
        <v>2592</v>
      </c>
      <c r="D3496" s="614">
        <v>67056</v>
      </c>
      <c r="G3496" s="613" t="s">
        <v>2197</v>
      </c>
      <c r="H3496" s="613" t="s">
        <v>3471</v>
      </c>
      <c r="I3496" s="613">
        <v>67022</v>
      </c>
    </row>
    <row r="3497" spans="2:9" x14ac:dyDescent="0.2">
      <c r="B3497" s="614" t="s">
        <v>2197</v>
      </c>
      <c r="C3497" s="630" t="s">
        <v>2592</v>
      </c>
      <c r="D3497" s="614">
        <v>67020</v>
      </c>
      <c r="G3497" s="613" t="s">
        <v>2197</v>
      </c>
      <c r="H3497" s="613" t="s">
        <v>3471</v>
      </c>
      <c r="I3497" s="613">
        <v>67026</v>
      </c>
    </row>
    <row r="3498" spans="2:9" x14ac:dyDescent="0.2">
      <c r="B3498" s="614" t="s">
        <v>2197</v>
      </c>
      <c r="C3498" s="630" t="s">
        <v>2592</v>
      </c>
      <c r="D3498" s="614">
        <v>66866</v>
      </c>
      <c r="G3498" s="613" t="s">
        <v>2197</v>
      </c>
      <c r="H3498" s="613" t="s">
        <v>3471</v>
      </c>
      <c r="I3498" s="613">
        <v>67031</v>
      </c>
    </row>
    <row r="3499" spans="2:9" x14ac:dyDescent="0.2">
      <c r="B3499" s="614" t="s">
        <v>2197</v>
      </c>
      <c r="C3499" s="630" t="s">
        <v>2351</v>
      </c>
      <c r="D3499" s="614">
        <v>67206</v>
      </c>
      <c r="G3499" s="613" t="s">
        <v>2197</v>
      </c>
      <c r="H3499" s="613" t="s">
        <v>3471</v>
      </c>
      <c r="I3499" s="613">
        <v>67049</v>
      </c>
    </row>
    <row r="3500" spans="2:9" x14ac:dyDescent="0.2">
      <c r="B3500" s="614" t="s">
        <v>2197</v>
      </c>
      <c r="C3500" s="630" t="s">
        <v>2351</v>
      </c>
      <c r="D3500" s="614">
        <v>67205</v>
      </c>
      <c r="G3500" s="613" t="s">
        <v>2197</v>
      </c>
      <c r="H3500" s="613" t="s">
        <v>3471</v>
      </c>
      <c r="I3500" s="613">
        <v>67051</v>
      </c>
    </row>
    <row r="3501" spans="2:9" x14ac:dyDescent="0.2">
      <c r="B3501" s="614" t="s">
        <v>2197</v>
      </c>
      <c r="C3501" s="630" t="s">
        <v>2351</v>
      </c>
      <c r="D3501" s="614">
        <v>67204</v>
      </c>
      <c r="G3501" s="613" t="s">
        <v>2197</v>
      </c>
      <c r="H3501" s="613" t="s">
        <v>3471</v>
      </c>
      <c r="I3501" s="613">
        <v>67103</v>
      </c>
    </row>
    <row r="3502" spans="2:9" x14ac:dyDescent="0.2">
      <c r="B3502" s="614" t="s">
        <v>2197</v>
      </c>
      <c r="C3502" s="630" t="s">
        <v>2351</v>
      </c>
      <c r="D3502" s="614">
        <v>67052</v>
      </c>
      <c r="G3502" s="613" t="s">
        <v>2197</v>
      </c>
      <c r="H3502" s="613" t="s">
        <v>3471</v>
      </c>
      <c r="I3502" s="613">
        <v>67105</v>
      </c>
    </row>
    <row r="3503" spans="2:9" x14ac:dyDescent="0.2">
      <c r="B3503" s="614" t="s">
        <v>2197</v>
      </c>
      <c r="C3503" s="630" t="s">
        <v>2351</v>
      </c>
      <c r="D3503" s="614">
        <v>67235</v>
      </c>
      <c r="G3503" s="613" t="s">
        <v>2197</v>
      </c>
      <c r="H3503" s="613" t="s">
        <v>3471</v>
      </c>
      <c r="I3503" s="613">
        <v>67106</v>
      </c>
    </row>
    <row r="3504" spans="2:9" x14ac:dyDescent="0.2">
      <c r="B3504" s="614" t="s">
        <v>2197</v>
      </c>
      <c r="C3504" s="630" t="s">
        <v>2351</v>
      </c>
      <c r="D3504" s="614">
        <v>67147</v>
      </c>
      <c r="G3504" s="613" t="s">
        <v>2197</v>
      </c>
      <c r="H3504" s="613" t="s">
        <v>3471</v>
      </c>
      <c r="I3504" s="613">
        <v>67110</v>
      </c>
    </row>
    <row r="3505" spans="2:9" x14ac:dyDescent="0.2">
      <c r="B3505" s="614" t="s">
        <v>2197</v>
      </c>
      <c r="C3505" s="630" t="s">
        <v>2351</v>
      </c>
      <c r="D3505" s="614">
        <v>67208</v>
      </c>
      <c r="G3505" s="613" t="s">
        <v>2197</v>
      </c>
      <c r="H3505" s="613" t="s">
        <v>3471</v>
      </c>
      <c r="I3505" s="613">
        <v>67119</v>
      </c>
    </row>
    <row r="3506" spans="2:9" x14ac:dyDescent="0.2">
      <c r="B3506" s="614" t="s">
        <v>2197</v>
      </c>
      <c r="C3506" s="630" t="s">
        <v>2351</v>
      </c>
      <c r="D3506" s="614">
        <v>67050</v>
      </c>
      <c r="G3506" s="613" t="s">
        <v>2197</v>
      </c>
      <c r="H3506" s="613" t="s">
        <v>3471</v>
      </c>
      <c r="I3506" s="613">
        <v>67120</v>
      </c>
    </row>
    <row r="3507" spans="2:9" x14ac:dyDescent="0.2">
      <c r="B3507" s="614" t="s">
        <v>2197</v>
      </c>
      <c r="C3507" s="630" t="s">
        <v>2351</v>
      </c>
      <c r="D3507" s="614">
        <v>67037</v>
      </c>
      <c r="G3507" s="613" t="s">
        <v>2197</v>
      </c>
      <c r="H3507" s="613" t="s">
        <v>3471</v>
      </c>
      <c r="I3507" s="613">
        <v>67140</v>
      </c>
    </row>
    <row r="3508" spans="2:9" x14ac:dyDescent="0.2">
      <c r="B3508" s="614" t="s">
        <v>2197</v>
      </c>
      <c r="C3508" s="630" t="s">
        <v>2351</v>
      </c>
      <c r="D3508" s="614">
        <v>67207</v>
      </c>
      <c r="G3508" s="613" t="s">
        <v>2197</v>
      </c>
      <c r="H3508" s="613" t="s">
        <v>3471</v>
      </c>
      <c r="I3508" s="613">
        <v>67146</v>
      </c>
    </row>
    <row r="3509" spans="2:9" x14ac:dyDescent="0.2">
      <c r="B3509" s="614" t="s">
        <v>2197</v>
      </c>
      <c r="C3509" s="630" t="s">
        <v>2351</v>
      </c>
      <c r="D3509" s="614">
        <v>67230</v>
      </c>
      <c r="G3509" s="613" t="s">
        <v>2197</v>
      </c>
      <c r="H3509" s="613" t="s">
        <v>3471</v>
      </c>
      <c r="I3509" s="613">
        <v>67152</v>
      </c>
    </row>
    <row r="3510" spans="2:9" x14ac:dyDescent="0.2">
      <c r="B3510" s="614" t="s">
        <v>2197</v>
      </c>
      <c r="C3510" s="630" t="s">
        <v>2351</v>
      </c>
      <c r="D3510" s="614">
        <v>67212</v>
      </c>
      <c r="G3510" s="613" t="s">
        <v>2197</v>
      </c>
      <c r="H3510" s="613" t="s">
        <v>3472</v>
      </c>
      <c r="I3510" s="613">
        <v>67005</v>
      </c>
    </row>
    <row r="3511" spans="2:9" x14ac:dyDescent="0.2">
      <c r="B3511" s="614" t="s">
        <v>2197</v>
      </c>
      <c r="C3511" s="630" t="s">
        <v>2351</v>
      </c>
      <c r="D3511" s="614">
        <v>67149</v>
      </c>
      <c r="G3511" s="613" t="s">
        <v>2197</v>
      </c>
      <c r="H3511" s="613" t="s">
        <v>3472</v>
      </c>
      <c r="I3511" s="613">
        <v>67008</v>
      </c>
    </row>
    <row r="3512" spans="2:9" x14ac:dyDescent="0.2">
      <c r="B3512" s="614" t="s">
        <v>2197</v>
      </c>
      <c r="C3512" s="630" t="s">
        <v>2351</v>
      </c>
      <c r="D3512" s="614">
        <v>67025</v>
      </c>
      <c r="G3512" s="613" t="s">
        <v>2197</v>
      </c>
      <c r="H3512" s="613" t="s">
        <v>3472</v>
      </c>
      <c r="I3512" s="613">
        <v>67019</v>
      </c>
    </row>
    <row r="3513" spans="2:9" x14ac:dyDescent="0.2">
      <c r="B3513" s="614" t="s">
        <v>2197</v>
      </c>
      <c r="C3513" s="630" t="s">
        <v>2351</v>
      </c>
      <c r="D3513" s="614">
        <v>67030</v>
      </c>
      <c r="G3513" s="613" t="s">
        <v>2197</v>
      </c>
      <c r="H3513" s="613" t="s">
        <v>3472</v>
      </c>
      <c r="I3513" s="613">
        <v>67023</v>
      </c>
    </row>
    <row r="3514" spans="2:9" x14ac:dyDescent="0.2">
      <c r="B3514" s="614" t="s">
        <v>2197</v>
      </c>
      <c r="C3514" s="630" t="s">
        <v>2351</v>
      </c>
      <c r="D3514" s="614">
        <v>67223</v>
      </c>
      <c r="G3514" s="613" t="s">
        <v>2197</v>
      </c>
      <c r="H3514" s="613" t="s">
        <v>3472</v>
      </c>
      <c r="I3514" s="613">
        <v>67024</v>
      </c>
    </row>
    <row r="3515" spans="2:9" x14ac:dyDescent="0.2">
      <c r="B3515" s="614" t="s">
        <v>2197</v>
      </c>
      <c r="C3515" s="630" t="s">
        <v>2351</v>
      </c>
      <c r="D3515" s="614">
        <v>67101</v>
      </c>
      <c r="G3515" s="613" t="s">
        <v>2197</v>
      </c>
      <c r="H3515" s="613" t="s">
        <v>3472</v>
      </c>
      <c r="I3515" s="613">
        <v>67038</v>
      </c>
    </row>
    <row r="3516" spans="2:9" x14ac:dyDescent="0.2">
      <c r="B3516" s="614" t="s">
        <v>2197</v>
      </c>
      <c r="C3516" s="630" t="s">
        <v>2351</v>
      </c>
      <c r="D3516" s="614">
        <v>67135</v>
      </c>
      <c r="G3516" s="613" t="s">
        <v>2197</v>
      </c>
      <c r="H3516" s="613" t="s">
        <v>3472</v>
      </c>
      <c r="I3516" s="613">
        <v>67039</v>
      </c>
    </row>
    <row r="3517" spans="2:9" x14ac:dyDescent="0.2">
      <c r="B3517" s="614" t="s">
        <v>2197</v>
      </c>
      <c r="C3517" s="630" t="s">
        <v>2351</v>
      </c>
      <c r="D3517" s="614">
        <v>67226</v>
      </c>
      <c r="G3517" s="613" t="s">
        <v>2197</v>
      </c>
      <c r="H3517" s="613" t="s">
        <v>3472</v>
      </c>
      <c r="I3517" s="613">
        <v>67051</v>
      </c>
    </row>
    <row r="3518" spans="2:9" x14ac:dyDescent="0.2">
      <c r="B3518" s="614" t="s">
        <v>2197</v>
      </c>
      <c r="C3518" s="630" t="s">
        <v>2351</v>
      </c>
      <c r="D3518" s="614">
        <v>67219</v>
      </c>
      <c r="G3518" s="613" t="s">
        <v>2197</v>
      </c>
      <c r="H3518" s="613" t="s">
        <v>3472</v>
      </c>
      <c r="I3518" s="613">
        <v>67072</v>
      </c>
    </row>
    <row r="3519" spans="2:9" x14ac:dyDescent="0.2">
      <c r="B3519" s="614" t="s">
        <v>2197</v>
      </c>
      <c r="C3519" s="630" t="s">
        <v>2351</v>
      </c>
      <c r="D3519" s="614">
        <v>67209</v>
      </c>
      <c r="G3519" s="613" t="s">
        <v>2197</v>
      </c>
      <c r="H3519" s="613" t="s">
        <v>3472</v>
      </c>
      <c r="I3519" s="613">
        <v>67102</v>
      </c>
    </row>
    <row r="3520" spans="2:9" x14ac:dyDescent="0.2">
      <c r="B3520" s="614" t="s">
        <v>2197</v>
      </c>
      <c r="C3520" s="630" t="s">
        <v>2351</v>
      </c>
      <c r="D3520" s="614">
        <v>67110</v>
      </c>
      <c r="G3520" s="613" t="s">
        <v>2197</v>
      </c>
      <c r="H3520" s="613" t="s">
        <v>3472</v>
      </c>
      <c r="I3520" s="613">
        <v>67110</v>
      </c>
    </row>
    <row r="3521" spans="2:9" x14ac:dyDescent="0.2">
      <c r="B3521" s="614" t="s">
        <v>2197</v>
      </c>
      <c r="C3521" s="630" t="s">
        <v>2351</v>
      </c>
      <c r="D3521" s="614">
        <v>67001</v>
      </c>
      <c r="G3521" s="613" t="s">
        <v>2197</v>
      </c>
      <c r="H3521" s="613" t="s">
        <v>3472</v>
      </c>
      <c r="I3521" s="613">
        <v>67119</v>
      </c>
    </row>
    <row r="3522" spans="2:9" x14ac:dyDescent="0.2">
      <c r="B3522" s="614" t="s">
        <v>2197</v>
      </c>
      <c r="C3522" s="630" t="s">
        <v>2351</v>
      </c>
      <c r="D3522" s="614">
        <v>67232</v>
      </c>
      <c r="G3522" s="613" t="s">
        <v>2197</v>
      </c>
      <c r="H3522" s="613" t="s">
        <v>3472</v>
      </c>
      <c r="I3522" s="613">
        <v>67131</v>
      </c>
    </row>
    <row r="3523" spans="2:9" x14ac:dyDescent="0.2">
      <c r="B3523" s="614" t="s">
        <v>2197</v>
      </c>
      <c r="C3523" s="630" t="s">
        <v>2351</v>
      </c>
      <c r="D3523" s="614">
        <v>67228</v>
      </c>
      <c r="G3523" s="613" t="s">
        <v>2197</v>
      </c>
      <c r="H3523" s="613" t="s">
        <v>3472</v>
      </c>
      <c r="I3523" s="613">
        <v>67146</v>
      </c>
    </row>
    <row r="3524" spans="2:9" x14ac:dyDescent="0.2">
      <c r="B3524" s="614" t="s">
        <v>2197</v>
      </c>
      <c r="C3524" s="630" t="s">
        <v>2351</v>
      </c>
      <c r="D3524" s="614">
        <v>67227</v>
      </c>
      <c r="G3524" s="613" t="s">
        <v>2197</v>
      </c>
      <c r="H3524" s="613" t="s">
        <v>3472</v>
      </c>
      <c r="I3524" s="613">
        <v>67156</v>
      </c>
    </row>
    <row r="3525" spans="2:9" x14ac:dyDescent="0.2">
      <c r="B3525" s="614" t="s">
        <v>2197</v>
      </c>
      <c r="C3525" s="630" t="s">
        <v>2351</v>
      </c>
      <c r="D3525" s="614">
        <v>67221</v>
      </c>
      <c r="G3525" s="613" t="s">
        <v>2197</v>
      </c>
      <c r="H3525" s="613" t="s">
        <v>3473</v>
      </c>
      <c r="I3525" s="613">
        <v>67047</v>
      </c>
    </row>
    <row r="3526" spans="2:9" x14ac:dyDescent="0.2">
      <c r="B3526" s="614" t="s">
        <v>2197</v>
      </c>
      <c r="C3526" s="630" t="s">
        <v>2351</v>
      </c>
      <c r="D3526" s="614">
        <v>67220</v>
      </c>
      <c r="G3526" s="613" t="s">
        <v>2197</v>
      </c>
      <c r="H3526" s="613" t="s">
        <v>3473</v>
      </c>
      <c r="I3526" s="613">
        <v>67122</v>
      </c>
    </row>
    <row r="3527" spans="2:9" x14ac:dyDescent="0.2">
      <c r="B3527" s="614" t="s">
        <v>2197</v>
      </c>
      <c r="C3527" s="630" t="s">
        <v>2351</v>
      </c>
      <c r="D3527" s="614">
        <v>67218</v>
      </c>
      <c r="G3527" s="613" t="s">
        <v>2197</v>
      </c>
      <c r="H3527" s="613" t="s">
        <v>3473</v>
      </c>
      <c r="I3527" s="613">
        <v>67344</v>
      </c>
    </row>
    <row r="3528" spans="2:9" x14ac:dyDescent="0.2">
      <c r="B3528" s="614" t="s">
        <v>2197</v>
      </c>
      <c r="C3528" s="630" t="s">
        <v>2351</v>
      </c>
      <c r="D3528" s="614">
        <v>67217</v>
      </c>
      <c r="G3528" s="613" t="s">
        <v>2197</v>
      </c>
      <c r="H3528" s="613" t="s">
        <v>3473</v>
      </c>
      <c r="I3528" s="613">
        <v>67345</v>
      </c>
    </row>
    <row r="3529" spans="2:9" x14ac:dyDescent="0.2">
      <c r="B3529" s="614" t="s">
        <v>2197</v>
      </c>
      <c r="C3529" s="630" t="s">
        <v>2351</v>
      </c>
      <c r="D3529" s="614">
        <v>67216</v>
      </c>
      <c r="G3529" s="613" t="s">
        <v>2197</v>
      </c>
      <c r="H3529" s="613" t="s">
        <v>3473</v>
      </c>
      <c r="I3529" s="613">
        <v>67346</v>
      </c>
    </row>
    <row r="3530" spans="2:9" x14ac:dyDescent="0.2">
      <c r="B3530" s="614" t="s">
        <v>2197</v>
      </c>
      <c r="C3530" s="630" t="s">
        <v>2351</v>
      </c>
      <c r="D3530" s="614">
        <v>67215</v>
      </c>
      <c r="G3530" s="613" t="s">
        <v>2197</v>
      </c>
      <c r="H3530" s="613" t="s">
        <v>3473</v>
      </c>
      <c r="I3530" s="613">
        <v>67349</v>
      </c>
    </row>
    <row r="3531" spans="2:9" x14ac:dyDescent="0.2">
      <c r="B3531" s="614" t="s">
        <v>2197</v>
      </c>
      <c r="C3531" s="630" t="s">
        <v>2351</v>
      </c>
      <c r="D3531" s="614">
        <v>67214</v>
      </c>
      <c r="G3531" s="613" t="s">
        <v>2197</v>
      </c>
      <c r="H3531" s="613" t="s">
        <v>3473</v>
      </c>
      <c r="I3531" s="613">
        <v>67352</v>
      </c>
    </row>
    <row r="3532" spans="2:9" x14ac:dyDescent="0.2">
      <c r="B3532" s="614" t="s">
        <v>2197</v>
      </c>
      <c r="C3532" s="630" t="s">
        <v>2351</v>
      </c>
      <c r="D3532" s="614">
        <v>67213</v>
      </c>
      <c r="G3532" s="613" t="s">
        <v>2197</v>
      </c>
      <c r="H3532" s="613" t="s">
        <v>3473</v>
      </c>
      <c r="I3532" s="613">
        <v>67353</v>
      </c>
    </row>
    <row r="3533" spans="2:9" x14ac:dyDescent="0.2">
      <c r="B3533" s="614" t="s">
        <v>2197</v>
      </c>
      <c r="C3533" s="630" t="s">
        <v>2351</v>
      </c>
      <c r="D3533" s="614">
        <v>67211</v>
      </c>
      <c r="G3533" s="613" t="s">
        <v>2197</v>
      </c>
      <c r="H3533" s="613" t="s">
        <v>3474</v>
      </c>
      <c r="I3533" s="613">
        <v>66006</v>
      </c>
    </row>
    <row r="3534" spans="2:9" x14ac:dyDescent="0.2">
      <c r="B3534" s="614" t="s">
        <v>2197</v>
      </c>
      <c r="C3534" s="630" t="s">
        <v>2351</v>
      </c>
      <c r="D3534" s="614">
        <v>67210</v>
      </c>
      <c r="G3534" s="613" t="s">
        <v>2197</v>
      </c>
      <c r="H3534" s="613" t="s">
        <v>3474</v>
      </c>
      <c r="I3534" s="613">
        <v>66021</v>
      </c>
    </row>
    <row r="3535" spans="2:9" x14ac:dyDescent="0.2">
      <c r="B3535" s="614" t="s">
        <v>2197</v>
      </c>
      <c r="C3535" s="630" t="s">
        <v>2351</v>
      </c>
      <c r="D3535" s="614">
        <v>67203</v>
      </c>
      <c r="G3535" s="613" t="s">
        <v>2197</v>
      </c>
      <c r="H3535" s="613" t="s">
        <v>3474</v>
      </c>
      <c r="I3535" s="613">
        <v>66025</v>
      </c>
    </row>
    <row r="3536" spans="2:9" x14ac:dyDescent="0.2">
      <c r="B3536" s="614" t="s">
        <v>2197</v>
      </c>
      <c r="C3536" s="630" t="s">
        <v>2351</v>
      </c>
      <c r="D3536" s="614">
        <v>67202</v>
      </c>
      <c r="G3536" s="613" t="s">
        <v>2197</v>
      </c>
      <c r="H3536" s="613" t="s">
        <v>3474</v>
      </c>
      <c r="I3536" s="613">
        <v>66044</v>
      </c>
    </row>
    <row r="3537" spans="2:9" x14ac:dyDescent="0.2">
      <c r="B3537" s="614" t="s">
        <v>2197</v>
      </c>
      <c r="C3537" s="630" t="s">
        <v>2351</v>
      </c>
      <c r="D3537" s="614">
        <v>67120</v>
      </c>
      <c r="G3537" s="613" t="s">
        <v>2197</v>
      </c>
      <c r="H3537" s="613" t="s">
        <v>3474</v>
      </c>
      <c r="I3537" s="613">
        <v>66045</v>
      </c>
    </row>
    <row r="3538" spans="2:9" x14ac:dyDescent="0.2">
      <c r="B3538" s="614" t="s">
        <v>2197</v>
      </c>
      <c r="C3538" s="630" t="s">
        <v>2351</v>
      </c>
      <c r="D3538" s="614">
        <v>67108</v>
      </c>
      <c r="G3538" s="613" t="s">
        <v>2197</v>
      </c>
      <c r="H3538" s="613" t="s">
        <v>3474</v>
      </c>
      <c r="I3538" s="613">
        <v>66046</v>
      </c>
    </row>
    <row r="3539" spans="2:9" x14ac:dyDescent="0.2">
      <c r="B3539" s="614" t="s">
        <v>2197</v>
      </c>
      <c r="C3539" s="630" t="s">
        <v>2351</v>
      </c>
      <c r="D3539" s="614">
        <v>67106</v>
      </c>
      <c r="G3539" s="613" t="s">
        <v>2197</v>
      </c>
      <c r="H3539" s="613" t="s">
        <v>3474</v>
      </c>
      <c r="I3539" s="613">
        <v>66047</v>
      </c>
    </row>
    <row r="3540" spans="2:9" x14ac:dyDescent="0.2">
      <c r="B3540" s="614" t="s">
        <v>2197</v>
      </c>
      <c r="C3540" s="630" t="s">
        <v>2351</v>
      </c>
      <c r="D3540" s="614">
        <v>67067</v>
      </c>
      <c r="G3540" s="613" t="s">
        <v>2197</v>
      </c>
      <c r="H3540" s="613" t="s">
        <v>3474</v>
      </c>
      <c r="I3540" s="613">
        <v>66049</v>
      </c>
    </row>
    <row r="3541" spans="2:9" x14ac:dyDescent="0.2">
      <c r="B3541" s="614" t="s">
        <v>2197</v>
      </c>
      <c r="C3541" s="630" t="s">
        <v>2351</v>
      </c>
      <c r="D3541" s="614">
        <v>67060</v>
      </c>
      <c r="G3541" s="613" t="s">
        <v>2197</v>
      </c>
      <c r="H3541" s="613" t="s">
        <v>3474</v>
      </c>
      <c r="I3541" s="613">
        <v>66050</v>
      </c>
    </row>
    <row r="3542" spans="2:9" x14ac:dyDescent="0.2">
      <c r="B3542" s="614" t="s">
        <v>2197</v>
      </c>
      <c r="C3542" s="630" t="s">
        <v>2351</v>
      </c>
      <c r="D3542" s="614">
        <v>67039</v>
      </c>
      <c r="G3542" s="613" t="s">
        <v>2197</v>
      </c>
      <c r="H3542" s="613" t="s">
        <v>3474</v>
      </c>
      <c r="I3542" s="613">
        <v>66092</v>
      </c>
    </row>
    <row r="3543" spans="2:9" x14ac:dyDescent="0.2">
      <c r="B3543" s="614" t="s">
        <v>2197</v>
      </c>
      <c r="C3543" s="630" t="s">
        <v>2351</v>
      </c>
      <c r="D3543" s="614">
        <v>67026</v>
      </c>
      <c r="G3543" s="613" t="s">
        <v>2197</v>
      </c>
      <c r="H3543" s="613" t="s">
        <v>3474</v>
      </c>
      <c r="I3543" s="613">
        <v>66409</v>
      </c>
    </row>
    <row r="3544" spans="2:9" x14ac:dyDescent="0.2">
      <c r="B3544" s="614" t="s">
        <v>2197</v>
      </c>
      <c r="C3544" s="630" t="s">
        <v>2351</v>
      </c>
      <c r="D3544" s="614">
        <v>67020</v>
      </c>
      <c r="G3544" s="613" t="s">
        <v>2197</v>
      </c>
      <c r="H3544" s="613" t="s">
        <v>3474</v>
      </c>
      <c r="I3544" s="613">
        <v>66524</v>
      </c>
    </row>
    <row r="3545" spans="2:9" x14ac:dyDescent="0.2">
      <c r="B3545" s="614" t="s">
        <v>2197</v>
      </c>
      <c r="C3545" s="630" t="s">
        <v>2351</v>
      </c>
      <c r="D3545" s="614">
        <v>67017</v>
      </c>
      <c r="G3545" s="613" t="s">
        <v>3475</v>
      </c>
      <c r="H3545" s="613"/>
      <c r="I3545" s="613"/>
    </row>
    <row r="3546" spans="2:9" x14ac:dyDescent="0.2">
      <c r="B3546" s="614" t="s">
        <v>2197</v>
      </c>
      <c r="C3546" s="630" t="s">
        <v>2351</v>
      </c>
      <c r="D3546" s="614">
        <v>67016</v>
      </c>
      <c r="G3546" s="613" t="s">
        <v>3476</v>
      </c>
      <c r="H3546" s="613"/>
      <c r="I3546" s="613"/>
    </row>
    <row r="3547" spans="2:9" x14ac:dyDescent="0.2">
      <c r="B3547" s="614" t="s">
        <v>2197</v>
      </c>
      <c r="C3547" s="630" t="s">
        <v>3460</v>
      </c>
      <c r="D3547" s="614">
        <v>67002</v>
      </c>
      <c r="G3547"/>
      <c r="H3547"/>
      <c r="I3547"/>
    </row>
    <row r="3548" spans="2:9" x14ac:dyDescent="0.2">
      <c r="B3548" s="614" t="s">
        <v>2197</v>
      </c>
      <c r="C3548" s="630" t="s">
        <v>3460</v>
      </c>
      <c r="D3548" s="614">
        <v>67074</v>
      </c>
    </row>
    <row r="3549" spans="2:9" x14ac:dyDescent="0.2">
      <c r="B3549" s="614" t="s">
        <v>2197</v>
      </c>
      <c r="C3549" s="630" t="s">
        <v>3460</v>
      </c>
      <c r="D3549" s="614">
        <v>67042</v>
      </c>
    </row>
    <row r="3550" spans="2:9" x14ac:dyDescent="0.2">
      <c r="B3550" s="614" t="s">
        <v>2197</v>
      </c>
      <c r="C3550" s="630" t="s">
        <v>3460</v>
      </c>
      <c r="D3550" s="614">
        <v>67010</v>
      </c>
    </row>
    <row r="3551" spans="2:9" x14ac:dyDescent="0.2">
      <c r="B3551" s="614" t="s">
        <v>2197</v>
      </c>
      <c r="C3551" s="630" t="s">
        <v>3460</v>
      </c>
      <c r="D3551" s="614">
        <v>67132</v>
      </c>
    </row>
    <row r="3552" spans="2:9" x14ac:dyDescent="0.2">
      <c r="B3552" s="614" t="s">
        <v>2197</v>
      </c>
      <c r="C3552" s="630" t="s">
        <v>3460</v>
      </c>
      <c r="D3552" s="614">
        <v>66842</v>
      </c>
    </row>
    <row r="3553" spans="2:4" x14ac:dyDescent="0.2">
      <c r="B3553" s="614" t="s">
        <v>2197</v>
      </c>
      <c r="C3553" s="630" t="s">
        <v>3460</v>
      </c>
      <c r="D3553" s="614">
        <v>67133</v>
      </c>
    </row>
    <row r="3554" spans="2:4" x14ac:dyDescent="0.2">
      <c r="B3554" s="614" t="s">
        <v>2197</v>
      </c>
      <c r="C3554" s="630" t="s">
        <v>3460</v>
      </c>
      <c r="D3554" s="614">
        <v>67114</v>
      </c>
    </row>
    <row r="3555" spans="2:4" x14ac:dyDescent="0.2">
      <c r="B3555" s="614" t="s">
        <v>2197</v>
      </c>
      <c r="C3555" s="630" t="s">
        <v>3460</v>
      </c>
      <c r="D3555" s="614">
        <v>67072</v>
      </c>
    </row>
    <row r="3556" spans="2:4" x14ac:dyDescent="0.2">
      <c r="B3556" s="614" t="s">
        <v>2197</v>
      </c>
      <c r="C3556" s="630" t="s">
        <v>3460</v>
      </c>
      <c r="D3556" s="614">
        <v>66840</v>
      </c>
    </row>
    <row r="3557" spans="2:4" x14ac:dyDescent="0.2">
      <c r="B3557" s="614" t="s">
        <v>2197</v>
      </c>
      <c r="C3557" s="630" t="s">
        <v>3460</v>
      </c>
      <c r="D3557" s="614">
        <v>67154</v>
      </c>
    </row>
    <row r="3558" spans="2:4" x14ac:dyDescent="0.2">
      <c r="B3558" s="614" t="s">
        <v>2197</v>
      </c>
      <c r="C3558" s="630" t="s">
        <v>3460</v>
      </c>
      <c r="D3558" s="614">
        <v>67144</v>
      </c>
    </row>
    <row r="3559" spans="2:4" x14ac:dyDescent="0.2">
      <c r="B3559" s="614" t="s">
        <v>2197</v>
      </c>
      <c r="C3559" s="630" t="s">
        <v>3460</v>
      </c>
      <c r="D3559" s="614">
        <v>67123</v>
      </c>
    </row>
    <row r="3560" spans="2:4" x14ac:dyDescent="0.2">
      <c r="B3560" s="614" t="s">
        <v>2197</v>
      </c>
      <c r="C3560" s="630" t="s">
        <v>3460</v>
      </c>
      <c r="D3560" s="614">
        <v>67039</v>
      </c>
    </row>
    <row r="3561" spans="2:4" x14ac:dyDescent="0.2">
      <c r="B3561" s="614" t="s">
        <v>2197</v>
      </c>
      <c r="C3561" s="630" t="s">
        <v>3460</v>
      </c>
      <c r="D3561" s="614">
        <v>67017</v>
      </c>
    </row>
    <row r="3562" spans="2:4" x14ac:dyDescent="0.2">
      <c r="B3562" s="614" t="s">
        <v>2197</v>
      </c>
      <c r="C3562" s="630" t="s">
        <v>3460</v>
      </c>
      <c r="D3562" s="614">
        <v>67008</v>
      </c>
    </row>
    <row r="3563" spans="2:4" x14ac:dyDescent="0.2">
      <c r="B3563" s="614" t="s">
        <v>2197</v>
      </c>
      <c r="C3563" s="630" t="s">
        <v>3461</v>
      </c>
      <c r="D3563" s="614">
        <v>66853</v>
      </c>
    </row>
    <row r="3564" spans="2:4" x14ac:dyDescent="0.2">
      <c r="B3564" s="614" t="s">
        <v>2197</v>
      </c>
      <c r="C3564" s="630" t="s">
        <v>3461</v>
      </c>
      <c r="D3564" s="614">
        <v>67045</v>
      </c>
    </row>
    <row r="3565" spans="2:4" x14ac:dyDescent="0.2">
      <c r="B3565" s="614" t="s">
        <v>2197</v>
      </c>
      <c r="C3565" s="630" t="s">
        <v>3461</v>
      </c>
      <c r="D3565" s="614">
        <v>66870</v>
      </c>
    </row>
    <row r="3566" spans="2:4" x14ac:dyDescent="0.2">
      <c r="B3566" s="614" t="s">
        <v>2197</v>
      </c>
      <c r="C3566" s="630" t="s">
        <v>3461</v>
      </c>
      <c r="D3566" s="614">
        <v>66860</v>
      </c>
    </row>
    <row r="3567" spans="2:4" x14ac:dyDescent="0.2">
      <c r="B3567" s="614" t="s">
        <v>2197</v>
      </c>
      <c r="C3567" s="630" t="s">
        <v>3461</v>
      </c>
      <c r="D3567" s="614">
        <v>67137</v>
      </c>
    </row>
    <row r="3568" spans="2:4" x14ac:dyDescent="0.2">
      <c r="B3568" s="614" t="s">
        <v>2197</v>
      </c>
      <c r="C3568" s="630" t="s">
        <v>3461</v>
      </c>
      <c r="D3568" s="614">
        <v>67122</v>
      </c>
    </row>
    <row r="3569" spans="2:4" x14ac:dyDescent="0.2">
      <c r="B3569" s="614" t="s">
        <v>2197</v>
      </c>
      <c r="C3569" s="630" t="s">
        <v>3461</v>
      </c>
      <c r="D3569" s="614">
        <v>67047</v>
      </c>
    </row>
    <row r="3570" spans="2:4" x14ac:dyDescent="0.2">
      <c r="B3570" s="614" t="s">
        <v>2197</v>
      </c>
      <c r="C3570" s="630" t="s">
        <v>3462</v>
      </c>
      <c r="D3570" s="614">
        <v>67862</v>
      </c>
    </row>
    <row r="3571" spans="2:4" x14ac:dyDescent="0.2">
      <c r="B3571" s="614" t="s">
        <v>2197</v>
      </c>
      <c r="C3571" s="630" t="s">
        <v>3462</v>
      </c>
      <c r="D3571" s="614">
        <v>67855</v>
      </c>
    </row>
    <row r="3572" spans="2:4" x14ac:dyDescent="0.2">
      <c r="B3572" s="614" t="s">
        <v>2197</v>
      </c>
      <c r="C3572" s="630" t="s">
        <v>3463</v>
      </c>
      <c r="D3572" s="614">
        <v>67880</v>
      </c>
    </row>
    <row r="3573" spans="2:4" x14ac:dyDescent="0.2">
      <c r="B3573" s="614" t="s">
        <v>2197</v>
      </c>
      <c r="C3573" s="630" t="s">
        <v>3464</v>
      </c>
      <c r="D3573" s="614">
        <v>67877</v>
      </c>
    </row>
    <row r="3574" spans="2:4" x14ac:dyDescent="0.2">
      <c r="B3574" s="614" t="s">
        <v>2197</v>
      </c>
      <c r="C3574" s="630" t="s">
        <v>3464</v>
      </c>
      <c r="D3574" s="614">
        <v>67870</v>
      </c>
    </row>
    <row r="3575" spans="2:4" x14ac:dyDescent="0.2">
      <c r="B3575" s="614" t="s">
        <v>2197</v>
      </c>
      <c r="C3575" s="630" t="s">
        <v>2673</v>
      </c>
      <c r="D3575" s="614">
        <v>67867</v>
      </c>
    </row>
    <row r="3576" spans="2:4" x14ac:dyDescent="0.2">
      <c r="B3576" s="614" t="s">
        <v>2197</v>
      </c>
      <c r="C3576" s="630" t="s">
        <v>2673</v>
      </c>
      <c r="D3576" s="614">
        <v>67853</v>
      </c>
    </row>
    <row r="3577" spans="2:4" x14ac:dyDescent="0.2">
      <c r="B3577" s="614" t="s">
        <v>2197</v>
      </c>
      <c r="C3577" s="630" t="s">
        <v>2673</v>
      </c>
      <c r="D3577" s="614">
        <v>67841</v>
      </c>
    </row>
    <row r="3578" spans="2:4" x14ac:dyDescent="0.2">
      <c r="B3578" s="614" t="s">
        <v>2197</v>
      </c>
      <c r="C3578" s="630" t="s">
        <v>2673</v>
      </c>
      <c r="D3578" s="614">
        <v>67837</v>
      </c>
    </row>
    <row r="3579" spans="2:4" x14ac:dyDescent="0.2">
      <c r="B3579" s="614" t="s">
        <v>2197</v>
      </c>
      <c r="C3579" s="630" t="s">
        <v>2673</v>
      </c>
      <c r="D3579" s="614">
        <v>67835</v>
      </c>
    </row>
    <row r="3580" spans="2:4" x14ac:dyDescent="0.2">
      <c r="B3580" s="614" t="s">
        <v>2197</v>
      </c>
      <c r="C3580" s="630" t="s">
        <v>2315</v>
      </c>
      <c r="D3580" s="614">
        <v>67882</v>
      </c>
    </row>
    <row r="3581" spans="2:4" x14ac:dyDescent="0.2">
      <c r="B3581" s="614" t="s">
        <v>2197</v>
      </c>
      <c r="C3581" s="630" t="s">
        <v>2315</v>
      </c>
      <c r="D3581" s="614">
        <v>67876</v>
      </c>
    </row>
    <row r="3582" spans="2:4" x14ac:dyDescent="0.2">
      <c r="B3582" s="614" t="s">
        <v>2197</v>
      </c>
      <c r="C3582" s="630" t="s">
        <v>2315</v>
      </c>
      <c r="D3582" s="614">
        <v>67865</v>
      </c>
    </row>
    <row r="3583" spans="2:4" x14ac:dyDescent="0.2">
      <c r="B3583" s="614" t="s">
        <v>2197</v>
      </c>
      <c r="C3583" s="630" t="s">
        <v>2315</v>
      </c>
      <c r="D3583" s="614">
        <v>67844</v>
      </c>
    </row>
    <row r="3584" spans="2:4" x14ac:dyDescent="0.2">
      <c r="B3584" s="614" t="s">
        <v>2197</v>
      </c>
      <c r="C3584" s="630" t="s">
        <v>2315</v>
      </c>
      <c r="D3584" s="614">
        <v>67842</v>
      </c>
    </row>
    <row r="3585" spans="2:4" x14ac:dyDescent="0.2">
      <c r="B3585" s="614" t="s">
        <v>2197</v>
      </c>
      <c r="C3585" s="630" t="s">
        <v>2315</v>
      </c>
      <c r="D3585" s="614">
        <v>67841</v>
      </c>
    </row>
    <row r="3586" spans="2:4" x14ac:dyDescent="0.2">
      <c r="B3586" s="614" t="s">
        <v>2197</v>
      </c>
      <c r="C3586" s="630" t="s">
        <v>2315</v>
      </c>
      <c r="D3586" s="614">
        <v>67834</v>
      </c>
    </row>
    <row r="3587" spans="2:4" x14ac:dyDescent="0.2">
      <c r="B3587" s="614" t="s">
        <v>2197</v>
      </c>
      <c r="C3587" s="630" t="s">
        <v>2315</v>
      </c>
      <c r="D3587" s="614">
        <v>67801</v>
      </c>
    </row>
    <row r="3588" spans="2:4" x14ac:dyDescent="0.2">
      <c r="B3588" s="614" t="s">
        <v>2197</v>
      </c>
      <c r="C3588" s="630" t="s">
        <v>2315</v>
      </c>
      <c r="D3588" s="614">
        <v>67563</v>
      </c>
    </row>
    <row r="3589" spans="2:4" x14ac:dyDescent="0.2">
      <c r="B3589" s="614" t="s">
        <v>2197</v>
      </c>
      <c r="C3589" s="630" t="s">
        <v>2198</v>
      </c>
      <c r="D3589" s="614">
        <v>67109</v>
      </c>
    </row>
    <row r="3590" spans="2:4" x14ac:dyDescent="0.2">
      <c r="B3590" s="614" t="s">
        <v>2197</v>
      </c>
      <c r="C3590" s="630" t="s">
        <v>2198</v>
      </c>
      <c r="D3590" s="614">
        <v>67059</v>
      </c>
    </row>
    <row r="3591" spans="2:4" x14ac:dyDescent="0.2">
      <c r="B3591" s="614" t="s">
        <v>2197</v>
      </c>
      <c r="C3591" s="630" t="s">
        <v>2198</v>
      </c>
      <c r="D3591" s="614">
        <v>67054</v>
      </c>
    </row>
    <row r="3592" spans="2:4" x14ac:dyDescent="0.2">
      <c r="B3592" s="614" t="s">
        <v>2197</v>
      </c>
      <c r="C3592" s="630" t="s">
        <v>2452</v>
      </c>
      <c r="D3592" s="614">
        <v>67583</v>
      </c>
    </row>
    <row r="3593" spans="2:4" x14ac:dyDescent="0.2">
      <c r="B3593" s="614" t="s">
        <v>2197</v>
      </c>
      <c r="C3593" s="630" t="s">
        <v>2452</v>
      </c>
      <c r="D3593" s="614">
        <v>67124</v>
      </c>
    </row>
    <row r="3594" spans="2:4" x14ac:dyDescent="0.2">
      <c r="B3594" s="614" t="s">
        <v>2197</v>
      </c>
      <c r="C3594" s="630" t="s">
        <v>2452</v>
      </c>
      <c r="D3594" s="614">
        <v>67066</v>
      </c>
    </row>
    <row r="3595" spans="2:4" x14ac:dyDescent="0.2">
      <c r="B3595" s="614" t="s">
        <v>2197</v>
      </c>
      <c r="C3595" s="630" t="s">
        <v>2452</v>
      </c>
      <c r="D3595" s="614">
        <v>67059</v>
      </c>
    </row>
    <row r="3596" spans="2:4" x14ac:dyDescent="0.2">
      <c r="B3596" s="614" t="s">
        <v>2197</v>
      </c>
      <c r="C3596" s="630" t="s">
        <v>2452</v>
      </c>
      <c r="D3596" s="614">
        <v>67557</v>
      </c>
    </row>
    <row r="3597" spans="2:4" x14ac:dyDescent="0.2">
      <c r="B3597" s="614" t="s">
        <v>2197</v>
      </c>
      <c r="C3597" s="630" t="s">
        <v>2452</v>
      </c>
      <c r="D3597" s="614">
        <v>67134</v>
      </c>
    </row>
    <row r="3598" spans="2:4" x14ac:dyDescent="0.2">
      <c r="B3598" s="614" t="s">
        <v>2197</v>
      </c>
      <c r="C3598" s="630" t="s">
        <v>2452</v>
      </c>
      <c r="D3598" s="614">
        <v>67065</v>
      </c>
    </row>
    <row r="3599" spans="2:4" x14ac:dyDescent="0.2">
      <c r="B3599" s="614" t="s">
        <v>2197</v>
      </c>
      <c r="C3599" s="630" t="s">
        <v>2452</v>
      </c>
      <c r="D3599" s="614">
        <v>67035</v>
      </c>
    </row>
    <row r="3600" spans="2:4" x14ac:dyDescent="0.2">
      <c r="B3600" s="614" t="s">
        <v>2197</v>
      </c>
      <c r="C3600" s="630" t="s">
        <v>2452</v>
      </c>
      <c r="D3600" s="614">
        <v>67028</v>
      </c>
    </row>
    <row r="3601" spans="2:4" x14ac:dyDescent="0.2">
      <c r="B3601" s="614" t="s">
        <v>2197</v>
      </c>
      <c r="C3601" s="630" t="s">
        <v>2452</v>
      </c>
      <c r="D3601" s="614">
        <v>67021</v>
      </c>
    </row>
    <row r="3602" spans="2:4" x14ac:dyDescent="0.2">
      <c r="B3602" s="614" t="s">
        <v>2197</v>
      </c>
      <c r="C3602" s="630" t="s">
        <v>2375</v>
      </c>
      <c r="D3602" s="614">
        <v>67025</v>
      </c>
    </row>
    <row r="3603" spans="2:4" x14ac:dyDescent="0.2">
      <c r="B3603" s="614" t="s">
        <v>2197</v>
      </c>
      <c r="C3603" s="630" t="s">
        <v>2375</v>
      </c>
      <c r="D3603" s="614">
        <v>67570</v>
      </c>
    </row>
    <row r="3604" spans="2:4" x14ac:dyDescent="0.2">
      <c r="B3604" s="614" t="s">
        <v>2197</v>
      </c>
      <c r="C3604" s="630" t="s">
        <v>2375</v>
      </c>
      <c r="D3604" s="614">
        <v>67159</v>
      </c>
    </row>
    <row r="3605" spans="2:4" x14ac:dyDescent="0.2">
      <c r="B3605" s="614" t="s">
        <v>2197</v>
      </c>
      <c r="C3605" s="630" t="s">
        <v>2375</v>
      </c>
      <c r="D3605" s="614">
        <v>67142</v>
      </c>
    </row>
    <row r="3606" spans="2:4" x14ac:dyDescent="0.2">
      <c r="B3606" s="614" t="s">
        <v>2197</v>
      </c>
      <c r="C3606" s="630" t="s">
        <v>2375</v>
      </c>
      <c r="D3606" s="614">
        <v>67118</v>
      </c>
    </row>
    <row r="3607" spans="2:4" x14ac:dyDescent="0.2">
      <c r="B3607" s="614" t="s">
        <v>2197</v>
      </c>
      <c r="C3607" s="630" t="s">
        <v>2375</v>
      </c>
      <c r="D3607" s="614">
        <v>67112</v>
      </c>
    </row>
    <row r="3608" spans="2:4" x14ac:dyDescent="0.2">
      <c r="B3608" s="614" t="s">
        <v>2197</v>
      </c>
      <c r="C3608" s="630" t="s">
        <v>2375</v>
      </c>
      <c r="D3608" s="614">
        <v>67111</v>
      </c>
    </row>
    <row r="3609" spans="2:4" x14ac:dyDescent="0.2">
      <c r="B3609" s="614" t="s">
        <v>2197</v>
      </c>
      <c r="C3609" s="630" t="s">
        <v>2375</v>
      </c>
      <c r="D3609" s="614">
        <v>67068</v>
      </c>
    </row>
    <row r="3610" spans="2:4" x14ac:dyDescent="0.2">
      <c r="B3610" s="614" t="s">
        <v>2197</v>
      </c>
      <c r="C3610" s="630" t="s">
        <v>2375</v>
      </c>
      <c r="D3610" s="614">
        <v>67035</v>
      </c>
    </row>
    <row r="3611" spans="2:4" x14ac:dyDescent="0.2">
      <c r="B3611" s="614" t="s">
        <v>2197</v>
      </c>
      <c r="C3611" s="630" t="s">
        <v>3465</v>
      </c>
      <c r="D3611" s="614">
        <v>67954</v>
      </c>
    </row>
    <row r="3612" spans="2:4" x14ac:dyDescent="0.2">
      <c r="B3612" s="614" t="s">
        <v>2197</v>
      </c>
      <c r="C3612" s="630" t="s">
        <v>3465</v>
      </c>
      <c r="D3612" s="614">
        <v>67953</v>
      </c>
    </row>
    <row r="3613" spans="2:4" x14ac:dyDescent="0.2">
      <c r="B3613" s="614" t="s">
        <v>2197</v>
      </c>
      <c r="C3613" s="630" t="s">
        <v>3465</v>
      </c>
      <c r="D3613" s="614">
        <v>67950</v>
      </c>
    </row>
    <row r="3614" spans="2:4" x14ac:dyDescent="0.2">
      <c r="B3614" s="614" t="s">
        <v>2197</v>
      </c>
      <c r="C3614" s="630" t="s">
        <v>3466</v>
      </c>
      <c r="D3614" s="614">
        <v>67952</v>
      </c>
    </row>
    <row r="3615" spans="2:4" x14ac:dyDescent="0.2">
      <c r="B3615" s="614" t="s">
        <v>2197</v>
      </c>
      <c r="C3615" s="630" t="s">
        <v>3466</v>
      </c>
      <c r="D3615" s="614">
        <v>67951</v>
      </c>
    </row>
    <row r="3616" spans="2:4" x14ac:dyDescent="0.2">
      <c r="B3616" s="614" t="s">
        <v>2197</v>
      </c>
      <c r="C3616" s="630" t="s">
        <v>3467</v>
      </c>
      <c r="D3616" s="614">
        <v>67951</v>
      </c>
    </row>
    <row r="3617" spans="2:4" x14ac:dyDescent="0.2">
      <c r="B3617" s="614" t="s">
        <v>2197</v>
      </c>
      <c r="C3617" s="630" t="s">
        <v>3467</v>
      </c>
      <c r="D3617" s="614">
        <v>67901</v>
      </c>
    </row>
    <row r="3618" spans="2:4" x14ac:dyDescent="0.2">
      <c r="B3618" s="614" t="s">
        <v>2197</v>
      </c>
      <c r="C3618" s="630" t="s">
        <v>3467</v>
      </c>
      <c r="D3618" s="614">
        <v>67870</v>
      </c>
    </row>
    <row r="3619" spans="2:4" x14ac:dyDescent="0.2">
      <c r="B3619" s="614" t="s">
        <v>2197</v>
      </c>
      <c r="C3619" s="630" t="s">
        <v>3467</v>
      </c>
      <c r="D3619" s="614">
        <v>67859</v>
      </c>
    </row>
    <row r="3620" spans="2:4" x14ac:dyDescent="0.2">
      <c r="B3620" s="614" t="s">
        <v>2197</v>
      </c>
      <c r="C3620" s="630" t="s">
        <v>2409</v>
      </c>
      <c r="D3620" s="614">
        <v>67869</v>
      </c>
    </row>
    <row r="3621" spans="2:4" x14ac:dyDescent="0.2">
      <c r="B3621" s="614" t="s">
        <v>2197</v>
      </c>
      <c r="C3621" s="630" t="s">
        <v>2409</v>
      </c>
      <c r="D3621" s="614">
        <v>67864</v>
      </c>
    </row>
    <row r="3622" spans="2:4" x14ac:dyDescent="0.2">
      <c r="B3622" s="614" t="s">
        <v>2197</v>
      </c>
      <c r="C3622" s="630" t="s">
        <v>2409</v>
      </c>
      <c r="D3622" s="614">
        <v>67844</v>
      </c>
    </row>
    <row r="3623" spans="2:4" x14ac:dyDescent="0.2">
      <c r="B3623" s="614" t="s">
        <v>2197</v>
      </c>
      <c r="C3623" s="633" t="s">
        <v>3468</v>
      </c>
      <c r="D3623" s="614">
        <v>67865</v>
      </c>
    </row>
    <row r="3624" spans="2:4" x14ac:dyDescent="0.2">
      <c r="B3624" s="614" t="s">
        <v>2197</v>
      </c>
      <c r="C3624" s="633" t="s">
        <v>3468</v>
      </c>
      <c r="D3624" s="614">
        <v>67840</v>
      </c>
    </row>
    <row r="3625" spans="2:4" x14ac:dyDescent="0.2">
      <c r="B3625" s="614" t="s">
        <v>2197</v>
      </c>
      <c r="C3625" s="633" t="s">
        <v>3468</v>
      </c>
      <c r="D3625" s="614">
        <v>67831</v>
      </c>
    </row>
    <row r="3626" spans="2:4" x14ac:dyDescent="0.2">
      <c r="B3626" s="614" t="s">
        <v>2197</v>
      </c>
      <c r="C3626" s="630" t="s">
        <v>3469</v>
      </c>
      <c r="D3626" s="614">
        <v>67155</v>
      </c>
    </row>
    <row r="3627" spans="2:4" x14ac:dyDescent="0.2">
      <c r="B3627" s="614" t="s">
        <v>2197</v>
      </c>
      <c r="C3627" s="630" t="s">
        <v>3469</v>
      </c>
      <c r="D3627" s="614">
        <v>67127</v>
      </c>
    </row>
    <row r="3628" spans="2:4" x14ac:dyDescent="0.2">
      <c r="B3628" s="614" t="s">
        <v>2197</v>
      </c>
      <c r="C3628" s="630" t="s">
        <v>3469</v>
      </c>
      <c r="D3628" s="614">
        <v>67029</v>
      </c>
    </row>
    <row r="3629" spans="2:4" x14ac:dyDescent="0.2">
      <c r="B3629" s="614" t="s">
        <v>2197</v>
      </c>
      <c r="C3629" s="630" t="s">
        <v>3470</v>
      </c>
      <c r="D3629" s="614">
        <v>67070</v>
      </c>
    </row>
    <row r="3630" spans="2:4" x14ac:dyDescent="0.2">
      <c r="B3630" s="614" t="s">
        <v>2197</v>
      </c>
      <c r="C3630" s="630" t="s">
        <v>3470</v>
      </c>
      <c r="D3630" s="614">
        <v>67143</v>
      </c>
    </row>
    <row r="3631" spans="2:4" x14ac:dyDescent="0.2">
      <c r="B3631" s="614" t="s">
        <v>2197</v>
      </c>
      <c r="C3631" s="630" t="s">
        <v>3470</v>
      </c>
      <c r="D3631" s="614">
        <v>67138</v>
      </c>
    </row>
    <row r="3632" spans="2:4" x14ac:dyDescent="0.2">
      <c r="B3632" s="614" t="s">
        <v>2197</v>
      </c>
      <c r="C3632" s="630" t="s">
        <v>3470</v>
      </c>
      <c r="D3632" s="614">
        <v>67104</v>
      </c>
    </row>
    <row r="3633" spans="2:4" x14ac:dyDescent="0.2">
      <c r="B3633" s="614" t="s">
        <v>2197</v>
      </c>
      <c r="C3633" s="630" t="s">
        <v>3470</v>
      </c>
      <c r="D3633" s="614">
        <v>67071</v>
      </c>
    </row>
    <row r="3634" spans="2:4" x14ac:dyDescent="0.2">
      <c r="B3634" s="614" t="s">
        <v>2197</v>
      </c>
      <c r="C3634" s="630" t="s">
        <v>3470</v>
      </c>
      <c r="D3634" s="614">
        <v>67065</v>
      </c>
    </row>
    <row r="3635" spans="2:4" x14ac:dyDescent="0.2">
      <c r="B3635" s="614" t="s">
        <v>2197</v>
      </c>
      <c r="C3635" s="630" t="s">
        <v>3470</v>
      </c>
      <c r="D3635" s="614">
        <v>67061</v>
      </c>
    </row>
    <row r="3636" spans="2:4" x14ac:dyDescent="0.2">
      <c r="B3636" s="614" t="s">
        <v>2197</v>
      </c>
      <c r="C3636" s="630" t="s">
        <v>3470</v>
      </c>
      <c r="D3636" s="614">
        <v>67057</v>
      </c>
    </row>
    <row r="3637" spans="2:4" x14ac:dyDescent="0.2">
      <c r="B3637" s="614" t="s">
        <v>2197</v>
      </c>
      <c r="C3637" s="630" t="s">
        <v>2342</v>
      </c>
      <c r="D3637" s="614">
        <v>67150</v>
      </c>
    </row>
    <row r="3638" spans="2:4" x14ac:dyDescent="0.2">
      <c r="B3638" s="614" t="s">
        <v>2197</v>
      </c>
      <c r="C3638" s="630" t="s">
        <v>2342</v>
      </c>
      <c r="D3638" s="614">
        <v>67061</v>
      </c>
    </row>
    <row r="3639" spans="2:4" x14ac:dyDescent="0.2">
      <c r="B3639" s="614" t="s">
        <v>2197</v>
      </c>
      <c r="C3639" s="630" t="s">
        <v>2342</v>
      </c>
      <c r="D3639" s="614">
        <v>67058</v>
      </c>
    </row>
    <row r="3640" spans="2:4" x14ac:dyDescent="0.2">
      <c r="B3640" s="614" t="s">
        <v>2197</v>
      </c>
      <c r="C3640" s="630" t="s">
        <v>2342</v>
      </c>
      <c r="D3640" s="614">
        <v>67049</v>
      </c>
    </row>
    <row r="3641" spans="2:4" x14ac:dyDescent="0.2">
      <c r="B3641" s="614" t="s">
        <v>2197</v>
      </c>
      <c r="C3641" s="630" t="s">
        <v>2342</v>
      </c>
      <c r="D3641" s="614">
        <v>67036</v>
      </c>
    </row>
    <row r="3642" spans="2:4" x14ac:dyDescent="0.2">
      <c r="B3642" s="614" t="s">
        <v>2197</v>
      </c>
      <c r="C3642" s="630" t="s">
        <v>2342</v>
      </c>
      <c r="D3642" s="614">
        <v>67018</v>
      </c>
    </row>
    <row r="3643" spans="2:4" x14ac:dyDescent="0.2">
      <c r="B3643" s="614" t="s">
        <v>2197</v>
      </c>
      <c r="C3643" s="630" t="s">
        <v>2342</v>
      </c>
      <c r="D3643" s="614">
        <v>67009</v>
      </c>
    </row>
    <row r="3644" spans="2:4" x14ac:dyDescent="0.2">
      <c r="B3644" s="614" t="s">
        <v>2197</v>
      </c>
      <c r="C3644" s="630" t="s">
        <v>2342</v>
      </c>
      <c r="D3644" s="614">
        <v>67003</v>
      </c>
    </row>
    <row r="3645" spans="2:4" x14ac:dyDescent="0.2">
      <c r="B3645" s="614" t="s">
        <v>2197</v>
      </c>
      <c r="C3645" s="630" t="s">
        <v>3471</v>
      </c>
      <c r="D3645" s="614">
        <v>67110</v>
      </c>
    </row>
    <row r="3646" spans="2:4" x14ac:dyDescent="0.2">
      <c r="B3646" s="614" t="s">
        <v>2197</v>
      </c>
      <c r="C3646" s="630" t="s">
        <v>3471</v>
      </c>
      <c r="D3646" s="614">
        <v>67152</v>
      </c>
    </row>
    <row r="3647" spans="2:4" x14ac:dyDescent="0.2">
      <c r="B3647" s="614" t="s">
        <v>2197</v>
      </c>
      <c r="C3647" s="630" t="s">
        <v>3471</v>
      </c>
      <c r="D3647" s="614">
        <v>67146</v>
      </c>
    </row>
    <row r="3648" spans="2:4" x14ac:dyDescent="0.2">
      <c r="B3648" s="614" t="s">
        <v>2197</v>
      </c>
      <c r="C3648" s="630" t="s">
        <v>3471</v>
      </c>
      <c r="D3648" s="614">
        <v>67140</v>
      </c>
    </row>
    <row r="3649" spans="2:4" x14ac:dyDescent="0.2">
      <c r="B3649" s="614" t="s">
        <v>2197</v>
      </c>
      <c r="C3649" s="630" t="s">
        <v>3471</v>
      </c>
      <c r="D3649" s="614">
        <v>67120</v>
      </c>
    </row>
    <row r="3650" spans="2:4" x14ac:dyDescent="0.2">
      <c r="B3650" s="614" t="s">
        <v>2197</v>
      </c>
      <c r="C3650" s="630" t="s">
        <v>3471</v>
      </c>
      <c r="D3650" s="614">
        <v>67119</v>
      </c>
    </row>
    <row r="3651" spans="2:4" x14ac:dyDescent="0.2">
      <c r="B3651" s="614" t="s">
        <v>2197</v>
      </c>
      <c r="C3651" s="630" t="s">
        <v>3471</v>
      </c>
      <c r="D3651" s="614">
        <v>67106</v>
      </c>
    </row>
    <row r="3652" spans="2:4" x14ac:dyDescent="0.2">
      <c r="B3652" s="614" t="s">
        <v>2197</v>
      </c>
      <c r="C3652" s="630" t="s">
        <v>3471</v>
      </c>
      <c r="D3652" s="614">
        <v>67105</v>
      </c>
    </row>
    <row r="3653" spans="2:4" x14ac:dyDescent="0.2">
      <c r="B3653" s="614" t="s">
        <v>2197</v>
      </c>
      <c r="C3653" s="630" t="s">
        <v>3471</v>
      </c>
      <c r="D3653" s="614">
        <v>67103</v>
      </c>
    </row>
    <row r="3654" spans="2:4" x14ac:dyDescent="0.2">
      <c r="B3654" s="614" t="s">
        <v>2197</v>
      </c>
      <c r="C3654" s="630" t="s">
        <v>3471</v>
      </c>
      <c r="D3654" s="614">
        <v>67051</v>
      </c>
    </row>
    <row r="3655" spans="2:4" x14ac:dyDescent="0.2">
      <c r="B3655" s="614" t="s">
        <v>2197</v>
      </c>
      <c r="C3655" s="630" t="s">
        <v>3471</v>
      </c>
      <c r="D3655" s="614">
        <v>67049</v>
      </c>
    </row>
    <row r="3656" spans="2:4" x14ac:dyDescent="0.2">
      <c r="B3656" s="614" t="s">
        <v>2197</v>
      </c>
      <c r="C3656" s="630" t="s">
        <v>3471</v>
      </c>
      <c r="D3656" s="614">
        <v>67031</v>
      </c>
    </row>
    <row r="3657" spans="2:4" x14ac:dyDescent="0.2">
      <c r="B3657" s="614" t="s">
        <v>2197</v>
      </c>
      <c r="C3657" s="630" t="s">
        <v>3471</v>
      </c>
      <c r="D3657" s="614">
        <v>67026</v>
      </c>
    </row>
    <row r="3658" spans="2:4" x14ac:dyDescent="0.2">
      <c r="B3658" s="614" t="s">
        <v>2197</v>
      </c>
      <c r="C3658" s="630" t="s">
        <v>3471</v>
      </c>
      <c r="D3658" s="614">
        <v>67022</v>
      </c>
    </row>
    <row r="3659" spans="2:4" x14ac:dyDescent="0.2">
      <c r="B3659" s="614" t="s">
        <v>2197</v>
      </c>
      <c r="C3659" s="630" t="s">
        <v>3471</v>
      </c>
      <c r="D3659" s="614">
        <v>67013</v>
      </c>
    </row>
    <row r="3660" spans="2:4" x14ac:dyDescent="0.2">
      <c r="B3660" s="614" t="s">
        <v>2197</v>
      </c>
      <c r="C3660" s="630" t="s">
        <v>3471</v>
      </c>
      <c r="D3660" s="614">
        <v>67004</v>
      </c>
    </row>
    <row r="3661" spans="2:4" x14ac:dyDescent="0.2">
      <c r="B3661" s="614" t="s">
        <v>2197</v>
      </c>
      <c r="C3661" s="630" t="s">
        <v>3472</v>
      </c>
      <c r="D3661" s="614">
        <v>67072</v>
      </c>
    </row>
    <row r="3662" spans="2:4" x14ac:dyDescent="0.2">
      <c r="B3662" s="614" t="s">
        <v>2197</v>
      </c>
      <c r="C3662" s="630" t="s">
        <v>3472</v>
      </c>
      <c r="D3662" s="614">
        <v>67110</v>
      </c>
    </row>
    <row r="3663" spans="2:4" x14ac:dyDescent="0.2">
      <c r="B3663" s="614" t="s">
        <v>2197</v>
      </c>
      <c r="C3663" s="630" t="s">
        <v>3472</v>
      </c>
      <c r="D3663" s="614">
        <v>67156</v>
      </c>
    </row>
    <row r="3664" spans="2:4" x14ac:dyDescent="0.2">
      <c r="B3664" s="614" t="s">
        <v>2197</v>
      </c>
      <c r="C3664" s="630" t="s">
        <v>3472</v>
      </c>
      <c r="D3664" s="614">
        <v>67146</v>
      </c>
    </row>
    <row r="3665" spans="2:4" x14ac:dyDescent="0.2">
      <c r="B3665" s="614" t="s">
        <v>2197</v>
      </c>
      <c r="C3665" s="630" t="s">
        <v>3472</v>
      </c>
      <c r="D3665" s="614">
        <v>67131</v>
      </c>
    </row>
    <row r="3666" spans="2:4" x14ac:dyDescent="0.2">
      <c r="B3666" s="614" t="s">
        <v>2197</v>
      </c>
      <c r="C3666" s="630" t="s">
        <v>3472</v>
      </c>
      <c r="D3666" s="614">
        <v>67119</v>
      </c>
    </row>
    <row r="3667" spans="2:4" x14ac:dyDescent="0.2">
      <c r="B3667" s="614" t="s">
        <v>2197</v>
      </c>
      <c r="C3667" s="630" t="s">
        <v>3472</v>
      </c>
      <c r="D3667" s="614">
        <v>67102</v>
      </c>
    </row>
    <row r="3668" spans="2:4" x14ac:dyDescent="0.2">
      <c r="B3668" s="614" t="s">
        <v>2197</v>
      </c>
      <c r="C3668" s="630" t="s">
        <v>3472</v>
      </c>
      <c r="D3668" s="614">
        <v>67051</v>
      </c>
    </row>
    <row r="3669" spans="2:4" x14ac:dyDescent="0.2">
      <c r="B3669" s="614" t="s">
        <v>2197</v>
      </c>
      <c r="C3669" s="630" t="s">
        <v>3472</v>
      </c>
      <c r="D3669" s="614">
        <v>67039</v>
      </c>
    </row>
    <row r="3670" spans="2:4" x14ac:dyDescent="0.2">
      <c r="B3670" s="614" t="s">
        <v>2197</v>
      </c>
      <c r="C3670" s="630" t="s">
        <v>3472</v>
      </c>
      <c r="D3670" s="614">
        <v>67038</v>
      </c>
    </row>
    <row r="3671" spans="2:4" x14ac:dyDescent="0.2">
      <c r="B3671" s="614" t="s">
        <v>2197</v>
      </c>
      <c r="C3671" s="630" t="s">
        <v>3472</v>
      </c>
      <c r="D3671" s="614">
        <v>67024</v>
      </c>
    </row>
    <row r="3672" spans="2:4" x14ac:dyDescent="0.2">
      <c r="B3672" s="614" t="s">
        <v>2197</v>
      </c>
      <c r="C3672" s="630" t="s">
        <v>3472</v>
      </c>
      <c r="D3672" s="614">
        <v>67023</v>
      </c>
    </row>
    <row r="3673" spans="2:4" x14ac:dyDescent="0.2">
      <c r="B3673" s="614" t="s">
        <v>2197</v>
      </c>
      <c r="C3673" s="630" t="s">
        <v>3472</v>
      </c>
      <c r="D3673" s="614">
        <v>67019</v>
      </c>
    </row>
    <row r="3674" spans="2:4" x14ac:dyDescent="0.2">
      <c r="B3674" s="614" t="s">
        <v>2197</v>
      </c>
      <c r="C3674" s="630" t="s">
        <v>3472</v>
      </c>
      <c r="D3674" s="614">
        <v>67008</v>
      </c>
    </row>
    <row r="3675" spans="2:4" x14ac:dyDescent="0.2">
      <c r="B3675" s="614" t="s">
        <v>2197</v>
      </c>
      <c r="C3675" s="630" t="s">
        <v>3472</v>
      </c>
      <c r="D3675" s="614">
        <v>67005</v>
      </c>
    </row>
    <row r="3676" spans="2:4" x14ac:dyDescent="0.2">
      <c r="B3676" s="614" t="s">
        <v>2197</v>
      </c>
      <c r="C3676" s="630" t="s">
        <v>3473</v>
      </c>
      <c r="D3676" s="614">
        <v>67353</v>
      </c>
    </row>
    <row r="3677" spans="2:4" x14ac:dyDescent="0.2">
      <c r="B3677" s="614" t="s">
        <v>2197</v>
      </c>
      <c r="C3677" s="630" t="s">
        <v>3473</v>
      </c>
      <c r="D3677" s="614">
        <v>67352</v>
      </c>
    </row>
    <row r="3678" spans="2:4" x14ac:dyDescent="0.2">
      <c r="B3678" s="614" t="s">
        <v>2197</v>
      </c>
      <c r="C3678" s="630" t="s">
        <v>3473</v>
      </c>
      <c r="D3678" s="614">
        <v>67349</v>
      </c>
    </row>
    <row r="3679" spans="2:4" x14ac:dyDescent="0.2">
      <c r="B3679" s="614" t="s">
        <v>2197</v>
      </c>
      <c r="C3679" s="630" t="s">
        <v>3473</v>
      </c>
      <c r="D3679" s="614">
        <v>67346</v>
      </c>
    </row>
    <row r="3680" spans="2:4" x14ac:dyDescent="0.2">
      <c r="B3680" s="614" t="s">
        <v>2197</v>
      </c>
      <c r="C3680" s="630" t="s">
        <v>3473</v>
      </c>
      <c r="D3680" s="614">
        <v>67345</v>
      </c>
    </row>
    <row r="3681" spans="2:4" x14ac:dyDescent="0.2">
      <c r="B3681" s="614" t="s">
        <v>2197</v>
      </c>
      <c r="C3681" s="630" t="s">
        <v>3473</v>
      </c>
      <c r="D3681" s="614">
        <v>67344</v>
      </c>
    </row>
    <row r="3682" spans="2:4" x14ac:dyDescent="0.2">
      <c r="B3682" s="614" t="s">
        <v>2197</v>
      </c>
      <c r="C3682" s="630" t="s">
        <v>3473</v>
      </c>
      <c r="D3682" s="614">
        <v>67122</v>
      </c>
    </row>
    <row r="3683" spans="2:4" x14ac:dyDescent="0.2">
      <c r="B3683" s="614" t="s">
        <v>2197</v>
      </c>
      <c r="C3683" s="630" t="s">
        <v>3473</v>
      </c>
      <c r="D3683" s="614">
        <v>67047</v>
      </c>
    </row>
    <row r="3684" spans="2:4" x14ac:dyDescent="0.2">
      <c r="B3684" s="614" t="s">
        <v>2197</v>
      </c>
      <c r="C3684" s="630" t="s">
        <v>3474</v>
      </c>
      <c r="D3684" s="614">
        <v>66047</v>
      </c>
    </row>
    <row r="3685" spans="2:4" x14ac:dyDescent="0.2">
      <c r="B3685" s="614" t="s">
        <v>2197</v>
      </c>
      <c r="C3685" s="630" t="s">
        <v>3474</v>
      </c>
      <c r="D3685" s="614">
        <v>66049</v>
      </c>
    </row>
    <row r="3686" spans="2:4" x14ac:dyDescent="0.2">
      <c r="B3686" s="614" t="s">
        <v>2197</v>
      </c>
      <c r="C3686" s="630" t="s">
        <v>3474</v>
      </c>
      <c r="D3686" s="614">
        <v>66025</v>
      </c>
    </row>
    <row r="3687" spans="2:4" x14ac:dyDescent="0.2">
      <c r="B3687" s="614" t="s">
        <v>2197</v>
      </c>
      <c r="C3687" s="630" t="s">
        <v>3474</v>
      </c>
      <c r="D3687" s="614">
        <v>66006</v>
      </c>
    </row>
    <row r="3688" spans="2:4" x14ac:dyDescent="0.2">
      <c r="B3688" s="614" t="s">
        <v>2197</v>
      </c>
      <c r="C3688" s="630" t="s">
        <v>3474</v>
      </c>
      <c r="D3688" s="614">
        <v>66092</v>
      </c>
    </row>
    <row r="3689" spans="2:4" x14ac:dyDescent="0.2">
      <c r="B3689" s="614" t="s">
        <v>2197</v>
      </c>
      <c r="C3689" s="630" t="s">
        <v>3474</v>
      </c>
      <c r="D3689" s="614">
        <v>66046</v>
      </c>
    </row>
    <row r="3690" spans="2:4" x14ac:dyDescent="0.2">
      <c r="B3690" s="614" t="s">
        <v>2197</v>
      </c>
      <c r="C3690" s="630" t="s">
        <v>3474</v>
      </c>
      <c r="D3690" s="614">
        <v>66021</v>
      </c>
    </row>
    <row r="3691" spans="2:4" x14ac:dyDescent="0.2">
      <c r="B3691" s="614" t="s">
        <v>2197</v>
      </c>
      <c r="C3691" s="630" t="s">
        <v>3474</v>
      </c>
      <c r="D3691" s="614">
        <v>66050</v>
      </c>
    </row>
    <row r="3692" spans="2:4" x14ac:dyDescent="0.2">
      <c r="B3692" s="614" t="s">
        <v>2197</v>
      </c>
      <c r="C3692" s="630" t="s">
        <v>3474</v>
      </c>
      <c r="D3692" s="614">
        <v>66524</v>
      </c>
    </row>
    <row r="3693" spans="2:4" x14ac:dyDescent="0.2">
      <c r="B3693" s="614" t="s">
        <v>2197</v>
      </c>
      <c r="C3693" s="630" t="s">
        <v>3474</v>
      </c>
      <c r="D3693" s="614">
        <v>66409</v>
      </c>
    </row>
    <row r="3694" spans="2:4" x14ac:dyDescent="0.2">
      <c r="B3694" s="614" t="s">
        <v>2197</v>
      </c>
      <c r="C3694" s="630" t="s">
        <v>3474</v>
      </c>
      <c r="D3694" s="614">
        <v>66044</v>
      </c>
    </row>
    <row r="3695" spans="2:4" x14ac:dyDescent="0.2">
      <c r="B3695" s="631" t="s">
        <v>2197</v>
      </c>
      <c r="C3695" s="632" t="s">
        <v>3474</v>
      </c>
      <c r="D3695" s="631">
        <v>66045</v>
      </c>
    </row>
    <row r="3696" spans="2:4" x14ac:dyDescent="0.2">
      <c r="B3696" s="614" t="s">
        <v>2037</v>
      </c>
      <c r="C3696" s="630" t="s">
        <v>2234</v>
      </c>
      <c r="D3696" s="614">
        <v>72764</v>
      </c>
    </row>
    <row r="3697" spans="2:4" x14ac:dyDescent="0.2">
      <c r="B3697" s="614" t="s">
        <v>2037</v>
      </c>
      <c r="C3697" s="630" t="s">
        <v>2234</v>
      </c>
      <c r="D3697" s="614">
        <v>72758</v>
      </c>
    </row>
    <row r="3698" spans="2:4" x14ac:dyDescent="0.2">
      <c r="B3698" s="614" t="s">
        <v>2037</v>
      </c>
      <c r="C3698" s="630" t="s">
        <v>2234</v>
      </c>
      <c r="D3698" s="614">
        <v>72762</v>
      </c>
    </row>
    <row r="3699" spans="2:4" x14ac:dyDescent="0.2">
      <c r="B3699" s="614" t="s">
        <v>2037</v>
      </c>
      <c r="C3699" s="630" t="s">
        <v>2234</v>
      </c>
      <c r="D3699" s="614">
        <v>72712</v>
      </c>
    </row>
    <row r="3700" spans="2:4" x14ac:dyDescent="0.2">
      <c r="B3700" s="614" t="s">
        <v>2037</v>
      </c>
      <c r="C3700" s="630" t="s">
        <v>2234</v>
      </c>
      <c r="D3700" s="614">
        <v>72704</v>
      </c>
    </row>
    <row r="3701" spans="2:4" x14ac:dyDescent="0.2">
      <c r="B3701" s="614" t="s">
        <v>2037</v>
      </c>
      <c r="C3701" s="630" t="s">
        <v>2234</v>
      </c>
      <c r="D3701" s="614">
        <v>72756</v>
      </c>
    </row>
    <row r="3702" spans="2:4" x14ac:dyDescent="0.2">
      <c r="B3702" s="614" t="s">
        <v>2037</v>
      </c>
      <c r="C3702" s="630" t="s">
        <v>2234</v>
      </c>
      <c r="D3702" s="614">
        <v>72715</v>
      </c>
    </row>
    <row r="3703" spans="2:4" x14ac:dyDescent="0.2">
      <c r="B3703" s="614" t="s">
        <v>2037</v>
      </c>
      <c r="C3703" s="630" t="s">
        <v>2234</v>
      </c>
      <c r="D3703" s="614">
        <v>72745</v>
      </c>
    </row>
    <row r="3704" spans="2:4" x14ac:dyDescent="0.2">
      <c r="B3704" s="614" t="s">
        <v>2037</v>
      </c>
      <c r="C3704" s="630" t="s">
        <v>2234</v>
      </c>
      <c r="D3704" s="614">
        <v>72761</v>
      </c>
    </row>
    <row r="3705" spans="2:4" x14ac:dyDescent="0.2">
      <c r="B3705" s="614" t="s">
        <v>2037</v>
      </c>
      <c r="C3705" s="630" t="s">
        <v>2234</v>
      </c>
      <c r="D3705" s="614">
        <v>72736</v>
      </c>
    </row>
    <row r="3706" spans="2:4" x14ac:dyDescent="0.2">
      <c r="B3706" s="614" t="s">
        <v>2037</v>
      </c>
      <c r="C3706" s="630" t="s">
        <v>2234</v>
      </c>
      <c r="D3706" s="614">
        <v>72718</v>
      </c>
    </row>
    <row r="3707" spans="2:4" x14ac:dyDescent="0.2">
      <c r="B3707" s="614" t="s">
        <v>2037</v>
      </c>
      <c r="C3707" s="630" t="s">
        <v>2234</v>
      </c>
      <c r="D3707" s="614">
        <v>72722</v>
      </c>
    </row>
    <row r="3708" spans="2:4" x14ac:dyDescent="0.2">
      <c r="B3708" s="614" t="s">
        <v>2037</v>
      </c>
      <c r="C3708" s="630" t="s">
        <v>2234</v>
      </c>
      <c r="D3708" s="614">
        <v>72732</v>
      </c>
    </row>
    <row r="3709" spans="2:4" x14ac:dyDescent="0.2">
      <c r="B3709" s="614" t="s">
        <v>2037</v>
      </c>
      <c r="C3709" s="630" t="s">
        <v>2234</v>
      </c>
      <c r="D3709" s="614">
        <v>72751</v>
      </c>
    </row>
    <row r="3710" spans="2:4" x14ac:dyDescent="0.2">
      <c r="B3710" s="614" t="s">
        <v>2037</v>
      </c>
      <c r="C3710" s="630" t="s">
        <v>2234</v>
      </c>
      <c r="D3710" s="614">
        <v>72768</v>
      </c>
    </row>
    <row r="3711" spans="2:4" x14ac:dyDescent="0.2">
      <c r="B3711" s="614" t="s">
        <v>2037</v>
      </c>
      <c r="C3711" s="630" t="s">
        <v>2234</v>
      </c>
      <c r="D3711" s="614">
        <v>72738</v>
      </c>
    </row>
    <row r="3712" spans="2:4" x14ac:dyDescent="0.2">
      <c r="B3712" s="614" t="s">
        <v>2037</v>
      </c>
      <c r="C3712" s="630" t="s">
        <v>2234</v>
      </c>
      <c r="D3712" s="614">
        <v>72734</v>
      </c>
    </row>
    <row r="3713" spans="2:4" x14ac:dyDescent="0.2">
      <c r="B3713" s="614" t="s">
        <v>2037</v>
      </c>
      <c r="C3713" s="630" t="s">
        <v>2234</v>
      </c>
      <c r="D3713" s="614">
        <v>72739</v>
      </c>
    </row>
    <row r="3714" spans="2:4" x14ac:dyDescent="0.2">
      <c r="B3714" s="614" t="s">
        <v>2037</v>
      </c>
      <c r="C3714" s="630" t="s">
        <v>2234</v>
      </c>
      <c r="D3714" s="614">
        <v>72747</v>
      </c>
    </row>
    <row r="3715" spans="2:4" x14ac:dyDescent="0.2">
      <c r="B3715" s="614" t="s">
        <v>2037</v>
      </c>
      <c r="C3715" s="630" t="s">
        <v>2234</v>
      </c>
      <c r="D3715" s="614">
        <v>72719</v>
      </c>
    </row>
    <row r="3716" spans="2:4" x14ac:dyDescent="0.2">
      <c r="B3716" s="614" t="s">
        <v>2037</v>
      </c>
      <c r="C3716" s="630" t="s">
        <v>2234</v>
      </c>
      <c r="D3716" s="614">
        <v>72714</v>
      </c>
    </row>
    <row r="3717" spans="2:4" x14ac:dyDescent="0.2">
      <c r="B3717" s="614" t="s">
        <v>2037</v>
      </c>
      <c r="C3717" s="630" t="s">
        <v>2254</v>
      </c>
      <c r="D3717" s="614">
        <v>72703</v>
      </c>
    </row>
    <row r="3718" spans="2:4" x14ac:dyDescent="0.2">
      <c r="B3718" s="614" t="s">
        <v>2037</v>
      </c>
      <c r="C3718" s="630" t="s">
        <v>2254</v>
      </c>
      <c r="D3718" s="614">
        <v>72764</v>
      </c>
    </row>
    <row r="3719" spans="2:4" x14ac:dyDescent="0.2">
      <c r="B3719" s="614" t="s">
        <v>2037</v>
      </c>
      <c r="C3719" s="630" t="s">
        <v>2254</v>
      </c>
      <c r="D3719" s="614">
        <v>72762</v>
      </c>
    </row>
    <row r="3720" spans="2:4" x14ac:dyDescent="0.2">
      <c r="B3720" s="614" t="s">
        <v>2037</v>
      </c>
      <c r="C3720" s="630" t="s">
        <v>2254</v>
      </c>
      <c r="D3720" s="614">
        <v>72701</v>
      </c>
    </row>
    <row r="3721" spans="2:4" x14ac:dyDescent="0.2">
      <c r="B3721" s="614" t="s">
        <v>2037</v>
      </c>
      <c r="C3721" s="630" t="s">
        <v>2254</v>
      </c>
      <c r="D3721" s="614">
        <v>72704</v>
      </c>
    </row>
    <row r="3722" spans="2:4" x14ac:dyDescent="0.2">
      <c r="B3722" s="614" t="s">
        <v>2037</v>
      </c>
      <c r="C3722" s="630" t="s">
        <v>2254</v>
      </c>
      <c r="D3722" s="614">
        <v>72761</v>
      </c>
    </row>
    <row r="3723" spans="2:4" x14ac:dyDescent="0.2">
      <c r="B3723" s="614" t="s">
        <v>2037</v>
      </c>
      <c r="C3723" s="630" t="s">
        <v>2254</v>
      </c>
      <c r="D3723" s="614">
        <v>72753</v>
      </c>
    </row>
    <row r="3724" spans="2:4" x14ac:dyDescent="0.2">
      <c r="B3724" s="614" t="s">
        <v>2037</v>
      </c>
      <c r="C3724" s="630" t="s">
        <v>2254</v>
      </c>
      <c r="D3724" s="614">
        <v>72774</v>
      </c>
    </row>
    <row r="3725" spans="2:4" x14ac:dyDescent="0.2">
      <c r="B3725" s="614" t="s">
        <v>2037</v>
      </c>
      <c r="C3725" s="630" t="s">
        <v>2254</v>
      </c>
      <c r="D3725" s="614">
        <v>72744</v>
      </c>
    </row>
    <row r="3726" spans="2:4" x14ac:dyDescent="0.2">
      <c r="B3726" s="614" t="s">
        <v>2037</v>
      </c>
      <c r="C3726" s="630" t="s">
        <v>2254</v>
      </c>
      <c r="D3726" s="614">
        <v>72730</v>
      </c>
    </row>
    <row r="3727" spans="2:4" x14ac:dyDescent="0.2">
      <c r="B3727" s="614" t="s">
        <v>2037</v>
      </c>
      <c r="C3727" s="630" t="s">
        <v>2254</v>
      </c>
      <c r="D3727" s="614">
        <v>72727</v>
      </c>
    </row>
    <row r="3728" spans="2:4" x14ac:dyDescent="0.2">
      <c r="B3728" s="614" t="s">
        <v>2037</v>
      </c>
      <c r="C3728" s="630" t="s">
        <v>2254</v>
      </c>
      <c r="D3728" s="614">
        <v>72717</v>
      </c>
    </row>
    <row r="3729" spans="2:4" x14ac:dyDescent="0.2">
      <c r="B3729" s="614" t="s">
        <v>2037</v>
      </c>
      <c r="C3729" s="630" t="s">
        <v>2254</v>
      </c>
      <c r="D3729" s="614">
        <v>72769</v>
      </c>
    </row>
    <row r="3730" spans="2:4" x14ac:dyDescent="0.2">
      <c r="B3730" s="614" t="s">
        <v>2037</v>
      </c>
      <c r="C3730" s="630" t="s">
        <v>2254</v>
      </c>
      <c r="D3730" s="614">
        <v>72738</v>
      </c>
    </row>
    <row r="3731" spans="2:4" x14ac:dyDescent="0.2">
      <c r="B3731" s="614" t="s">
        <v>2037</v>
      </c>
      <c r="C3731" s="630" t="s">
        <v>2254</v>
      </c>
      <c r="D3731" s="614">
        <v>72734</v>
      </c>
    </row>
    <row r="3732" spans="2:4" x14ac:dyDescent="0.2">
      <c r="B3732" s="614" t="s">
        <v>2037</v>
      </c>
      <c r="C3732" s="630" t="s">
        <v>2254</v>
      </c>
      <c r="D3732" s="614">
        <v>72729</v>
      </c>
    </row>
    <row r="3733" spans="2:4" x14ac:dyDescent="0.2">
      <c r="B3733" s="614" t="s">
        <v>2037</v>
      </c>
      <c r="C3733" s="630" t="s">
        <v>2254</v>
      </c>
      <c r="D3733" s="614">
        <v>72959</v>
      </c>
    </row>
    <row r="3734" spans="2:4" x14ac:dyDescent="0.2">
      <c r="B3734" s="614" t="s">
        <v>2037</v>
      </c>
      <c r="C3734" s="630" t="s">
        <v>2254</v>
      </c>
      <c r="D3734" s="614">
        <v>72948</v>
      </c>
    </row>
    <row r="3735" spans="2:4" x14ac:dyDescent="0.2">
      <c r="B3735" s="614" t="s">
        <v>2037</v>
      </c>
      <c r="C3735" s="630" t="s">
        <v>2254</v>
      </c>
      <c r="D3735" s="614">
        <v>72773</v>
      </c>
    </row>
    <row r="3736" spans="2:4" x14ac:dyDescent="0.2">
      <c r="B3736" s="614" t="s">
        <v>2037</v>
      </c>
      <c r="C3736" s="630" t="s">
        <v>2254</v>
      </c>
      <c r="D3736" s="614">
        <v>72749</v>
      </c>
    </row>
    <row r="3737" spans="2:4" x14ac:dyDescent="0.2">
      <c r="B3737" s="614" t="s">
        <v>2037</v>
      </c>
      <c r="C3737" s="630" t="s">
        <v>2271</v>
      </c>
      <c r="D3737" s="614">
        <v>72701</v>
      </c>
    </row>
    <row r="3738" spans="2:4" x14ac:dyDescent="0.2">
      <c r="B3738" s="614" t="s">
        <v>2037</v>
      </c>
      <c r="C3738" s="630" t="s">
        <v>2271</v>
      </c>
      <c r="D3738" s="614">
        <v>72727</v>
      </c>
    </row>
    <row r="3739" spans="2:4" x14ac:dyDescent="0.2">
      <c r="B3739" s="614" t="s">
        <v>2037</v>
      </c>
      <c r="C3739" s="630" t="s">
        <v>2271</v>
      </c>
      <c r="D3739" s="614">
        <v>72740</v>
      </c>
    </row>
    <row r="3740" spans="2:4" x14ac:dyDescent="0.2">
      <c r="B3740" s="614" t="s">
        <v>2037</v>
      </c>
      <c r="C3740" s="630" t="s">
        <v>2271</v>
      </c>
      <c r="D3740" s="614">
        <v>72738</v>
      </c>
    </row>
    <row r="3741" spans="2:4" x14ac:dyDescent="0.2">
      <c r="B3741" s="614" t="s">
        <v>2037</v>
      </c>
      <c r="C3741" s="630" t="s">
        <v>2271</v>
      </c>
      <c r="D3741" s="614">
        <v>72632</v>
      </c>
    </row>
    <row r="3742" spans="2:4" x14ac:dyDescent="0.2">
      <c r="B3742" s="614" t="s">
        <v>2037</v>
      </c>
      <c r="C3742" s="630" t="s">
        <v>2271</v>
      </c>
      <c r="D3742" s="614">
        <v>72776</v>
      </c>
    </row>
    <row r="3743" spans="2:4" x14ac:dyDescent="0.2">
      <c r="B3743" s="614" t="s">
        <v>2037</v>
      </c>
      <c r="C3743" s="630" t="s">
        <v>2271</v>
      </c>
      <c r="D3743" s="614">
        <v>72773</v>
      </c>
    </row>
    <row r="3744" spans="2:4" x14ac:dyDescent="0.2">
      <c r="B3744" s="614" t="s">
        <v>2037</v>
      </c>
      <c r="C3744" s="630" t="s">
        <v>2271</v>
      </c>
      <c r="D3744" s="614">
        <v>72760</v>
      </c>
    </row>
    <row r="3745" spans="2:4" x14ac:dyDescent="0.2">
      <c r="B3745" s="614" t="s">
        <v>2037</v>
      </c>
      <c r="C3745" s="630" t="s">
        <v>2271</v>
      </c>
      <c r="D3745" s="614">
        <v>72752</v>
      </c>
    </row>
    <row r="3746" spans="2:4" x14ac:dyDescent="0.2">
      <c r="B3746" s="614" t="s">
        <v>2037</v>
      </c>
      <c r="C3746" s="630" t="s">
        <v>2271</v>
      </c>
      <c r="D3746" s="614">
        <v>72742</v>
      </c>
    </row>
    <row r="3747" spans="2:4" x14ac:dyDescent="0.2">
      <c r="B3747" s="614" t="s">
        <v>2037</v>
      </c>
      <c r="C3747" s="630" t="s">
        <v>2271</v>
      </c>
      <c r="D3747" s="614">
        <v>72721</v>
      </c>
    </row>
    <row r="3748" spans="2:4" x14ac:dyDescent="0.2">
      <c r="B3748" s="614" t="s">
        <v>2037</v>
      </c>
      <c r="C3748" s="630" t="s">
        <v>2282</v>
      </c>
      <c r="D3748" s="614">
        <v>72956</v>
      </c>
    </row>
    <row r="3749" spans="2:4" x14ac:dyDescent="0.2">
      <c r="B3749" s="614" t="s">
        <v>2037</v>
      </c>
      <c r="C3749" s="630" t="s">
        <v>2282</v>
      </c>
      <c r="D3749" s="614">
        <v>72947</v>
      </c>
    </row>
    <row r="3750" spans="2:4" x14ac:dyDescent="0.2">
      <c r="B3750" s="614" t="s">
        <v>2037</v>
      </c>
      <c r="C3750" s="630" t="s">
        <v>2282</v>
      </c>
      <c r="D3750" s="614">
        <v>72921</v>
      </c>
    </row>
    <row r="3751" spans="2:4" x14ac:dyDescent="0.2">
      <c r="B3751" s="614" t="s">
        <v>2037</v>
      </c>
      <c r="C3751" s="630" t="s">
        <v>2282</v>
      </c>
      <c r="D3751" s="614">
        <v>72959</v>
      </c>
    </row>
    <row r="3752" spans="2:4" x14ac:dyDescent="0.2">
      <c r="B3752" s="614" t="s">
        <v>2037</v>
      </c>
      <c r="C3752" s="630" t="s">
        <v>2282</v>
      </c>
      <c r="D3752" s="614">
        <v>72955</v>
      </c>
    </row>
    <row r="3753" spans="2:4" x14ac:dyDescent="0.2">
      <c r="B3753" s="614" t="s">
        <v>2037</v>
      </c>
      <c r="C3753" s="630" t="s">
        <v>2282</v>
      </c>
      <c r="D3753" s="614">
        <v>72952</v>
      </c>
    </row>
    <row r="3754" spans="2:4" x14ac:dyDescent="0.2">
      <c r="B3754" s="614" t="s">
        <v>2037</v>
      </c>
      <c r="C3754" s="630" t="s">
        <v>2282</v>
      </c>
      <c r="D3754" s="614">
        <v>72948</v>
      </c>
    </row>
    <row r="3755" spans="2:4" x14ac:dyDescent="0.2">
      <c r="B3755" s="614" t="s">
        <v>2037</v>
      </c>
      <c r="C3755" s="630" t="s">
        <v>2282</v>
      </c>
      <c r="D3755" s="614">
        <v>72946</v>
      </c>
    </row>
    <row r="3756" spans="2:4" x14ac:dyDescent="0.2">
      <c r="B3756" s="614" t="s">
        <v>2037</v>
      </c>
      <c r="C3756" s="630" t="s">
        <v>2282</v>
      </c>
      <c r="D3756" s="614">
        <v>72934</v>
      </c>
    </row>
    <row r="3757" spans="2:4" x14ac:dyDescent="0.2">
      <c r="B3757" s="614" t="s">
        <v>2037</v>
      </c>
      <c r="C3757" s="630" t="s">
        <v>2282</v>
      </c>
      <c r="D3757" s="614">
        <v>72932</v>
      </c>
    </row>
    <row r="3758" spans="2:4" x14ac:dyDescent="0.2">
      <c r="B3758" s="614" t="s">
        <v>2037</v>
      </c>
      <c r="C3758" s="630" t="s">
        <v>2293</v>
      </c>
      <c r="D3758" s="614">
        <v>72903</v>
      </c>
    </row>
    <row r="3759" spans="2:4" x14ac:dyDescent="0.2">
      <c r="B3759" s="614" t="s">
        <v>2037</v>
      </c>
      <c r="C3759" s="630" t="s">
        <v>2293</v>
      </c>
      <c r="D3759" s="614">
        <v>72916</v>
      </c>
    </row>
    <row r="3760" spans="2:4" x14ac:dyDescent="0.2">
      <c r="B3760" s="614" t="s">
        <v>2037</v>
      </c>
      <c r="C3760" s="630" t="s">
        <v>2293</v>
      </c>
      <c r="D3760" s="614">
        <v>72940</v>
      </c>
    </row>
    <row r="3761" spans="2:4" x14ac:dyDescent="0.2">
      <c r="B3761" s="614" t="s">
        <v>2037</v>
      </c>
      <c r="C3761" s="630" t="s">
        <v>2293</v>
      </c>
      <c r="D3761" s="614">
        <v>72927</v>
      </c>
    </row>
    <row r="3762" spans="2:4" x14ac:dyDescent="0.2">
      <c r="B3762" s="614" t="s">
        <v>2037</v>
      </c>
      <c r="C3762" s="630" t="s">
        <v>2293</v>
      </c>
      <c r="D3762" s="614">
        <v>72944</v>
      </c>
    </row>
    <row r="3763" spans="2:4" x14ac:dyDescent="0.2">
      <c r="B3763" s="614" t="s">
        <v>2037</v>
      </c>
      <c r="C3763" s="630" t="s">
        <v>2293</v>
      </c>
      <c r="D3763" s="614">
        <v>72923</v>
      </c>
    </row>
    <row r="3764" spans="2:4" x14ac:dyDescent="0.2">
      <c r="B3764" s="614" t="s">
        <v>2037</v>
      </c>
      <c r="C3764" s="630" t="s">
        <v>2293</v>
      </c>
      <c r="D3764" s="614">
        <v>72938</v>
      </c>
    </row>
    <row r="3765" spans="2:4" x14ac:dyDescent="0.2">
      <c r="B3765" s="614" t="s">
        <v>2037</v>
      </c>
      <c r="C3765" s="630" t="s">
        <v>2293</v>
      </c>
      <c r="D3765" s="614">
        <v>72937</v>
      </c>
    </row>
    <row r="3766" spans="2:4" x14ac:dyDescent="0.2">
      <c r="B3766" s="614" t="s">
        <v>2037</v>
      </c>
      <c r="C3766" s="630" t="s">
        <v>2293</v>
      </c>
      <c r="D3766" s="614">
        <v>72921</v>
      </c>
    </row>
    <row r="3767" spans="2:4" x14ac:dyDescent="0.2">
      <c r="B3767" s="614" t="s">
        <v>2037</v>
      </c>
      <c r="C3767" s="630" t="s">
        <v>2293</v>
      </c>
      <c r="D3767" s="614">
        <v>72936</v>
      </c>
    </row>
    <row r="3768" spans="2:4" x14ac:dyDescent="0.2">
      <c r="B3768" s="614" t="s">
        <v>2037</v>
      </c>
      <c r="C3768" s="630" t="s">
        <v>2293</v>
      </c>
      <c r="D3768" s="614">
        <v>72933</v>
      </c>
    </row>
    <row r="3769" spans="2:4" x14ac:dyDescent="0.2">
      <c r="B3769" s="614" t="s">
        <v>2037</v>
      </c>
      <c r="C3769" s="630" t="s">
        <v>2293</v>
      </c>
      <c r="D3769" s="614">
        <v>72908</v>
      </c>
    </row>
    <row r="3770" spans="2:4" x14ac:dyDescent="0.2">
      <c r="B3770" s="614" t="s">
        <v>2037</v>
      </c>
      <c r="C3770" s="630" t="s">
        <v>2293</v>
      </c>
      <c r="D3770" s="614">
        <v>72905</v>
      </c>
    </row>
    <row r="3771" spans="2:4" x14ac:dyDescent="0.2">
      <c r="B3771" s="614" t="s">
        <v>2037</v>
      </c>
      <c r="C3771" s="630" t="s">
        <v>2293</v>
      </c>
      <c r="D3771" s="614">
        <v>72904</v>
      </c>
    </row>
    <row r="3772" spans="2:4" x14ac:dyDescent="0.2">
      <c r="B3772" s="614" t="s">
        <v>2037</v>
      </c>
      <c r="C3772" s="630" t="s">
        <v>2293</v>
      </c>
      <c r="D3772" s="614">
        <v>72941</v>
      </c>
    </row>
    <row r="3773" spans="2:4" x14ac:dyDescent="0.2">
      <c r="B3773" s="614" t="s">
        <v>2037</v>
      </c>
      <c r="C3773" s="630" t="s">
        <v>2293</v>
      </c>
      <c r="D3773" s="614">
        <v>72901</v>
      </c>
    </row>
    <row r="3774" spans="2:4" x14ac:dyDescent="0.2">
      <c r="B3774" s="614" t="s">
        <v>2037</v>
      </c>
      <c r="C3774" s="630" t="s">
        <v>2310</v>
      </c>
      <c r="D3774" s="614">
        <v>72947</v>
      </c>
    </row>
    <row r="3775" spans="2:4" x14ac:dyDescent="0.2">
      <c r="B3775" s="614" t="s">
        <v>2037</v>
      </c>
      <c r="C3775" s="630" t="s">
        <v>2310</v>
      </c>
      <c r="D3775" s="614">
        <v>72821</v>
      </c>
    </row>
    <row r="3776" spans="2:4" x14ac:dyDescent="0.2">
      <c r="B3776" s="614" t="s">
        <v>2037</v>
      </c>
      <c r="C3776" s="630" t="s">
        <v>2310</v>
      </c>
      <c r="D3776" s="614">
        <v>72949</v>
      </c>
    </row>
    <row r="3777" spans="2:4" x14ac:dyDescent="0.2">
      <c r="B3777" s="614" t="s">
        <v>2037</v>
      </c>
      <c r="C3777" s="630" t="s">
        <v>2310</v>
      </c>
      <c r="D3777" s="614">
        <v>72927</v>
      </c>
    </row>
    <row r="3778" spans="2:4" x14ac:dyDescent="0.2">
      <c r="B3778" s="614" t="s">
        <v>2037</v>
      </c>
      <c r="C3778" s="630" t="s">
        <v>2310</v>
      </c>
      <c r="D3778" s="614">
        <v>72928</v>
      </c>
    </row>
    <row r="3779" spans="2:4" x14ac:dyDescent="0.2">
      <c r="B3779" s="614" t="s">
        <v>2037</v>
      </c>
      <c r="C3779" s="630" t="s">
        <v>2310</v>
      </c>
      <c r="D3779" s="614">
        <v>72933</v>
      </c>
    </row>
    <row r="3780" spans="2:4" x14ac:dyDescent="0.2">
      <c r="B3780" s="614" t="s">
        <v>2037</v>
      </c>
      <c r="C3780" s="630" t="s">
        <v>2310</v>
      </c>
      <c r="D3780" s="614">
        <v>72905</v>
      </c>
    </row>
    <row r="3781" spans="2:4" x14ac:dyDescent="0.2">
      <c r="B3781" s="614" t="s">
        <v>2037</v>
      </c>
      <c r="C3781" s="630" t="s">
        <v>2310</v>
      </c>
      <c r="D3781" s="614">
        <v>72820</v>
      </c>
    </row>
    <row r="3782" spans="2:4" x14ac:dyDescent="0.2">
      <c r="B3782" s="614" t="s">
        <v>2037</v>
      </c>
      <c r="C3782" s="630" t="s">
        <v>2310</v>
      </c>
      <c r="D3782" s="614">
        <v>72951</v>
      </c>
    </row>
    <row r="3783" spans="2:4" x14ac:dyDescent="0.2">
      <c r="B3783" s="614" t="s">
        <v>2037</v>
      </c>
      <c r="C3783" s="630" t="s">
        <v>2310</v>
      </c>
      <c r="D3783" s="614">
        <v>72941</v>
      </c>
    </row>
    <row r="3784" spans="2:4" x14ac:dyDescent="0.2">
      <c r="B3784" s="614" t="s">
        <v>2037</v>
      </c>
      <c r="C3784" s="630" t="s">
        <v>2310</v>
      </c>
      <c r="D3784" s="614">
        <v>72930</v>
      </c>
    </row>
    <row r="3785" spans="2:4" x14ac:dyDescent="0.2">
      <c r="B3785" s="614" t="s">
        <v>2037</v>
      </c>
      <c r="C3785" s="630" t="s">
        <v>2310</v>
      </c>
      <c r="D3785" s="614">
        <v>72855</v>
      </c>
    </row>
    <row r="3786" spans="2:4" x14ac:dyDescent="0.2">
      <c r="B3786" s="614" t="s">
        <v>2037</v>
      </c>
      <c r="C3786" s="630" t="s">
        <v>2321</v>
      </c>
      <c r="D3786" s="614">
        <v>72830</v>
      </c>
    </row>
    <row r="3787" spans="2:4" x14ac:dyDescent="0.2">
      <c r="B3787" s="614" t="s">
        <v>2037</v>
      </c>
      <c r="C3787" s="630" t="s">
        <v>2321</v>
      </c>
      <c r="D3787" s="614">
        <v>72854</v>
      </c>
    </row>
    <row r="3788" spans="2:4" x14ac:dyDescent="0.2">
      <c r="B3788" s="614" t="s">
        <v>2037</v>
      </c>
      <c r="C3788" s="630" t="s">
        <v>2321</v>
      </c>
      <c r="D3788" s="614">
        <v>72852</v>
      </c>
    </row>
    <row r="3789" spans="2:4" x14ac:dyDescent="0.2">
      <c r="B3789" s="614" t="s">
        <v>2037</v>
      </c>
      <c r="C3789" s="630" t="s">
        <v>2321</v>
      </c>
      <c r="D3789" s="614">
        <v>72837</v>
      </c>
    </row>
    <row r="3790" spans="2:4" x14ac:dyDescent="0.2">
      <c r="B3790" s="614" t="s">
        <v>2037</v>
      </c>
      <c r="C3790" s="630" t="s">
        <v>2321</v>
      </c>
      <c r="D3790" s="614">
        <v>72832</v>
      </c>
    </row>
    <row r="3791" spans="2:4" x14ac:dyDescent="0.2">
      <c r="B3791" s="614" t="s">
        <v>2037</v>
      </c>
      <c r="C3791" s="630" t="s">
        <v>2321</v>
      </c>
      <c r="D3791" s="614">
        <v>72846</v>
      </c>
    </row>
    <row r="3792" spans="2:4" x14ac:dyDescent="0.2">
      <c r="B3792" s="614" t="s">
        <v>2037</v>
      </c>
      <c r="C3792" s="630" t="s">
        <v>2321</v>
      </c>
      <c r="D3792" s="614">
        <v>72845</v>
      </c>
    </row>
    <row r="3793" spans="2:4" x14ac:dyDescent="0.2">
      <c r="B3793" s="614" t="s">
        <v>2037</v>
      </c>
      <c r="C3793" s="630" t="s">
        <v>2321</v>
      </c>
      <c r="D3793" s="614">
        <v>72840</v>
      </c>
    </row>
    <row r="3794" spans="2:4" x14ac:dyDescent="0.2">
      <c r="B3794" s="614" t="s">
        <v>2037</v>
      </c>
      <c r="C3794" s="630" t="s">
        <v>2321</v>
      </c>
      <c r="D3794" s="614">
        <v>72839</v>
      </c>
    </row>
    <row r="3795" spans="2:4" x14ac:dyDescent="0.2">
      <c r="B3795" s="614" t="s">
        <v>2037</v>
      </c>
      <c r="C3795" s="630" t="s">
        <v>2331</v>
      </c>
      <c r="D3795" s="614">
        <v>72949</v>
      </c>
    </row>
    <row r="3796" spans="2:4" x14ac:dyDescent="0.2">
      <c r="B3796" s="614" t="s">
        <v>2037</v>
      </c>
      <c r="C3796" s="630" t="s">
        <v>2331</v>
      </c>
      <c r="D3796" s="614">
        <v>72927</v>
      </c>
    </row>
    <row r="3797" spans="2:4" x14ac:dyDescent="0.2">
      <c r="B3797" s="614" t="s">
        <v>2037</v>
      </c>
      <c r="C3797" s="630" t="s">
        <v>2331</v>
      </c>
      <c r="D3797" s="614">
        <v>72943</v>
      </c>
    </row>
    <row r="3798" spans="2:4" x14ac:dyDescent="0.2">
      <c r="B3798" s="614" t="s">
        <v>2037</v>
      </c>
      <c r="C3798" s="630" t="s">
        <v>2331</v>
      </c>
      <c r="D3798" s="614">
        <v>72933</v>
      </c>
    </row>
    <row r="3799" spans="2:4" x14ac:dyDescent="0.2">
      <c r="B3799" s="614" t="s">
        <v>2037</v>
      </c>
      <c r="C3799" s="630" t="s">
        <v>2331</v>
      </c>
      <c r="D3799" s="614">
        <v>72951</v>
      </c>
    </row>
    <row r="3800" spans="2:4" x14ac:dyDescent="0.2">
      <c r="B3800" s="614" t="s">
        <v>2037</v>
      </c>
      <c r="C3800" s="630" t="s">
        <v>2331</v>
      </c>
      <c r="D3800" s="614">
        <v>72865</v>
      </c>
    </row>
    <row r="3801" spans="2:4" x14ac:dyDescent="0.2">
      <c r="B3801" s="614" t="s">
        <v>2037</v>
      </c>
      <c r="C3801" s="630" t="s">
        <v>2331</v>
      </c>
      <c r="D3801" s="614">
        <v>72863</v>
      </c>
    </row>
    <row r="3802" spans="2:4" x14ac:dyDescent="0.2">
      <c r="B3802" s="614" t="s">
        <v>2037</v>
      </c>
      <c r="C3802" s="630" t="s">
        <v>2331</v>
      </c>
      <c r="D3802" s="614">
        <v>72855</v>
      </c>
    </row>
    <row r="3803" spans="2:4" x14ac:dyDescent="0.2">
      <c r="B3803" s="614" t="s">
        <v>2037</v>
      </c>
      <c r="C3803" s="630" t="s">
        <v>2331</v>
      </c>
      <c r="D3803" s="614">
        <v>72851</v>
      </c>
    </row>
    <row r="3804" spans="2:4" x14ac:dyDescent="0.2">
      <c r="B3804" s="614" t="s">
        <v>2037</v>
      </c>
      <c r="C3804" s="630" t="s">
        <v>2331</v>
      </c>
      <c r="D3804" s="614">
        <v>72842</v>
      </c>
    </row>
    <row r="3805" spans="2:4" x14ac:dyDescent="0.2">
      <c r="B3805" s="614" t="s">
        <v>2037</v>
      </c>
      <c r="C3805" s="630" t="s">
        <v>2331</v>
      </c>
      <c r="D3805" s="614">
        <v>72835</v>
      </c>
    </row>
    <row r="3806" spans="2:4" x14ac:dyDescent="0.2">
      <c r="B3806" s="614" t="s">
        <v>2037</v>
      </c>
      <c r="C3806" s="630" t="s">
        <v>2331</v>
      </c>
      <c r="D3806" s="614">
        <v>72834</v>
      </c>
    </row>
    <row r="3807" spans="2:4" x14ac:dyDescent="0.2">
      <c r="B3807" s="614" t="s">
        <v>2037</v>
      </c>
      <c r="C3807" s="630" t="s">
        <v>2331</v>
      </c>
      <c r="D3807" s="614">
        <v>72826</v>
      </c>
    </row>
    <row r="3808" spans="2:4" x14ac:dyDescent="0.2">
      <c r="B3808" s="614" t="s">
        <v>2037</v>
      </c>
      <c r="C3808" s="630" t="s">
        <v>2339</v>
      </c>
      <c r="D3808" s="614">
        <v>72944</v>
      </c>
    </row>
    <row r="3809" spans="2:4" x14ac:dyDescent="0.2">
      <c r="B3809" s="614" t="s">
        <v>2037</v>
      </c>
      <c r="C3809" s="630" t="s">
        <v>2339</v>
      </c>
      <c r="D3809" s="614">
        <v>72958</v>
      </c>
    </row>
    <row r="3810" spans="2:4" x14ac:dyDescent="0.2">
      <c r="B3810" s="614" t="s">
        <v>2037</v>
      </c>
      <c r="C3810" s="630" t="s">
        <v>2339</v>
      </c>
      <c r="D3810" s="614">
        <v>72950</v>
      </c>
    </row>
    <row r="3811" spans="2:4" x14ac:dyDescent="0.2">
      <c r="B3811" s="614" t="s">
        <v>2037</v>
      </c>
      <c r="C3811" s="630" t="s">
        <v>2339</v>
      </c>
      <c r="D3811" s="614">
        <v>72926</v>
      </c>
    </row>
    <row r="3812" spans="2:4" x14ac:dyDescent="0.2">
      <c r="B3812" s="614" t="s">
        <v>2037</v>
      </c>
      <c r="C3812" s="630" t="s">
        <v>2339</v>
      </c>
      <c r="D3812" s="614">
        <v>72841</v>
      </c>
    </row>
    <row r="3813" spans="2:4" x14ac:dyDescent="0.2">
      <c r="B3813" s="614" t="s">
        <v>2037</v>
      </c>
      <c r="C3813" s="630" t="s">
        <v>2339</v>
      </c>
      <c r="D3813" s="614">
        <v>71953</v>
      </c>
    </row>
    <row r="3814" spans="2:4" x14ac:dyDescent="0.2">
      <c r="B3814" s="614" t="s">
        <v>2037</v>
      </c>
      <c r="C3814" s="630" t="s">
        <v>2345</v>
      </c>
      <c r="D3814" s="614">
        <v>74962</v>
      </c>
    </row>
    <row r="3815" spans="2:4" x14ac:dyDescent="0.2">
      <c r="B3815" s="614" t="s">
        <v>2037</v>
      </c>
      <c r="C3815" s="630" t="s">
        <v>2345</v>
      </c>
      <c r="D3815" s="614">
        <v>74435</v>
      </c>
    </row>
    <row r="3816" spans="2:4" x14ac:dyDescent="0.2">
      <c r="B3816" s="614" t="s">
        <v>2037</v>
      </c>
      <c r="C3816" s="630" t="s">
        <v>2345</v>
      </c>
      <c r="D3816" s="614">
        <v>74955</v>
      </c>
    </row>
    <row r="3817" spans="2:4" x14ac:dyDescent="0.2">
      <c r="B3817" s="614" t="s">
        <v>2037</v>
      </c>
      <c r="C3817" s="630" t="s">
        <v>2345</v>
      </c>
      <c r="D3817" s="614">
        <v>74954</v>
      </c>
    </row>
    <row r="3818" spans="2:4" x14ac:dyDescent="0.2">
      <c r="B3818" s="614" t="s">
        <v>2037</v>
      </c>
      <c r="C3818" s="630" t="s">
        <v>2345</v>
      </c>
      <c r="D3818" s="614">
        <v>74948</v>
      </c>
    </row>
    <row r="3819" spans="2:4" x14ac:dyDescent="0.2">
      <c r="B3819" s="614" t="s">
        <v>2037</v>
      </c>
      <c r="C3819" s="630" t="s">
        <v>2350</v>
      </c>
      <c r="D3819" s="614">
        <v>74966</v>
      </c>
    </row>
    <row r="3820" spans="2:4" x14ac:dyDescent="0.2">
      <c r="B3820" s="614" t="s">
        <v>2037</v>
      </c>
      <c r="C3820" s="630" t="s">
        <v>2350</v>
      </c>
      <c r="D3820" s="614">
        <v>74937</v>
      </c>
    </row>
    <row r="3821" spans="2:4" x14ac:dyDescent="0.2">
      <c r="B3821" s="614" t="s">
        <v>2037</v>
      </c>
      <c r="C3821" s="630" t="s">
        <v>2350</v>
      </c>
      <c r="D3821" s="614">
        <v>74959</v>
      </c>
    </row>
    <row r="3822" spans="2:4" x14ac:dyDescent="0.2">
      <c r="B3822" s="614" t="s">
        <v>2037</v>
      </c>
      <c r="C3822" s="630" t="s">
        <v>2350</v>
      </c>
      <c r="D3822" s="614">
        <v>74956</v>
      </c>
    </row>
    <row r="3823" spans="2:4" x14ac:dyDescent="0.2">
      <c r="B3823" s="614" t="s">
        <v>2037</v>
      </c>
      <c r="C3823" s="630" t="s">
        <v>2350</v>
      </c>
      <c r="D3823" s="614">
        <v>74953</v>
      </c>
    </row>
    <row r="3824" spans="2:4" x14ac:dyDescent="0.2">
      <c r="B3824" s="614" t="s">
        <v>2037</v>
      </c>
      <c r="C3824" s="630" t="s">
        <v>2350</v>
      </c>
      <c r="D3824" s="614">
        <v>74949</v>
      </c>
    </row>
    <row r="3825" spans="2:4" x14ac:dyDescent="0.2">
      <c r="B3825" s="614" t="s">
        <v>2037</v>
      </c>
      <c r="C3825" s="630" t="s">
        <v>2350</v>
      </c>
      <c r="D3825" s="614">
        <v>74940</v>
      </c>
    </row>
    <row r="3826" spans="2:4" x14ac:dyDescent="0.2">
      <c r="B3826" s="614" t="s">
        <v>2037</v>
      </c>
      <c r="C3826" s="630" t="s">
        <v>2350</v>
      </c>
      <c r="D3826" s="614">
        <v>74939</v>
      </c>
    </row>
    <row r="3827" spans="2:4" x14ac:dyDescent="0.2">
      <c r="B3827" s="614" t="s">
        <v>2037</v>
      </c>
      <c r="C3827" s="630" t="s">
        <v>2350</v>
      </c>
      <c r="D3827" s="614">
        <v>74932</v>
      </c>
    </row>
    <row r="3828" spans="2:4" x14ac:dyDescent="0.2">
      <c r="B3828" s="614" t="s">
        <v>2037</v>
      </c>
      <c r="C3828" s="630" t="s">
        <v>2350</v>
      </c>
      <c r="D3828" s="614">
        <v>74930</v>
      </c>
    </row>
    <row r="3829" spans="2:4" x14ac:dyDescent="0.2">
      <c r="B3829" s="614" t="s">
        <v>2037</v>
      </c>
      <c r="C3829" s="630" t="s">
        <v>2350</v>
      </c>
      <c r="D3829" s="614">
        <v>74902</v>
      </c>
    </row>
    <row r="3830" spans="2:4" x14ac:dyDescent="0.2">
      <c r="B3830" s="614" t="s">
        <v>2037</v>
      </c>
      <c r="C3830" s="630" t="s">
        <v>2350</v>
      </c>
      <c r="D3830" s="614">
        <v>74901</v>
      </c>
    </row>
    <row r="3831" spans="2:4" x14ac:dyDescent="0.2">
      <c r="B3831" s="614" t="s">
        <v>2037</v>
      </c>
      <c r="C3831" s="630" t="s">
        <v>2350</v>
      </c>
      <c r="D3831" s="614">
        <v>74577</v>
      </c>
    </row>
    <row r="3832" spans="2:4" x14ac:dyDescent="0.2">
      <c r="B3832" s="614" t="s">
        <v>2037</v>
      </c>
      <c r="C3832" s="630" t="s">
        <v>2350</v>
      </c>
      <c r="D3832" s="614">
        <v>74571</v>
      </c>
    </row>
    <row r="3833" spans="2:4" x14ac:dyDescent="0.2">
      <c r="B3833" s="631" t="s">
        <v>2037</v>
      </c>
      <c r="C3833" s="632" t="s">
        <v>2350</v>
      </c>
      <c r="D3833" s="631">
        <v>74549</v>
      </c>
    </row>
  </sheetData>
  <pageMargins left="0.7" right="0.7" top="0.75" bottom="0.75" header="0.3" footer="0.3"/>
  <pageSetup orientation="portrait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F01BFEAC4E7488A2044AA1890F2FD" ma:contentTypeVersion="" ma:contentTypeDescription="Create a new document." ma:contentTypeScope="" ma:versionID="7fac607800a5d04c9b376ffecb900bc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C5A8A4-530B-4938-B2EB-A5260B9BC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D7B451-3DAB-4207-B608-55AE361262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036705-5959-4DB5-8A56-2832EDBFFED0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Required Inputs</vt:lpstr>
      <vt:lpstr>Calculations</vt:lpstr>
      <vt:lpstr>Proposal Page</vt:lpstr>
      <vt:lpstr>Google Code Tool</vt:lpstr>
      <vt:lpstr>OnlineIO</vt:lpstr>
      <vt:lpstr>Expandable Info</vt:lpstr>
      <vt:lpstr>FGR Zip Codes</vt:lpstr>
      <vt:lpstr>Cox Media Zips and Cable Zones</vt:lpstr>
      <vt:lpstr>CDAN Solutions Zips</vt:lpstr>
      <vt:lpstr>IBV specs</vt:lpstr>
      <vt:lpstr>Inv Allocations</vt:lpstr>
      <vt:lpstr>dropdown data</vt:lpstr>
      <vt:lpstr>Sheet4</vt:lpstr>
    </vt:vector>
  </TitlesOfParts>
  <Company>Cox Communications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Yandell, Grant (CCI-Tulsa)</dc:creator>
  <cp:lastModifiedBy>Microsoft Office User</cp:lastModifiedBy>
  <cp:lastPrinted>2014-04-09T17:30:12Z</cp:lastPrinted>
  <dcterms:created xsi:type="dcterms:W3CDTF">2012-06-22T21:07:00Z</dcterms:created>
  <dcterms:modified xsi:type="dcterms:W3CDTF">2016-10-28T19:10:35Z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0x010100AD7F01BFEAC4E7488A2044AA1890F2FD</vt:lpwstr>
  </property>
</Properties>
</file>