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garci95\Downloads\arbitros.pickleballspain\DATOS\"/>
    </mc:Choice>
  </mc:AlternateContent>
  <bookViews>
    <workbookView xWindow="120" yWindow="105" windowWidth="15180" windowHeight="8835" activeTab="1"/>
  </bookViews>
  <sheets>
    <sheet name="Partidos" sheetId="9" r:id="rId1"/>
    <sheet name="Resultados" sheetId="12" r:id="rId2"/>
  </sheets>
  <definedNames>
    <definedName name="Partido_empatado">#REF!</definedName>
    <definedName name="Partido_ganado">#REF!</definedName>
    <definedName name="Partido_perdido">#REF!</definedName>
    <definedName name="Posiciones_Auxiliar">#REF!</definedName>
    <definedName name="rngVisitante">INDEX(#REF!,,ROW()-2)</definedName>
  </definedNames>
  <calcPr calcId="162913"/>
</workbook>
</file>

<file path=xl/calcChain.xml><?xml version="1.0" encoding="utf-8"?>
<calcChain xmlns="http://schemas.openxmlformats.org/spreadsheetml/2006/main">
  <c r="G21" i="12" l="1"/>
  <c r="I21" i="12"/>
  <c r="K21" i="12"/>
  <c r="M21" i="12"/>
  <c r="O21" i="12"/>
  <c r="G22" i="12"/>
  <c r="I22" i="12"/>
  <c r="K22" i="12"/>
  <c r="M22" i="12"/>
  <c r="O22" i="12"/>
  <c r="G23" i="12"/>
  <c r="I23" i="12"/>
  <c r="K23" i="12"/>
  <c r="M23" i="12"/>
  <c r="O23" i="12"/>
  <c r="K20" i="12"/>
  <c r="I20" i="12"/>
  <c r="O20" i="12"/>
  <c r="M20" i="12"/>
  <c r="G20" i="12"/>
  <c r="G15" i="12"/>
  <c r="I15" i="12"/>
  <c r="K15" i="12"/>
  <c r="M15" i="12"/>
  <c r="O15" i="12"/>
  <c r="G16" i="12"/>
  <c r="I16" i="12"/>
  <c r="K16" i="12"/>
  <c r="M16" i="12"/>
  <c r="O16" i="12"/>
  <c r="G17" i="12"/>
  <c r="I17" i="12"/>
  <c r="K17" i="12"/>
  <c r="M17" i="12"/>
  <c r="O17" i="12"/>
  <c r="Q17" i="12" s="1"/>
  <c r="O14" i="12"/>
  <c r="M14" i="12"/>
  <c r="K14" i="12"/>
  <c r="I14" i="12"/>
  <c r="G14" i="12"/>
  <c r="W49" i="12"/>
  <c r="B21" i="12" s="1"/>
  <c r="W50" i="12"/>
  <c r="AB47" i="12" s="1"/>
  <c r="W51" i="12"/>
  <c r="B23" i="12" s="1"/>
  <c r="W48" i="12"/>
  <c r="B20" i="12" s="1"/>
  <c r="W42" i="12"/>
  <c r="B15" i="12" s="1"/>
  <c r="W43" i="12"/>
  <c r="B16" i="12" s="1"/>
  <c r="W44" i="12"/>
  <c r="B17" i="12" s="1"/>
  <c r="W41" i="12"/>
  <c r="X40" i="12" s="1"/>
  <c r="W35" i="12"/>
  <c r="D48" i="9" s="1"/>
  <c r="W36" i="12"/>
  <c r="W37" i="12"/>
  <c r="AD33" i="12" s="1"/>
  <c r="W34" i="12"/>
  <c r="B8" i="12" s="1"/>
  <c r="W28" i="12"/>
  <c r="D47" i="9" s="1"/>
  <c r="W29" i="12"/>
  <c r="W30" i="12"/>
  <c r="B5" i="12" s="1"/>
  <c r="W27" i="12"/>
  <c r="X26" i="12" s="1"/>
  <c r="Q21" i="12"/>
  <c r="G9" i="12"/>
  <c r="I9" i="12"/>
  <c r="K9" i="12"/>
  <c r="M9" i="12"/>
  <c r="Q9" i="12" s="1"/>
  <c r="O9" i="12"/>
  <c r="G10" i="12"/>
  <c r="I10" i="12"/>
  <c r="K10" i="12"/>
  <c r="M10" i="12"/>
  <c r="O10" i="12"/>
  <c r="G11" i="12"/>
  <c r="I11" i="12"/>
  <c r="K11" i="12"/>
  <c r="M11" i="12"/>
  <c r="O11" i="12"/>
  <c r="O8" i="12"/>
  <c r="M8" i="12"/>
  <c r="K8" i="12"/>
  <c r="I8" i="12"/>
  <c r="G8" i="12"/>
  <c r="O3" i="12"/>
  <c r="M3" i="12"/>
  <c r="Q3" i="12" s="1"/>
  <c r="K3" i="12"/>
  <c r="I3" i="12"/>
  <c r="G3" i="12"/>
  <c r="G4" i="12"/>
  <c r="I4" i="12"/>
  <c r="K4" i="12"/>
  <c r="M4" i="12"/>
  <c r="O4" i="12"/>
  <c r="G5" i="12"/>
  <c r="I5" i="12"/>
  <c r="K5" i="12"/>
  <c r="M5" i="12"/>
  <c r="O5" i="12"/>
  <c r="G2" i="12"/>
  <c r="O2" i="12"/>
  <c r="M2" i="12"/>
  <c r="K2" i="12"/>
  <c r="I2" i="12"/>
  <c r="X47" i="12"/>
  <c r="AD40" i="12"/>
  <c r="AB40" i="12"/>
  <c r="C42" i="9"/>
  <c r="D42" i="9"/>
  <c r="D41" i="9"/>
  <c r="C41" i="9"/>
  <c r="C40" i="9"/>
  <c r="D40" i="9"/>
  <c r="C38" i="9"/>
  <c r="D39" i="9"/>
  <c r="C39" i="9"/>
  <c r="D32" i="9"/>
  <c r="C32" i="9"/>
  <c r="D31" i="9"/>
  <c r="C31" i="9"/>
  <c r="C30" i="9"/>
  <c r="D30" i="9"/>
  <c r="D29" i="9"/>
  <c r="C29" i="9"/>
  <c r="D22" i="9"/>
  <c r="C22" i="9"/>
  <c r="D21" i="9"/>
  <c r="C21" i="9"/>
  <c r="D20" i="9"/>
  <c r="C20" i="9"/>
  <c r="D19" i="9"/>
  <c r="C19" i="9"/>
  <c r="D18" i="9"/>
  <c r="C18" i="9"/>
  <c r="D17" i="9"/>
  <c r="C17" i="9"/>
  <c r="D16" i="9"/>
  <c r="C16" i="9"/>
  <c r="D15" i="9"/>
  <c r="C15" i="9"/>
  <c r="AB33" i="12"/>
  <c r="AB26" i="12"/>
  <c r="B3" i="12"/>
  <c r="D38" i="9"/>
  <c r="D37" i="9"/>
  <c r="C37" i="9"/>
  <c r="D36" i="9"/>
  <c r="C36" i="9"/>
  <c r="D35" i="9"/>
  <c r="C35" i="9"/>
  <c r="D28" i="9"/>
  <c r="C28" i="9"/>
  <c r="D27" i="9"/>
  <c r="C27" i="9"/>
  <c r="D26" i="9"/>
  <c r="C26" i="9"/>
  <c r="D25" i="9"/>
  <c r="C25" i="9"/>
  <c r="Q15" i="12" l="1"/>
  <c r="Z40" i="12"/>
  <c r="C21" i="12"/>
  <c r="C16" i="12"/>
  <c r="C17" i="12"/>
  <c r="E9" i="12"/>
  <c r="Q16" i="12"/>
  <c r="Z33" i="12"/>
  <c r="AD47" i="12"/>
  <c r="Q14" i="12"/>
  <c r="Z47" i="12"/>
  <c r="C23" i="12"/>
  <c r="Q20" i="12"/>
  <c r="Q23" i="12"/>
  <c r="E21" i="12"/>
  <c r="T21" i="12" s="1"/>
  <c r="Q11" i="12"/>
  <c r="E10" i="12"/>
  <c r="Q2" i="12"/>
  <c r="E3" i="12"/>
  <c r="E2" i="12"/>
  <c r="D46" i="9"/>
  <c r="C46" i="9"/>
  <c r="C48" i="9"/>
  <c r="D45" i="9"/>
  <c r="E23" i="12"/>
  <c r="T23" i="12" s="1"/>
  <c r="C45" i="9"/>
  <c r="C47" i="9"/>
  <c r="B14" i="12"/>
  <c r="Q5" i="12"/>
  <c r="B22" i="12"/>
  <c r="E20" i="12"/>
  <c r="T20" i="12" s="1"/>
  <c r="C20" i="12"/>
  <c r="C14" i="12"/>
  <c r="Q22" i="12"/>
  <c r="S21" i="12"/>
  <c r="E14" i="12"/>
  <c r="T14" i="12" s="1"/>
  <c r="E15" i="12"/>
  <c r="E16" i="12"/>
  <c r="T16" i="12" s="1"/>
  <c r="E17" i="12"/>
  <c r="T17" i="12" s="1"/>
  <c r="E11" i="12"/>
  <c r="Q8" i="12"/>
  <c r="C8" i="12"/>
  <c r="Q10" i="12"/>
  <c r="C9" i="12"/>
  <c r="S9" i="12" s="1"/>
  <c r="B10" i="12"/>
  <c r="B2" i="12"/>
  <c r="B9" i="12"/>
  <c r="C11" i="12"/>
  <c r="E8" i="12"/>
  <c r="C10" i="12"/>
  <c r="Q4" i="12"/>
  <c r="E4" i="12"/>
  <c r="C5" i="12"/>
  <c r="E5" i="12"/>
  <c r="C3" i="12"/>
  <c r="C2" i="12"/>
  <c r="B11" i="12"/>
  <c r="B4" i="12"/>
  <c r="X33" i="12"/>
  <c r="AD26" i="12"/>
  <c r="Z26" i="12"/>
  <c r="T9" i="12"/>
  <c r="C4" i="12"/>
  <c r="S10" i="12" l="1"/>
  <c r="S23" i="12"/>
  <c r="T8" i="12"/>
  <c r="T11" i="12"/>
  <c r="T4" i="12"/>
  <c r="T2" i="12"/>
  <c r="S3" i="12"/>
  <c r="S20" i="12"/>
  <c r="E22" i="12"/>
  <c r="T22" i="12" s="1"/>
  <c r="C22" i="12"/>
  <c r="C15" i="12"/>
  <c r="S15" i="12" s="1"/>
  <c r="S14" i="12"/>
  <c r="S17" i="12"/>
  <c r="S16" i="12"/>
  <c r="S8" i="12"/>
  <c r="S5" i="12"/>
  <c r="S11" i="12"/>
  <c r="S2" i="12"/>
  <c r="T10" i="12"/>
  <c r="A8" i="12" s="1"/>
  <c r="S4" i="12"/>
  <c r="T5" i="12"/>
  <c r="T3" i="12"/>
  <c r="A2" i="12" l="1"/>
  <c r="A22" i="12"/>
  <c r="A23" i="12"/>
  <c r="A21" i="12"/>
  <c r="A20" i="12"/>
  <c r="S22" i="12"/>
  <c r="T15" i="12"/>
  <c r="A9" i="12"/>
  <c r="AN63" i="12" s="1"/>
  <c r="A11" i="12"/>
  <c r="A10" i="12"/>
  <c r="A5" i="12"/>
  <c r="A3" i="12"/>
  <c r="A4" i="12"/>
  <c r="AN77" i="12" l="1"/>
  <c r="AF75" i="12"/>
  <c r="X76" i="12"/>
  <c r="AF76" i="12"/>
  <c r="X77" i="12"/>
  <c r="AF77" i="12"/>
  <c r="AN74" i="12"/>
  <c r="AF74" i="12"/>
  <c r="X74" i="12"/>
  <c r="AN76" i="12"/>
  <c r="AD75" i="12"/>
  <c r="AL75" i="12"/>
  <c r="AD76" i="12"/>
  <c r="AL76" i="12"/>
  <c r="AD77" i="12"/>
  <c r="AL77" i="12"/>
  <c r="AH74" i="12"/>
  <c r="Z74" i="12"/>
  <c r="AN75" i="12"/>
  <c r="AB75" i="12"/>
  <c r="AJ75" i="12"/>
  <c r="AB76" i="12"/>
  <c r="AJ76" i="12"/>
  <c r="AB77" i="12"/>
  <c r="AJ77" i="12"/>
  <c r="AJ74" i="12"/>
  <c r="AB74" i="12"/>
  <c r="X75" i="12"/>
  <c r="Z75" i="12"/>
  <c r="AH75" i="12"/>
  <c r="Z76" i="12"/>
  <c r="AH76" i="12"/>
  <c r="Z77" i="12"/>
  <c r="AH77" i="12"/>
  <c r="AL74" i="12"/>
  <c r="AD74" i="12"/>
  <c r="X62" i="12"/>
  <c r="AB62" i="12"/>
  <c r="Z62" i="12"/>
  <c r="W62" i="12"/>
  <c r="W87" i="12" s="1"/>
  <c r="AD62" i="12"/>
  <c r="W76" i="12"/>
  <c r="W75" i="12"/>
  <c r="W88" i="12" s="1"/>
  <c r="AA86" i="12" s="1"/>
  <c r="W74" i="12"/>
  <c r="W97" i="12" s="1"/>
  <c r="W77" i="12"/>
  <c r="A15" i="12"/>
  <c r="A14" i="12"/>
  <c r="A17" i="12"/>
  <c r="A16" i="12"/>
  <c r="AJ63" i="12"/>
  <c r="W65" i="12"/>
  <c r="AD64" i="12"/>
  <c r="AL63" i="12"/>
  <c r="AB63" i="12"/>
  <c r="Z63" i="12"/>
  <c r="Z64" i="12"/>
  <c r="Z65" i="12"/>
  <c r="X63" i="12"/>
  <c r="X64" i="12"/>
  <c r="AB56" i="12"/>
  <c r="Z57" i="12"/>
  <c r="X58" i="12"/>
  <c r="W59" i="12"/>
  <c r="AD59" i="12"/>
  <c r="Z56" i="12"/>
  <c r="X57" i="12"/>
  <c r="W58" i="12"/>
  <c r="AD58" i="12"/>
  <c r="AB59" i="12"/>
  <c r="X56" i="12"/>
  <c r="W57" i="12"/>
  <c r="W93" i="12" s="1"/>
  <c r="AA95" i="12" s="1"/>
  <c r="C52" i="9" s="1"/>
  <c r="AD57" i="12"/>
  <c r="AB58" i="12"/>
  <c r="Z59" i="12"/>
  <c r="W56" i="12"/>
  <c r="W82" i="12" s="1"/>
  <c r="AD56" i="12"/>
  <c r="AB57" i="12"/>
  <c r="Z58" i="12"/>
  <c r="X59" i="12"/>
  <c r="AD63" i="12"/>
  <c r="AD65" i="12"/>
  <c r="AB64" i="12"/>
  <c r="AB65" i="12"/>
  <c r="AF63" i="12"/>
  <c r="AH63" i="12"/>
  <c r="X65" i="12"/>
  <c r="W63" i="12"/>
  <c r="W98" i="12" s="1"/>
  <c r="AA96" i="12" s="1"/>
  <c r="W64" i="12"/>
  <c r="AJ58" i="12"/>
  <c r="AJ65" i="12"/>
  <c r="AH65" i="12"/>
  <c r="AN65" i="12"/>
  <c r="AL65" i="12"/>
  <c r="AF65" i="12"/>
  <c r="AF64" i="12"/>
  <c r="AL62" i="12"/>
  <c r="AH62" i="12"/>
  <c r="AN64" i="12"/>
  <c r="AL64" i="12"/>
  <c r="AJ62" i="12"/>
  <c r="AF62" i="12"/>
  <c r="AJ64" i="12"/>
  <c r="AH64" i="12"/>
  <c r="AN62" i="12"/>
  <c r="AF57" i="12"/>
  <c r="AJ59" i="12"/>
  <c r="AJ57" i="12"/>
  <c r="AH57" i="12"/>
  <c r="AF56" i="12"/>
  <c r="AN56" i="12"/>
  <c r="AN57" i="12"/>
  <c r="AJ56" i="12"/>
  <c r="AH56" i="12"/>
  <c r="AL56" i="12"/>
  <c r="AL59" i="12"/>
  <c r="AH58" i="12"/>
  <c r="AF59" i="12"/>
  <c r="AN58" i="12"/>
  <c r="AF58" i="12"/>
  <c r="AL58" i="12"/>
  <c r="AN59" i="12"/>
  <c r="AL57" i="12"/>
  <c r="AH59" i="12"/>
  <c r="X69" i="12" l="1"/>
  <c r="AF69" i="12"/>
  <c r="X70" i="12"/>
  <c r="AF70" i="12"/>
  <c r="X71" i="12"/>
  <c r="AF71" i="12"/>
  <c r="X68" i="12"/>
  <c r="AH68" i="12"/>
  <c r="Z68" i="12"/>
  <c r="AN71" i="12"/>
  <c r="AD69" i="12"/>
  <c r="AL69" i="12"/>
  <c r="AD70" i="12"/>
  <c r="AL70" i="12"/>
  <c r="AD71" i="12"/>
  <c r="AL71" i="12"/>
  <c r="AJ68" i="12"/>
  <c r="AB68" i="12"/>
  <c r="AN70" i="12"/>
  <c r="AB69" i="12"/>
  <c r="AJ69" i="12"/>
  <c r="AB70" i="12"/>
  <c r="AJ70" i="12"/>
  <c r="AB71" i="12"/>
  <c r="AJ71" i="12"/>
  <c r="AL68" i="12"/>
  <c r="AD68" i="12"/>
  <c r="AN69" i="12"/>
  <c r="Z69" i="12"/>
  <c r="AH69" i="12"/>
  <c r="Z70" i="12"/>
  <c r="AH70" i="12"/>
  <c r="Z71" i="12"/>
  <c r="AH71" i="12"/>
  <c r="AN68" i="12"/>
  <c r="AF68" i="12"/>
  <c r="AG89" i="12"/>
  <c r="D52" i="9"/>
  <c r="AG88" i="12"/>
  <c r="D51" i="9"/>
  <c r="AG94" i="12"/>
  <c r="W70" i="12"/>
  <c r="W69" i="12"/>
  <c r="W83" i="12" s="1"/>
  <c r="AA85" i="12" s="1"/>
  <c r="C51" i="9" s="1"/>
  <c r="W68" i="12"/>
  <c r="W92" i="12" s="1"/>
  <c r="W71" i="12"/>
  <c r="C56" i="9" l="1"/>
  <c r="AG93" i="12"/>
  <c r="C55" i="9" s="1"/>
  <c r="D55" i="9"/>
  <c r="D56" i="9"/>
</calcChain>
</file>

<file path=xl/sharedStrings.xml><?xml version="1.0" encoding="utf-8"?>
<sst xmlns="http://schemas.openxmlformats.org/spreadsheetml/2006/main" count="216" uniqueCount="79">
  <si>
    <t>J</t>
  </si>
  <si>
    <t>G</t>
  </si>
  <si>
    <t>E</t>
  </si>
  <si>
    <t>P</t>
  </si>
  <si>
    <t>GF</t>
  </si>
  <si>
    <t>GC</t>
  </si>
  <si>
    <t>Equipo</t>
  </si>
  <si>
    <t>Local</t>
  </si>
  <si>
    <t>Visitante</t>
  </si>
  <si>
    <t>Equipos</t>
  </si>
  <si>
    <t>Ranking</t>
  </si>
  <si>
    <t>Equipo 1</t>
  </si>
  <si>
    <t>Equipo 2</t>
  </si>
  <si>
    <t>Equipo 3</t>
  </si>
  <si>
    <t>Equipo 4</t>
  </si>
  <si>
    <t>Equipo 5</t>
  </si>
  <si>
    <t>Equipo 6</t>
  </si>
  <si>
    <t>Equipo 7</t>
  </si>
  <si>
    <t>Equipo 8</t>
  </si>
  <si>
    <t xml:space="preserve">Grupo A </t>
  </si>
  <si>
    <t>Nº equipo</t>
  </si>
  <si>
    <t xml:space="preserve">Grupo B </t>
  </si>
  <si>
    <t>Partido</t>
  </si>
  <si>
    <t>Fecha</t>
  </si>
  <si>
    <t>GRUPO A</t>
  </si>
  <si>
    <t>SEMIFINALES 1</t>
  </si>
  <si>
    <t>FINALES</t>
  </si>
  <si>
    <t>1A</t>
  </si>
  <si>
    <t xml:space="preserve">Result </t>
  </si>
  <si>
    <t>Result</t>
  </si>
  <si>
    <t>2A</t>
  </si>
  <si>
    <t>G1</t>
  </si>
  <si>
    <t>G2</t>
  </si>
  <si>
    <t>SEMIFINALES 2</t>
  </si>
  <si>
    <t>GRUPO B</t>
  </si>
  <si>
    <t>1B</t>
  </si>
  <si>
    <t>P1</t>
  </si>
  <si>
    <t>2B</t>
  </si>
  <si>
    <t>P2</t>
  </si>
  <si>
    <t>SEMIFINALES</t>
  </si>
  <si>
    <t>PTS</t>
  </si>
  <si>
    <t>PJ</t>
  </si>
  <si>
    <t>PG</t>
  </si>
  <si>
    <t>PE</t>
  </si>
  <si>
    <t>PP</t>
  </si>
  <si>
    <t>DIF</t>
  </si>
  <si>
    <t>REND</t>
  </si>
  <si>
    <t>3º Y 4º PUESTO</t>
  </si>
  <si>
    <t>Campo</t>
  </si>
  <si>
    <t>Hora</t>
  </si>
  <si>
    <t>Árbirto</t>
  </si>
  <si>
    <t>Jornada 1</t>
  </si>
  <si>
    <t>Jornada 2</t>
  </si>
  <si>
    <t>Jornada 3</t>
  </si>
  <si>
    <t>DG</t>
  </si>
  <si>
    <t>GRUPO C</t>
  </si>
  <si>
    <t xml:space="preserve">Grupo C </t>
  </si>
  <si>
    <t xml:space="preserve">Grupo D </t>
  </si>
  <si>
    <t>Equipo 9</t>
  </si>
  <si>
    <t>Equipo 10</t>
  </si>
  <si>
    <t>Equipo 11</t>
  </si>
  <si>
    <t>Equipo 12</t>
  </si>
  <si>
    <t>Equipo 13</t>
  </si>
  <si>
    <t>Equipo 14</t>
  </si>
  <si>
    <t>Equipo 15</t>
  </si>
  <si>
    <t>Equipo 16</t>
  </si>
  <si>
    <t>CUARTOS</t>
  </si>
  <si>
    <t>2C</t>
  </si>
  <si>
    <t>2D</t>
  </si>
  <si>
    <t>1C</t>
  </si>
  <si>
    <t>1D</t>
  </si>
  <si>
    <t>GRUPO D</t>
  </si>
  <si>
    <t>G3</t>
  </si>
  <si>
    <t>G4</t>
  </si>
  <si>
    <t>CUARTOS 1</t>
  </si>
  <si>
    <t>CUARTOS 2</t>
  </si>
  <si>
    <t>CUARTOS 3</t>
  </si>
  <si>
    <t>CUARTOS 4</t>
  </si>
  <si>
    <r>
      <rPr>
        <b/>
        <sz val="12"/>
        <rFont val="Calibri"/>
        <family val="2"/>
      </rPr>
      <t>Partidos</t>
    </r>
    <r>
      <rPr>
        <sz val="10"/>
        <rFont val="Calibri"/>
        <family val="2"/>
      </rPr>
      <t xml:space="preserve">
En esta hoja figuran tus equipos y la programación de los partidos. Esta plantilla sirve para torneos de 16 equipos divididos en cuatro grupos. Empieza anotando los nombres de tus equipos en las celdas gris, en columnas C y G en la parte superior de la hoja. Luego continúa anotando los campos, las fechas, las horas y los árbitros de los partidos en la parte inferior. Con 16 equipos se juega un total de 24 partidos divididos en 3 jornadas. Tras la fase de grupos se juegan rondas eliminatorias con 4 partidos de cuartos, 2 partidos de semifinales, un partido final y opcionalmente un partido por el 3º y 4º puesto.
</t>
    </r>
    <r>
      <rPr>
        <b/>
        <sz val="12"/>
        <rFont val="Calibri"/>
        <family val="2"/>
      </rPr>
      <t>Resultados</t>
    </r>
    <r>
      <rPr>
        <sz val="10"/>
        <rFont val="Calibri"/>
        <family val="2"/>
      </rPr>
      <t xml:space="preserve">
En esta hoja tienes los resultados de todos los partidos, la puntuación y la clasificación de tus equipos. Tras cada partido, anota el resultado en los campos correspondientes según los emparejamientos de los equipos. En la tabla de posiciones aparecerá automáticamente la puntuación de cada equipo, tomando en cuenta los siguientes parámetros:
Partido ganado = 3 puntos
Partido empatado = 1 punto
Partido perdido = 0 puntos
Los equipos se ordendan automáticamente según los puntos totales para determinar cuáles de los equipos clasifican a las fases eliminatorias.
PTS = Puntos
J= Partidos jugados
G= Partidos ganados
E= Partidos empatados
P= Partidos perdidos
GF= Goles a favor
GC= Goles en contra
DG= Diferencia de goles
REND = rendimiento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</si>
</sst>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charset val="177"/>
    </font>
    <font>
      <sz val="10"/>
      <name val="Calibri"/>
      <family val="2"/>
    </font>
    <font>
      <b/>
      <sz val="12"/>
      <name val="Calibri"/>
      <family val="2"/>
    </font>
    <font>
      <sz val="10"/>
      <name val="Arial"/>
      <family val="2"/>
    </font>
    <font>
      <sz val="10"/>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0" tint="-0.499984740745262"/>
      <name val="Calibri"/>
      <family val="2"/>
      <scheme val="minor"/>
    </font>
    <font>
      <b/>
      <sz val="10"/>
      <color indexed="54"/>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9F22"/>
        <bgColor indexed="64"/>
      </patternFill>
    </fill>
    <fill>
      <patternFill patternType="solid">
        <fgColor theme="0" tint="-0.34998626667073579"/>
        <bgColor indexed="64"/>
      </patternFill>
    </fill>
    <fill>
      <patternFill patternType="solid">
        <fgColor rgb="FFFFE4C1"/>
        <bgColor indexed="64"/>
      </patternFill>
    </fill>
    <fill>
      <patternFill patternType="solid">
        <fgColor theme="0" tint="-0.14999847407452621"/>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medium">
        <color theme="0" tint="-0.34998626667073579"/>
      </left>
      <right style="thin">
        <color theme="0" tint="-0.34998626667073579"/>
      </right>
      <top/>
      <bottom style="thin">
        <color theme="0" tint="-0.34998626667073579"/>
      </bottom>
      <diagonal/>
    </border>
    <border>
      <left style="thin">
        <color theme="0" tint="-0.34998626667073579"/>
      </left>
      <right style="medium">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dashed">
        <color theme="0" tint="-0.34998626667073579"/>
      </right>
      <top/>
      <bottom style="thin">
        <color theme="0" tint="-0.34998626667073579"/>
      </bottom>
      <diagonal/>
    </border>
    <border>
      <left style="dashed">
        <color theme="0" tint="-0.34998626667073579"/>
      </left>
      <right style="thin">
        <color theme="0" tint="-0.34998626667073579"/>
      </right>
      <top/>
      <bottom style="thin">
        <color theme="0" tint="-0.34998626667073579"/>
      </bottom>
      <diagonal/>
    </border>
    <border>
      <left/>
      <right style="dashed">
        <color theme="0" tint="-0.34998626667073579"/>
      </right>
      <top style="thin">
        <color theme="0" tint="-0.34998626667073579"/>
      </top>
      <bottom style="thin">
        <color theme="0" tint="-0.34998626667073579"/>
      </bottom>
      <diagonal/>
    </border>
    <border>
      <left style="dashed">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tint="-0.34998626667073579"/>
      </right>
      <top/>
      <bottom style="thin">
        <color theme="0" tint="-0.34998626667073579"/>
      </bottom>
      <diagonal/>
    </border>
    <border>
      <left style="thin">
        <color theme="0"/>
      </left>
      <right style="thin">
        <color theme="0" tint="-0.34998626667073579"/>
      </right>
      <top style="thin">
        <color theme="0" tint="-0.34998626667073579"/>
      </top>
      <bottom style="thin">
        <color theme="0"/>
      </bottom>
      <diagonal/>
    </border>
    <border>
      <left style="thin">
        <color theme="0" tint="-0.34998626667073579"/>
      </left>
      <right/>
      <top style="thin">
        <color theme="0" tint="-0.34998626667073579"/>
      </top>
      <bottom style="thin">
        <color theme="0"/>
      </bottom>
      <diagonal/>
    </border>
    <border>
      <left style="medium">
        <color theme="0" tint="-0.34998626667073579"/>
      </left>
      <right style="thin">
        <color theme="0" tint="-0.34998626667073579"/>
      </right>
      <top style="thin">
        <color theme="0" tint="-0.34998626667073579"/>
      </top>
      <bottom style="thin">
        <color theme="0"/>
      </bottom>
      <diagonal/>
    </border>
    <border>
      <left style="thin">
        <color theme="0" tint="-0.34998626667073579"/>
      </left>
      <right style="medium">
        <color theme="0" tint="-0.34998626667073579"/>
      </right>
      <top style="thin">
        <color theme="0" tint="-0.34998626667073579"/>
      </top>
      <bottom style="thin">
        <color theme="0"/>
      </bottom>
      <diagonal/>
    </border>
    <border>
      <left/>
      <right/>
      <top style="thin">
        <color theme="0"/>
      </top>
      <bottom/>
      <diagonal/>
    </border>
    <border>
      <left/>
      <right style="thin">
        <color theme="0"/>
      </right>
      <top style="thin">
        <color theme="0"/>
      </top>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thin">
        <color theme="0" tint="-0.34998626667073579"/>
      </right>
      <top style="medium">
        <color theme="0" tint="-0.34998626667073579"/>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thin">
        <color theme="0" tint="-0.34998626667073579"/>
      </right>
      <top/>
      <bottom style="medium">
        <color theme="0" tint="-0.34998626667073579"/>
      </bottom>
      <diagonal/>
    </border>
    <border>
      <left style="thin">
        <color theme="0"/>
      </left>
      <right style="thin">
        <color theme="0" tint="-0.34998626667073579"/>
      </right>
      <top style="thin">
        <color theme="0"/>
      </top>
      <bottom style="thin">
        <color theme="0"/>
      </bottom>
      <diagonal/>
    </border>
    <border>
      <left/>
      <right/>
      <top style="thin">
        <color theme="0" tint="-0.34998626667073579"/>
      </top>
      <bottom style="thin">
        <color theme="0" tint="-0.34998626667073579"/>
      </bottom>
      <diagonal/>
    </border>
    <border>
      <left style="thin">
        <color theme="0"/>
      </left>
      <right/>
      <top style="thin">
        <color theme="0"/>
      </top>
      <bottom style="medium">
        <color theme="0" tint="-0.34998626667073579"/>
      </bottom>
      <diagonal/>
    </border>
    <border>
      <left/>
      <right/>
      <top style="thin">
        <color theme="0"/>
      </top>
      <bottom style="medium">
        <color theme="0" tint="-0.34998626667073579"/>
      </bottom>
      <diagonal/>
    </border>
    <border>
      <left/>
      <right style="thin">
        <color theme="0"/>
      </right>
      <top style="thin">
        <color theme="0"/>
      </top>
      <bottom style="medium">
        <color theme="0" tint="-0.34998626667073579"/>
      </bottom>
      <diagonal/>
    </border>
  </borders>
  <cellStyleXfs count="2">
    <xf numFmtId="0" fontId="0" fillId="0" borderId="0"/>
    <xf numFmtId="9" fontId="3" fillId="0" borderId="0" applyFont="0" applyFill="0" applyBorder="0" applyAlignment="0" applyProtection="0"/>
  </cellStyleXfs>
  <cellXfs count="117">
    <xf numFmtId="0" fontId="0" fillId="0" borderId="0" xfId="0"/>
    <xf numFmtId="0" fontId="0" fillId="0" borderId="1" xfId="0" applyBorder="1"/>
    <xf numFmtId="0" fontId="0" fillId="0" borderId="1" xfId="0" applyBorder="1" applyAlignment="1">
      <alignment horizontal="center"/>
    </xf>
    <xf numFmtId="3" fontId="0" fillId="0" borderId="1" xfId="0" applyNumberFormat="1" applyBorder="1"/>
    <xf numFmtId="0" fontId="5" fillId="3" borderId="0" xfId="0" applyFont="1" applyFill="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xf numFmtId="0" fontId="6" fillId="0" borderId="5"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xf numFmtId="0" fontId="6" fillId="0" borderId="9" xfId="0" applyFont="1" applyBorder="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xf numFmtId="0" fontId="6" fillId="0" borderId="13" xfId="0" applyFont="1" applyBorder="1"/>
    <xf numFmtId="0" fontId="7" fillId="0" borderId="14" xfId="0" applyFont="1" applyBorder="1" applyAlignment="1">
      <alignment horizontal="center"/>
    </xf>
    <xf numFmtId="0" fontId="7" fillId="0" borderId="15" xfId="0" applyFont="1" applyBorder="1" applyAlignment="1">
      <alignment horizontal="center"/>
    </xf>
    <xf numFmtId="0" fontId="6" fillId="0" borderId="4" xfId="0" applyFont="1" applyBorder="1" applyAlignment="1">
      <alignment horizontal="left"/>
    </xf>
    <xf numFmtId="0" fontId="6" fillId="0" borderId="5" xfId="0" applyFont="1" applyBorder="1" applyAlignment="1">
      <alignment horizontal="left"/>
    </xf>
    <xf numFmtId="0" fontId="8" fillId="0" borderId="0" xfId="0" applyFont="1" applyFill="1" applyBorder="1"/>
    <xf numFmtId="0" fontId="5" fillId="3" borderId="0" xfId="0" applyFont="1" applyFill="1" applyBorder="1" applyAlignment="1">
      <alignment horizontal="right"/>
    </xf>
    <xf numFmtId="0" fontId="9" fillId="4" borderId="2" xfId="0" applyFont="1" applyFill="1" applyBorder="1" applyAlignment="1">
      <alignment horizontal="center"/>
    </xf>
    <xf numFmtId="0" fontId="9" fillId="4" borderId="16" xfId="0" applyFont="1" applyFill="1" applyBorder="1" applyAlignment="1">
      <alignment horizont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9" fillId="4" borderId="1" xfId="0" applyFont="1" applyFill="1" applyBorder="1" applyAlignment="1">
      <alignment horizontal="center"/>
    </xf>
    <xf numFmtId="0" fontId="8" fillId="0" borderId="0" xfId="0" applyFont="1" applyFill="1" applyBorder="1" applyAlignment="1">
      <alignment horizontal="left"/>
    </xf>
    <xf numFmtId="9" fontId="4" fillId="0" borderId="3" xfId="1" applyFont="1" applyBorder="1" applyAlignment="1">
      <alignment horizontal="center"/>
    </xf>
    <xf numFmtId="9" fontId="4" fillId="0" borderId="7" xfId="1" applyFont="1" applyBorder="1" applyAlignment="1">
      <alignment horizontal="center"/>
    </xf>
    <xf numFmtId="9" fontId="4" fillId="0" borderId="11" xfId="1" applyFont="1" applyBorder="1" applyAlignment="1">
      <alignment horizontal="center"/>
    </xf>
    <xf numFmtId="0" fontId="4" fillId="0" borderId="24" xfId="0" applyFont="1" applyBorder="1"/>
    <xf numFmtId="0" fontId="0" fillId="0" borderId="24" xfId="0" applyBorder="1"/>
    <xf numFmtId="0" fontId="4" fillId="2" borderId="24" xfId="0" applyFont="1" applyFill="1" applyBorder="1" applyAlignment="1">
      <alignment horizontal="center"/>
    </xf>
    <xf numFmtId="0" fontId="4" fillId="0" borderId="24" xfId="0" applyFont="1" applyBorder="1" applyAlignment="1">
      <alignment horizontal="left"/>
    </xf>
    <xf numFmtId="0" fontId="5" fillId="3" borderId="24" xfId="0" applyFont="1" applyFill="1" applyBorder="1" applyAlignment="1">
      <alignment horizontal="center"/>
    </xf>
    <xf numFmtId="0" fontId="5" fillId="3" borderId="24" xfId="0" applyFont="1" applyFill="1" applyBorder="1" applyAlignment="1">
      <alignment horizontal="left"/>
    </xf>
    <xf numFmtId="0" fontId="8" fillId="2" borderId="24" xfId="0" applyFont="1" applyFill="1" applyBorder="1" applyAlignment="1">
      <alignment horizontal="center"/>
    </xf>
    <xf numFmtId="0" fontId="4" fillId="2" borderId="24" xfId="0" applyFont="1" applyFill="1" applyBorder="1"/>
    <xf numFmtId="0" fontId="8" fillId="6" borderId="24" xfId="0" applyFont="1" applyFill="1" applyBorder="1" applyAlignment="1">
      <alignment horizontal="center"/>
    </xf>
    <xf numFmtId="0" fontId="10" fillId="2" borderId="24" xfId="0" applyFont="1" applyFill="1" applyBorder="1" applyAlignment="1">
      <alignment horizontal="center"/>
    </xf>
    <xf numFmtId="18" fontId="5" fillId="3" borderId="24" xfId="0" applyNumberFormat="1" applyFont="1" applyFill="1" applyBorder="1" applyAlignment="1">
      <alignment horizontal="center"/>
    </xf>
    <xf numFmtId="0" fontId="6" fillId="0" borderId="24" xfId="0" applyFont="1" applyBorder="1"/>
    <xf numFmtId="20" fontId="6" fillId="6" borderId="24" xfId="0" applyNumberFormat="1" applyFont="1" applyFill="1" applyBorder="1" applyAlignment="1">
      <alignment horizontal="center"/>
    </xf>
    <xf numFmtId="0" fontId="6" fillId="6" borderId="24" xfId="0" applyFont="1" applyFill="1" applyBorder="1" applyAlignment="1">
      <alignment horizontal="center"/>
    </xf>
    <xf numFmtId="49" fontId="6" fillId="6" borderId="24" xfId="0" applyNumberFormat="1" applyFont="1" applyFill="1" applyBorder="1" applyAlignment="1">
      <alignment horizontal="center"/>
    </xf>
    <xf numFmtId="16" fontId="6" fillId="6" borderId="24" xfId="0" applyNumberFormat="1" applyFont="1" applyFill="1" applyBorder="1" applyAlignment="1">
      <alignment horizontal="center"/>
    </xf>
    <xf numFmtId="0" fontId="6" fillId="2" borderId="24" xfId="0" applyFont="1" applyFill="1" applyBorder="1" applyAlignment="1">
      <alignment horizontal="center"/>
    </xf>
    <xf numFmtId="0" fontId="6" fillId="2" borderId="24" xfId="0" applyFont="1" applyFill="1" applyBorder="1"/>
    <xf numFmtId="0" fontId="7" fillId="2" borderId="24" xfId="0" applyFont="1" applyFill="1" applyBorder="1" applyAlignment="1">
      <alignment horizontal="right"/>
    </xf>
    <xf numFmtId="0" fontId="6" fillId="2" borderId="30" xfId="0" applyFont="1" applyFill="1" applyBorder="1" applyAlignment="1">
      <alignment horizontal="center"/>
    </xf>
    <xf numFmtId="16" fontId="6" fillId="2" borderId="30" xfId="0" applyNumberFormat="1" applyFont="1" applyFill="1" applyBorder="1" applyAlignment="1">
      <alignment horizontal="center"/>
    </xf>
    <xf numFmtId="0" fontId="0" fillId="0" borderId="30" xfId="0" applyBorder="1"/>
    <xf numFmtId="0" fontId="6" fillId="0" borderId="31" xfId="0" applyFont="1" applyBorder="1" applyAlignment="1">
      <alignment horizontal="center"/>
    </xf>
    <xf numFmtId="0" fontId="6" fillId="0" borderId="32" xfId="0" applyFont="1" applyBorder="1" applyAlignment="1">
      <alignment horizontal="center"/>
    </xf>
    <xf numFmtId="0" fontId="6" fillId="0" borderId="33" xfId="0" applyFont="1" applyBorder="1" applyAlignment="1">
      <alignment horizontal="center"/>
    </xf>
    <xf numFmtId="0" fontId="6" fillId="0" borderId="34" xfId="0" applyFont="1" applyBorder="1" applyAlignment="1">
      <alignment horizontal="left"/>
    </xf>
    <xf numFmtId="0" fontId="6" fillId="0" borderId="35" xfId="0" applyFont="1" applyBorder="1" applyAlignment="1">
      <alignment horizontal="left"/>
    </xf>
    <xf numFmtId="0" fontId="0" fillId="0" borderId="27" xfId="0" applyBorder="1"/>
    <xf numFmtId="0" fontId="4" fillId="0" borderId="30" xfId="0" applyFont="1" applyBorder="1"/>
    <xf numFmtId="0" fontId="0" fillId="0" borderId="24" xfId="0" applyFill="1" applyBorder="1"/>
    <xf numFmtId="0" fontId="4" fillId="0" borderId="24" xfId="0" applyFont="1" applyFill="1" applyBorder="1"/>
    <xf numFmtId="0" fontId="7" fillId="2" borderId="24" xfId="0" applyFont="1" applyFill="1" applyBorder="1" applyAlignment="1">
      <alignment horizontal="left"/>
    </xf>
    <xf numFmtId="0" fontId="7" fillId="0" borderId="38" xfId="0" applyFont="1" applyBorder="1" applyAlignment="1">
      <alignment horizontal="right"/>
    </xf>
    <xf numFmtId="0" fontId="7" fillId="0" borderId="39" xfId="0" applyFont="1" applyBorder="1" applyAlignment="1">
      <alignment horizontal="right"/>
    </xf>
    <xf numFmtId="0" fontId="6" fillId="0" borderId="24" xfId="0" applyFont="1" applyFill="1" applyBorder="1" applyAlignment="1">
      <alignment horizontal="left"/>
    </xf>
    <xf numFmtId="0" fontId="5" fillId="3" borderId="28" xfId="0" applyFont="1" applyFill="1" applyBorder="1" applyAlignment="1">
      <alignment horizontal="left"/>
    </xf>
    <xf numFmtId="0" fontId="6" fillId="2" borderId="30" xfId="0" applyFont="1" applyFill="1" applyBorder="1"/>
    <xf numFmtId="0" fontId="0" fillId="0" borderId="46" xfId="0" applyBorder="1" applyAlignment="1">
      <alignment horizontal="center"/>
    </xf>
    <xf numFmtId="0" fontId="5" fillId="3" borderId="24" xfId="0" applyFont="1" applyFill="1" applyBorder="1" applyAlignment="1">
      <alignment horizontal="center"/>
    </xf>
    <xf numFmtId="0" fontId="0" fillId="0" borderId="30" xfId="0" applyBorder="1"/>
    <xf numFmtId="0" fontId="5" fillId="3" borderId="0" xfId="0" applyFont="1" applyFill="1" applyBorder="1" applyAlignment="1">
      <alignment horizontal="center"/>
    </xf>
    <xf numFmtId="0" fontId="4" fillId="0" borderId="30" xfId="0" applyFont="1" applyBorder="1" applyAlignment="1">
      <alignment horizontal="center" vertical="center" textRotation="90"/>
    </xf>
    <xf numFmtId="0" fontId="7" fillId="2" borderId="25" xfId="0" applyFont="1" applyFill="1" applyBorder="1" applyAlignment="1">
      <alignment horizontal="left"/>
    </xf>
    <xf numFmtId="0" fontId="7" fillId="2" borderId="26" xfId="0" applyFont="1" applyFill="1" applyBorder="1" applyAlignment="1">
      <alignment horizontal="left"/>
    </xf>
    <xf numFmtId="0" fontId="7" fillId="2" borderId="27" xfId="0" applyFont="1" applyFill="1" applyBorder="1" applyAlignment="1">
      <alignment horizontal="left"/>
    </xf>
    <xf numFmtId="0" fontId="5" fillId="3" borderId="24" xfId="0" applyFont="1" applyFill="1" applyBorder="1" applyAlignment="1">
      <alignment horizontal="center"/>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xf>
    <xf numFmtId="0" fontId="8" fillId="2" borderId="30" xfId="0" applyFont="1" applyFill="1" applyBorder="1" applyAlignment="1">
      <alignment horizontal="center" vertical="center"/>
    </xf>
    <xf numFmtId="0" fontId="5" fillId="3" borderId="25" xfId="0" applyFont="1" applyFill="1" applyBorder="1" applyAlignment="1">
      <alignment horizontal="center"/>
    </xf>
    <xf numFmtId="0" fontId="5" fillId="3" borderId="27" xfId="0" applyFont="1" applyFill="1" applyBorder="1" applyAlignment="1">
      <alignment horizontal="center"/>
    </xf>
    <xf numFmtId="0" fontId="1" fillId="0" borderId="0" xfId="0" applyFont="1" applyAlignment="1">
      <alignment horizontal="left" vertical="top" wrapText="1"/>
    </xf>
    <xf numFmtId="0" fontId="4" fillId="0" borderId="0" xfId="0" applyFont="1" applyAlignment="1">
      <alignment horizontal="left" vertical="top" wrapText="1"/>
    </xf>
    <xf numFmtId="0" fontId="4" fillId="0" borderId="3" xfId="0" applyFont="1" applyBorder="1" applyAlignment="1">
      <alignment horizontal="center"/>
    </xf>
    <xf numFmtId="0" fontId="4" fillId="0" borderId="2" xfId="0" applyFont="1" applyBorder="1" applyAlignment="1">
      <alignment horizontal="center"/>
    </xf>
    <xf numFmtId="0" fontId="8" fillId="0" borderId="47" xfId="0" applyFont="1" applyBorder="1" applyAlignment="1">
      <alignment horizontal="center"/>
    </xf>
    <xf numFmtId="0" fontId="8" fillId="0" borderId="6" xfId="0" applyFont="1" applyBorder="1" applyAlignment="1">
      <alignment horizontal="center"/>
    </xf>
    <xf numFmtId="0" fontId="4" fillId="0" borderId="7" xfId="0" applyFont="1" applyBorder="1" applyAlignment="1">
      <alignment horizontal="center"/>
    </xf>
    <xf numFmtId="0" fontId="4" fillId="0" borderId="6" xfId="0" applyFont="1" applyBorder="1" applyAlignment="1">
      <alignment horizontal="center"/>
    </xf>
    <xf numFmtId="0" fontId="8" fillId="0" borderId="21" xfId="0" applyFont="1" applyBorder="1" applyAlignment="1">
      <alignment horizontal="center"/>
    </xf>
    <xf numFmtId="0" fontId="8" fillId="0" borderId="2" xfId="0" applyFont="1" applyBorder="1" applyAlignment="1">
      <alignment horizontal="center"/>
    </xf>
    <xf numFmtId="0" fontId="5" fillId="3" borderId="36" xfId="0" applyFont="1" applyFill="1" applyBorder="1" applyAlignment="1">
      <alignment horizontal="center"/>
    </xf>
    <xf numFmtId="0" fontId="5" fillId="3" borderId="0" xfId="0" applyFont="1" applyFill="1" applyBorder="1" applyAlignment="1">
      <alignment horizontal="center"/>
    </xf>
    <xf numFmtId="0" fontId="5" fillId="3" borderId="37" xfId="0" applyFont="1" applyFill="1" applyBorder="1" applyAlignment="1">
      <alignment horizontal="center"/>
    </xf>
    <xf numFmtId="0" fontId="4" fillId="0" borderId="28" xfId="0" applyFont="1" applyBorder="1" applyAlignment="1">
      <alignment horizontal="center" vertical="center" textRotation="90"/>
    </xf>
    <xf numFmtId="0" fontId="4" fillId="0" borderId="29" xfId="0" applyFont="1" applyBorder="1" applyAlignment="1">
      <alignment horizontal="center" vertical="center" textRotation="90"/>
    </xf>
    <xf numFmtId="0" fontId="4" fillId="0" borderId="30" xfId="0" applyFont="1" applyBorder="1" applyAlignment="1">
      <alignment horizontal="center" vertical="center" textRotation="90"/>
    </xf>
    <xf numFmtId="0" fontId="4" fillId="0" borderId="25"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4" fillId="0" borderId="23" xfId="0" applyFont="1" applyBorder="1" applyAlignment="1">
      <alignment horizontal="center"/>
    </xf>
    <xf numFmtId="0" fontId="4" fillId="0" borderId="22" xfId="0" applyFont="1" applyBorder="1" applyAlignment="1">
      <alignment horizontal="center"/>
    </xf>
    <xf numFmtId="0" fontId="8" fillId="0" borderId="0" xfId="0" applyFont="1" applyBorder="1" applyAlignment="1">
      <alignment horizontal="center"/>
    </xf>
    <xf numFmtId="0" fontId="8" fillId="0" borderId="22" xfId="0" applyFont="1" applyBorder="1" applyAlignment="1">
      <alignment horizontal="center"/>
    </xf>
    <xf numFmtId="0" fontId="7" fillId="0" borderId="40" xfId="0" applyFont="1" applyBorder="1" applyAlignment="1">
      <alignment horizontal="left"/>
    </xf>
    <xf numFmtId="0" fontId="7" fillId="0" borderId="41" xfId="0" applyFont="1" applyBorder="1" applyAlignment="1">
      <alignment horizontal="left"/>
    </xf>
    <xf numFmtId="0" fontId="7" fillId="0" borderId="42" xfId="0" applyFont="1" applyBorder="1" applyAlignment="1">
      <alignment horizontal="left"/>
    </xf>
    <xf numFmtId="0" fontId="7" fillId="0" borderId="43" xfId="0" applyFont="1" applyBorder="1" applyAlignment="1">
      <alignment horizontal="left"/>
    </xf>
    <xf numFmtId="0" fontId="7" fillId="0" borderId="44" xfId="0" applyFont="1" applyBorder="1" applyAlignment="1">
      <alignment horizontal="left"/>
    </xf>
    <xf numFmtId="0" fontId="7" fillId="0" borderId="45" xfId="0" applyFont="1" applyBorder="1" applyAlignment="1">
      <alignment horizontal="left"/>
    </xf>
    <xf numFmtId="0" fontId="5" fillId="3" borderId="48" xfId="0" applyFont="1" applyFill="1" applyBorder="1" applyAlignment="1">
      <alignment horizontal="left"/>
    </xf>
    <xf numFmtId="0" fontId="5" fillId="3" borderId="49" xfId="0" applyFont="1" applyFill="1" applyBorder="1" applyAlignment="1">
      <alignment horizontal="left"/>
    </xf>
    <xf numFmtId="0" fontId="5" fillId="3" borderId="50" xfId="0" applyFont="1" applyFill="1" applyBorder="1" applyAlignment="1">
      <alignment horizontal="left"/>
    </xf>
  </cellXfs>
  <cellStyles count="2">
    <cellStyle name="Normal" xfId="0" builtinId="0"/>
    <cellStyle name="Porcentaje"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BFFFBF"/>
      <rgbColor rgb="000000FF"/>
      <rgbColor rgb="00FFFF00"/>
      <rgbColor rgb="00FFC9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EFAB"/>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133350</xdr:colOff>
      <xdr:row>1</xdr:row>
      <xdr:rowOff>38100</xdr:rowOff>
    </xdr:to>
    <xdr:sp macro="" textlink="">
      <xdr:nvSpPr>
        <xdr:cNvPr id="2053"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0</xdr:col>
      <xdr:colOff>57150</xdr:colOff>
      <xdr:row>0</xdr:row>
      <xdr:rowOff>0</xdr:rowOff>
    </xdr:from>
    <xdr:to>
      <xdr:col>0</xdr:col>
      <xdr:colOff>133350</xdr:colOff>
      <xdr:row>1</xdr:row>
      <xdr:rowOff>38100</xdr:rowOff>
    </xdr:to>
    <xdr:sp macro="" textlink="">
      <xdr:nvSpPr>
        <xdr:cNvPr id="2054"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0</xdr:col>
      <xdr:colOff>57150</xdr:colOff>
      <xdr:row>6</xdr:row>
      <xdr:rowOff>0</xdr:rowOff>
    </xdr:from>
    <xdr:to>
      <xdr:col>0</xdr:col>
      <xdr:colOff>133350</xdr:colOff>
      <xdr:row>7</xdr:row>
      <xdr:rowOff>38100</xdr:rowOff>
    </xdr:to>
    <xdr:sp macro="" textlink="">
      <xdr:nvSpPr>
        <xdr:cNvPr id="4"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0</xdr:col>
      <xdr:colOff>57150</xdr:colOff>
      <xdr:row>6</xdr:row>
      <xdr:rowOff>0</xdr:rowOff>
    </xdr:from>
    <xdr:to>
      <xdr:col>0</xdr:col>
      <xdr:colOff>133350</xdr:colOff>
      <xdr:row>7</xdr:row>
      <xdr:rowOff>38100</xdr:rowOff>
    </xdr:to>
    <xdr:sp macro="" textlink="">
      <xdr:nvSpPr>
        <xdr:cNvPr id="5" name="Text Box 2"/>
        <xdr:cNvSpPr txBox="1">
          <a:spLocks noChangeArrowheads="1"/>
        </xdr:cNvSpPr>
      </xdr:nvSpPr>
      <xdr:spPr bwMode="auto">
        <a:xfrm>
          <a:off x="57150" y="0"/>
          <a:ext cx="76200" cy="200025"/>
        </a:xfrm>
        <a:prstGeom prst="rect">
          <a:avLst/>
        </a:prstGeom>
        <a:noFill/>
        <a:ln w="9525">
          <a:noFill/>
          <a:miter lim="800000"/>
          <a:headEnd/>
          <a:tailEnd/>
        </a:ln>
      </xdr:spPr>
    </xdr:sp>
    <xdr:clientData/>
  </xdr:twoCellAnchor>
  <xdr:twoCellAnchor editAs="oneCell">
    <xdr:from>
      <xdr:col>10</xdr:col>
      <xdr:colOff>47625</xdr:colOff>
      <xdr:row>25</xdr:row>
      <xdr:rowOff>152400</xdr:rowOff>
    </xdr:from>
    <xdr:to>
      <xdr:col>13</xdr:col>
      <xdr:colOff>48146</xdr:colOff>
      <xdr:row>33</xdr:row>
      <xdr:rowOff>260</xdr:rowOff>
    </xdr:to>
    <xdr:pic>
      <xdr:nvPicPr>
        <xdr:cNvPr id="6" name="5 Imagen" descr="Logo 180x90.png"/>
        <xdr:cNvPicPr>
          <a:picLocks noChangeAspect="1"/>
        </xdr:cNvPicPr>
      </xdr:nvPicPr>
      <xdr:blipFill>
        <a:blip xmlns:r="http://schemas.openxmlformats.org/officeDocument/2006/relationships" r:embed="rId1"/>
        <a:stretch>
          <a:fillRect/>
        </a:stretch>
      </xdr:blipFill>
      <xdr:spPr>
        <a:xfrm>
          <a:off x="7667625" y="4200525"/>
          <a:ext cx="2286521" cy="1143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76200</xdr:colOff>
      <xdr:row>25</xdr:row>
      <xdr:rowOff>0</xdr:rowOff>
    </xdr:from>
    <xdr:to>
      <xdr:col>24</xdr:col>
      <xdr:colOff>152400</xdr:colOff>
      <xdr:row>26</xdr:row>
      <xdr:rowOff>38100</xdr:rowOff>
    </xdr:to>
    <xdr:sp macro="" textlink="">
      <xdr:nvSpPr>
        <xdr:cNvPr id="3329"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25</xdr:row>
      <xdr:rowOff>0</xdr:rowOff>
    </xdr:from>
    <xdr:to>
      <xdr:col>24</xdr:col>
      <xdr:colOff>123825</xdr:colOff>
      <xdr:row>26</xdr:row>
      <xdr:rowOff>38100</xdr:rowOff>
    </xdr:to>
    <xdr:sp macro="" textlink="">
      <xdr:nvSpPr>
        <xdr:cNvPr id="3330"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25</xdr:row>
      <xdr:rowOff>0</xdr:rowOff>
    </xdr:from>
    <xdr:to>
      <xdr:col>24</xdr:col>
      <xdr:colOff>123825</xdr:colOff>
      <xdr:row>26</xdr:row>
      <xdr:rowOff>38100</xdr:rowOff>
    </xdr:to>
    <xdr:sp macro="" textlink="">
      <xdr:nvSpPr>
        <xdr:cNvPr id="3331"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25</xdr:row>
      <xdr:rowOff>0</xdr:rowOff>
    </xdr:from>
    <xdr:to>
      <xdr:col>22</xdr:col>
      <xdr:colOff>133350</xdr:colOff>
      <xdr:row>26</xdr:row>
      <xdr:rowOff>38100</xdr:rowOff>
    </xdr:to>
    <xdr:sp macro="" textlink="">
      <xdr:nvSpPr>
        <xdr:cNvPr id="3332"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0</xdr:row>
      <xdr:rowOff>0</xdr:rowOff>
    </xdr:from>
    <xdr:to>
      <xdr:col>21</xdr:col>
      <xdr:colOff>76200</xdr:colOff>
      <xdr:row>1</xdr:row>
      <xdr:rowOff>38100</xdr:rowOff>
    </xdr:to>
    <xdr:sp macro="" textlink="">
      <xdr:nvSpPr>
        <xdr:cNvPr id="3333"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1</xdr:col>
      <xdr:colOff>57150</xdr:colOff>
      <xdr:row>6</xdr:row>
      <xdr:rowOff>0</xdr:rowOff>
    </xdr:from>
    <xdr:to>
      <xdr:col>21</xdr:col>
      <xdr:colOff>76200</xdr:colOff>
      <xdr:row>7</xdr:row>
      <xdr:rowOff>38100</xdr:rowOff>
    </xdr:to>
    <xdr:sp macro="" textlink="">
      <xdr:nvSpPr>
        <xdr:cNvPr id="3334"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24</xdr:col>
      <xdr:colOff>76200</xdr:colOff>
      <xdr:row>25</xdr:row>
      <xdr:rowOff>0</xdr:rowOff>
    </xdr:from>
    <xdr:to>
      <xdr:col>24</xdr:col>
      <xdr:colOff>152400</xdr:colOff>
      <xdr:row>26</xdr:row>
      <xdr:rowOff>38100</xdr:rowOff>
    </xdr:to>
    <xdr:sp macro="" textlink="">
      <xdr:nvSpPr>
        <xdr:cNvPr id="3335"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25</xdr:row>
      <xdr:rowOff>0</xdr:rowOff>
    </xdr:from>
    <xdr:to>
      <xdr:col>24</xdr:col>
      <xdr:colOff>123825</xdr:colOff>
      <xdr:row>26</xdr:row>
      <xdr:rowOff>38100</xdr:rowOff>
    </xdr:to>
    <xdr:sp macro="" textlink="">
      <xdr:nvSpPr>
        <xdr:cNvPr id="3336"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25</xdr:row>
      <xdr:rowOff>0</xdr:rowOff>
    </xdr:from>
    <xdr:to>
      <xdr:col>24</xdr:col>
      <xdr:colOff>123825</xdr:colOff>
      <xdr:row>26</xdr:row>
      <xdr:rowOff>38100</xdr:rowOff>
    </xdr:to>
    <xdr:sp macro="" textlink="">
      <xdr:nvSpPr>
        <xdr:cNvPr id="3337"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25</xdr:row>
      <xdr:rowOff>0</xdr:rowOff>
    </xdr:from>
    <xdr:to>
      <xdr:col>22</xdr:col>
      <xdr:colOff>133350</xdr:colOff>
      <xdr:row>26</xdr:row>
      <xdr:rowOff>38100</xdr:rowOff>
    </xdr:to>
    <xdr:sp macro="" textlink="">
      <xdr:nvSpPr>
        <xdr:cNvPr id="3338"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0</xdr:row>
      <xdr:rowOff>0</xdr:rowOff>
    </xdr:from>
    <xdr:to>
      <xdr:col>21</xdr:col>
      <xdr:colOff>76200</xdr:colOff>
      <xdr:row>1</xdr:row>
      <xdr:rowOff>38100</xdr:rowOff>
    </xdr:to>
    <xdr:sp macro="" textlink="">
      <xdr:nvSpPr>
        <xdr:cNvPr id="3339"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22</xdr:col>
      <xdr:colOff>57150</xdr:colOff>
      <xdr:row>54</xdr:row>
      <xdr:rowOff>0</xdr:rowOff>
    </xdr:from>
    <xdr:to>
      <xdr:col>22</xdr:col>
      <xdr:colOff>133350</xdr:colOff>
      <xdr:row>55</xdr:row>
      <xdr:rowOff>38100</xdr:rowOff>
    </xdr:to>
    <xdr:sp macro="" textlink="">
      <xdr:nvSpPr>
        <xdr:cNvPr id="3340" name="Text Box 2"/>
        <xdr:cNvSpPr txBox="1">
          <a:spLocks noChangeArrowheads="1"/>
        </xdr:cNvSpPr>
      </xdr:nvSpPr>
      <xdr:spPr bwMode="auto">
        <a:xfrm>
          <a:off x="400050" y="2266950"/>
          <a:ext cx="76200" cy="200025"/>
        </a:xfrm>
        <a:prstGeom prst="rect">
          <a:avLst/>
        </a:prstGeom>
        <a:noFill/>
        <a:ln w="9525">
          <a:noFill/>
          <a:miter lim="800000"/>
          <a:headEnd/>
          <a:tailEnd/>
        </a:ln>
      </xdr:spPr>
    </xdr:sp>
    <xdr:clientData/>
  </xdr:twoCellAnchor>
  <xdr:twoCellAnchor editAs="oneCell">
    <xdr:from>
      <xdr:col>22</xdr:col>
      <xdr:colOff>57150</xdr:colOff>
      <xdr:row>60</xdr:row>
      <xdr:rowOff>0</xdr:rowOff>
    </xdr:from>
    <xdr:to>
      <xdr:col>22</xdr:col>
      <xdr:colOff>133350</xdr:colOff>
      <xdr:row>61</xdr:row>
      <xdr:rowOff>38100</xdr:rowOff>
    </xdr:to>
    <xdr:sp macro="" textlink="">
      <xdr:nvSpPr>
        <xdr:cNvPr id="3341"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54</xdr:row>
      <xdr:rowOff>0</xdr:rowOff>
    </xdr:from>
    <xdr:to>
      <xdr:col>22</xdr:col>
      <xdr:colOff>133350</xdr:colOff>
      <xdr:row>55</xdr:row>
      <xdr:rowOff>38100</xdr:rowOff>
    </xdr:to>
    <xdr:sp macro="" textlink="">
      <xdr:nvSpPr>
        <xdr:cNvPr id="3342" name="Text Box 2"/>
        <xdr:cNvSpPr txBox="1">
          <a:spLocks noChangeArrowheads="1"/>
        </xdr:cNvSpPr>
      </xdr:nvSpPr>
      <xdr:spPr bwMode="auto">
        <a:xfrm>
          <a:off x="400050" y="2266950"/>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43"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44"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45"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46"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4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4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4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5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5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5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60</xdr:row>
      <xdr:rowOff>0</xdr:rowOff>
    </xdr:from>
    <xdr:to>
      <xdr:col>22</xdr:col>
      <xdr:colOff>133350</xdr:colOff>
      <xdr:row>61</xdr:row>
      <xdr:rowOff>38100</xdr:rowOff>
    </xdr:to>
    <xdr:sp macro="" textlink="">
      <xdr:nvSpPr>
        <xdr:cNvPr id="3353"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60</xdr:row>
      <xdr:rowOff>0</xdr:rowOff>
    </xdr:from>
    <xdr:to>
      <xdr:col>22</xdr:col>
      <xdr:colOff>133350</xdr:colOff>
      <xdr:row>61</xdr:row>
      <xdr:rowOff>38100</xdr:rowOff>
    </xdr:to>
    <xdr:sp macro="" textlink="">
      <xdr:nvSpPr>
        <xdr:cNvPr id="3354"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355"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356"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357"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358"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359"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360"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36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36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36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36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36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36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367"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368"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69"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70"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71"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72"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73"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74"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75"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76"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7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7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7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8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8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8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83"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384"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85"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55</xdr:row>
      <xdr:rowOff>0</xdr:rowOff>
    </xdr:from>
    <xdr:to>
      <xdr:col>22</xdr:col>
      <xdr:colOff>133350</xdr:colOff>
      <xdr:row>56</xdr:row>
      <xdr:rowOff>38100</xdr:rowOff>
    </xdr:to>
    <xdr:sp macro="" textlink="">
      <xdr:nvSpPr>
        <xdr:cNvPr id="3386" name="Text Box 2"/>
        <xdr:cNvSpPr txBox="1">
          <a:spLocks noChangeArrowheads="1"/>
        </xdr:cNvSpPr>
      </xdr:nvSpPr>
      <xdr:spPr bwMode="auto">
        <a:xfrm>
          <a:off x="400050" y="2428875"/>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87"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88"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89"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90"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91"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56</xdr:row>
      <xdr:rowOff>0</xdr:rowOff>
    </xdr:from>
    <xdr:to>
      <xdr:col>22</xdr:col>
      <xdr:colOff>133350</xdr:colOff>
      <xdr:row>57</xdr:row>
      <xdr:rowOff>38100</xdr:rowOff>
    </xdr:to>
    <xdr:sp macro="" textlink="">
      <xdr:nvSpPr>
        <xdr:cNvPr id="3392" name="Text Box 2"/>
        <xdr:cNvSpPr txBox="1">
          <a:spLocks noChangeArrowheads="1"/>
        </xdr:cNvSpPr>
      </xdr:nvSpPr>
      <xdr:spPr bwMode="auto">
        <a:xfrm>
          <a:off x="400050" y="2590800"/>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3"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4"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5"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6"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7"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8"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399"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57</xdr:row>
      <xdr:rowOff>0</xdr:rowOff>
    </xdr:from>
    <xdr:to>
      <xdr:col>22</xdr:col>
      <xdr:colOff>133350</xdr:colOff>
      <xdr:row>58</xdr:row>
      <xdr:rowOff>38100</xdr:rowOff>
    </xdr:to>
    <xdr:sp macro="" textlink="">
      <xdr:nvSpPr>
        <xdr:cNvPr id="3400" name="Text Box 2"/>
        <xdr:cNvSpPr txBox="1">
          <a:spLocks noChangeArrowheads="1"/>
        </xdr:cNvSpPr>
      </xdr:nvSpPr>
      <xdr:spPr bwMode="auto">
        <a:xfrm>
          <a:off x="400050" y="2752725"/>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1"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2"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3"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4"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5"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58</xdr:row>
      <xdr:rowOff>0</xdr:rowOff>
    </xdr:from>
    <xdr:to>
      <xdr:col>22</xdr:col>
      <xdr:colOff>133350</xdr:colOff>
      <xdr:row>59</xdr:row>
      <xdr:rowOff>38100</xdr:rowOff>
    </xdr:to>
    <xdr:sp macro="" textlink="">
      <xdr:nvSpPr>
        <xdr:cNvPr id="3406" name="Text Box 2"/>
        <xdr:cNvSpPr txBox="1">
          <a:spLocks noChangeArrowheads="1"/>
        </xdr:cNvSpPr>
      </xdr:nvSpPr>
      <xdr:spPr bwMode="auto">
        <a:xfrm>
          <a:off x="400050" y="2914650"/>
          <a:ext cx="76200" cy="200025"/>
        </a:xfrm>
        <a:prstGeom prst="rect">
          <a:avLst/>
        </a:prstGeom>
        <a:noFill/>
        <a:ln w="9525">
          <a:noFill/>
          <a:miter lim="800000"/>
          <a:headEnd/>
          <a:tailEnd/>
        </a:ln>
      </xdr:spPr>
    </xdr:sp>
    <xdr:clientData/>
  </xdr:twoCellAnchor>
  <xdr:twoCellAnchor editAs="oneCell">
    <xdr:from>
      <xdr:col>22</xdr:col>
      <xdr:colOff>57150</xdr:colOff>
      <xdr:row>60</xdr:row>
      <xdr:rowOff>0</xdr:rowOff>
    </xdr:from>
    <xdr:to>
      <xdr:col>22</xdr:col>
      <xdr:colOff>133350</xdr:colOff>
      <xdr:row>61</xdr:row>
      <xdr:rowOff>38100</xdr:rowOff>
    </xdr:to>
    <xdr:sp macro="" textlink="">
      <xdr:nvSpPr>
        <xdr:cNvPr id="3407"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60</xdr:row>
      <xdr:rowOff>0</xdr:rowOff>
    </xdr:from>
    <xdr:to>
      <xdr:col>22</xdr:col>
      <xdr:colOff>133350</xdr:colOff>
      <xdr:row>61</xdr:row>
      <xdr:rowOff>38100</xdr:rowOff>
    </xdr:to>
    <xdr:sp macro="" textlink="">
      <xdr:nvSpPr>
        <xdr:cNvPr id="3408" name="Text Box 2"/>
        <xdr:cNvSpPr txBox="1">
          <a:spLocks noChangeArrowheads="1"/>
        </xdr:cNvSpPr>
      </xdr:nvSpPr>
      <xdr:spPr bwMode="auto">
        <a:xfrm>
          <a:off x="400050" y="3238500"/>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09"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10"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1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1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1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1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1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1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17"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18"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19"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20"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2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2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23"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24"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2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2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27"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28"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29"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30"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31"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32"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33"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34"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35"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61</xdr:row>
      <xdr:rowOff>0</xdr:rowOff>
    </xdr:from>
    <xdr:to>
      <xdr:col>22</xdr:col>
      <xdr:colOff>133350</xdr:colOff>
      <xdr:row>62</xdr:row>
      <xdr:rowOff>38100</xdr:rowOff>
    </xdr:to>
    <xdr:sp macro="" textlink="">
      <xdr:nvSpPr>
        <xdr:cNvPr id="3436" name="Text Box 2"/>
        <xdr:cNvSpPr txBox="1">
          <a:spLocks noChangeArrowheads="1"/>
        </xdr:cNvSpPr>
      </xdr:nvSpPr>
      <xdr:spPr bwMode="auto">
        <a:xfrm>
          <a:off x="400050" y="3400425"/>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37"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38"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39"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40"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41"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62</xdr:row>
      <xdr:rowOff>0</xdr:rowOff>
    </xdr:from>
    <xdr:to>
      <xdr:col>22</xdr:col>
      <xdr:colOff>133350</xdr:colOff>
      <xdr:row>63</xdr:row>
      <xdr:rowOff>38100</xdr:rowOff>
    </xdr:to>
    <xdr:sp macro="" textlink="">
      <xdr:nvSpPr>
        <xdr:cNvPr id="3442" name="Text Box 2"/>
        <xdr:cNvSpPr txBox="1">
          <a:spLocks noChangeArrowheads="1"/>
        </xdr:cNvSpPr>
      </xdr:nvSpPr>
      <xdr:spPr bwMode="auto">
        <a:xfrm>
          <a:off x="400050" y="3562350"/>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3"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4"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5"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6"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7"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8"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49"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63</xdr:row>
      <xdr:rowOff>0</xdr:rowOff>
    </xdr:from>
    <xdr:to>
      <xdr:col>22</xdr:col>
      <xdr:colOff>133350</xdr:colOff>
      <xdr:row>64</xdr:row>
      <xdr:rowOff>38100</xdr:rowOff>
    </xdr:to>
    <xdr:sp macro="" textlink="">
      <xdr:nvSpPr>
        <xdr:cNvPr id="3450" name="Text Box 2"/>
        <xdr:cNvSpPr txBox="1">
          <a:spLocks noChangeArrowheads="1"/>
        </xdr:cNvSpPr>
      </xdr:nvSpPr>
      <xdr:spPr bwMode="auto">
        <a:xfrm>
          <a:off x="400050" y="3724275"/>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1"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2"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3"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4"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5"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22</xdr:col>
      <xdr:colOff>57150</xdr:colOff>
      <xdr:row>64</xdr:row>
      <xdr:rowOff>0</xdr:rowOff>
    </xdr:from>
    <xdr:to>
      <xdr:col>22</xdr:col>
      <xdr:colOff>133350</xdr:colOff>
      <xdr:row>65</xdr:row>
      <xdr:rowOff>38100</xdr:rowOff>
    </xdr:to>
    <xdr:sp macro="" textlink="">
      <xdr:nvSpPr>
        <xdr:cNvPr id="3456" name="Text Box 2"/>
        <xdr:cNvSpPr txBox="1">
          <a:spLocks noChangeArrowheads="1"/>
        </xdr:cNvSpPr>
      </xdr:nvSpPr>
      <xdr:spPr bwMode="auto">
        <a:xfrm>
          <a:off x="400050" y="3886200"/>
          <a:ext cx="76200" cy="200025"/>
        </a:xfrm>
        <a:prstGeom prst="rect">
          <a:avLst/>
        </a:prstGeom>
        <a:noFill/>
        <a:ln w="9525">
          <a:noFill/>
          <a:miter lim="800000"/>
          <a:headEnd/>
          <a:tailEnd/>
        </a:ln>
      </xdr:spPr>
    </xdr:sp>
    <xdr:clientData/>
  </xdr:twoCellAnchor>
  <xdr:twoCellAnchor editAs="oneCell">
    <xdr:from>
      <xdr:col>24</xdr:col>
      <xdr:colOff>76200</xdr:colOff>
      <xdr:row>32</xdr:row>
      <xdr:rowOff>0</xdr:rowOff>
    </xdr:from>
    <xdr:to>
      <xdr:col>24</xdr:col>
      <xdr:colOff>152400</xdr:colOff>
      <xdr:row>33</xdr:row>
      <xdr:rowOff>38100</xdr:rowOff>
    </xdr:to>
    <xdr:sp macro="" textlink="">
      <xdr:nvSpPr>
        <xdr:cNvPr id="130"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131"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132"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76200</xdr:colOff>
      <xdr:row>32</xdr:row>
      <xdr:rowOff>0</xdr:rowOff>
    </xdr:from>
    <xdr:to>
      <xdr:col>24</xdr:col>
      <xdr:colOff>152400</xdr:colOff>
      <xdr:row>33</xdr:row>
      <xdr:rowOff>38100</xdr:rowOff>
    </xdr:to>
    <xdr:sp macro="" textlink="">
      <xdr:nvSpPr>
        <xdr:cNvPr id="133"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134"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135"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76200</xdr:colOff>
      <xdr:row>39</xdr:row>
      <xdr:rowOff>0</xdr:rowOff>
    </xdr:from>
    <xdr:to>
      <xdr:col>24</xdr:col>
      <xdr:colOff>152400</xdr:colOff>
      <xdr:row>40</xdr:row>
      <xdr:rowOff>38100</xdr:rowOff>
    </xdr:to>
    <xdr:sp macro="" textlink="">
      <xdr:nvSpPr>
        <xdr:cNvPr id="187"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188"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189"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39</xdr:row>
      <xdr:rowOff>0</xdr:rowOff>
    </xdr:from>
    <xdr:to>
      <xdr:col>22</xdr:col>
      <xdr:colOff>133350</xdr:colOff>
      <xdr:row>40</xdr:row>
      <xdr:rowOff>38100</xdr:rowOff>
    </xdr:to>
    <xdr:sp macro="" textlink="">
      <xdr:nvSpPr>
        <xdr:cNvPr id="190"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14</xdr:row>
      <xdr:rowOff>0</xdr:rowOff>
    </xdr:from>
    <xdr:to>
      <xdr:col>21</xdr:col>
      <xdr:colOff>76200</xdr:colOff>
      <xdr:row>27</xdr:row>
      <xdr:rowOff>137160</xdr:rowOff>
    </xdr:to>
    <xdr:sp macro="" textlink="">
      <xdr:nvSpPr>
        <xdr:cNvPr id="191"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1</xdr:col>
      <xdr:colOff>57150</xdr:colOff>
      <xdr:row>20</xdr:row>
      <xdr:rowOff>0</xdr:rowOff>
    </xdr:from>
    <xdr:to>
      <xdr:col>21</xdr:col>
      <xdr:colOff>76200</xdr:colOff>
      <xdr:row>33</xdr:row>
      <xdr:rowOff>121920</xdr:rowOff>
    </xdr:to>
    <xdr:sp macro="" textlink="">
      <xdr:nvSpPr>
        <xdr:cNvPr id="192"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24</xdr:col>
      <xdr:colOff>76200</xdr:colOff>
      <xdr:row>39</xdr:row>
      <xdr:rowOff>0</xdr:rowOff>
    </xdr:from>
    <xdr:to>
      <xdr:col>24</xdr:col>
      <xdr:colOff>152400</xdr:colOff>
      <xdr:row>40</xdr:row>
      <xdr:rowOff>38100</xdr:rowOff>
    </xdr:to>
    <xdr:sp macro="" textlink="">
      <xdr:nvSpPr>
        <xdr:cNvPr id="193" name="Text Box 7"/>
        <xdr:cNvSpPr txBox="1">
          <a:spLocks noChangeArrowheads="1"/>
        </xdr:cNvSpPr>
      </xdr:nvSpPr>
      <xdr:spPr bwMode="auto">
        <a:xfrm>
          <a:off x="2352675" y="16192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194" name="Text Box 7"/>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195" name="Text Box 2"/>
        <xdr:cNvSpPr txBox="1">
          <a:spLocks noChangeArrowheads="1"/>
        </xdr:cNvSpPr>
      </xdr:nvSpPr>
      <xdr:spPr bwMode="auto">
        <a:xfrm>
          <a:off x="2324100" y="161925"/>
          <a:ext cx="76200" cy="200025"/>
        </a:xfrm>
        <a:prstGeom prst="rect">
          <a:avLst/>
        </a:prstGeom>
        <a:noFill/>
        <a:ln w="9525">
          <a:noFill/>
          <a:miter lim="800000"/>
          <a:headEnd/>
          <a:tailEnd/>
        </a:ln>
      </xdr:spPr>
    </xdr:sp>
    <xdr:clientData/>
  </xdr:twoCellAnchor>
  <xdr:twoCellAnchor editAs="oneCell">
    <xdr:from>
      <xdr:col>22</xdr:col>
      <xdr:colOff>57150</xdr:colOff>
      <xdr:row>39</xdr:row>
      <xdr:rowOff>0</xdr:rowOff>
    </xdr:from>
    <xdr:to>
      <xdr:col>22</xdr:col>
      <xdr:colOff>133350</xdr:colOff>
      <xdr:row>40</xdr:row>
      <xdr:rowOff>38100</xdr:rowOff>
    </xdr:to>
    <xdr:sp macro="" textlink="">
      <xdr:nvSpPr>
        <xdr:cNvPr id="196" name="Text Box 2"/>
        <xdr:cNvSpPr txBox="1">
          <a:spLocks noChangeArrowheads="1"/>
        </xdr:cNvSpPr>
      </xdr:nvSpPr>
      <xdr:spPr bwMode="auto">
        <a:xfrm>
          <a:off x="400050" y="161925"/>
          <a:ext cx="76200" cy="200025"/>
        </a:xfrm>
        <a:prstGeom prst="rect">
          <a:avLst/>
        </a:prstGeom>
        <a:noFill/>
        <a:ln w="9525">
          <a:noFill/>
          <a:miter lim="800000"/>
          <a:headEnd/>
          <a:tailEnd/>
        </a:ln>
      </xdr:spPr>
    </xdr:sp>
    <xdr:clientData/>
  </xdr:twoCellAnchor>
  <xdr:twoCellAnchor editAs="oneCell">
    <xdr:from>
      <xdr:col>1</xdr:col>
      <xdr:colOff>57150</xdr:colOff>
      <xdr:row>14</xdr:row>
      <xdr:rowOff>0</xdr:rowOff>
    </xdr:from>
    <xdr:to>
      <xdr:col>21</xdr:col>
      <xdr:colOff>76200</xdr:colOff>
      <xdr:row>27</xdr:row>
      <xdr:rowOff>137160</xdr:rowOff>
    </xdr:to>
    <xdr:sp macro="" textlink="">
      <xdr:nvSpPr>
        <xdr:cNvPr id="197" name="Text Box 2"/>
        <xdr:cNvSpPr txBox="1">
          <a:spLocks noChangeArrowheads="1"/>
        </xdr:cNvSpPr>
      </xdr:nvSpPr>
      <xdr:spPr bwMode="auto">
        <a:xfrm>
          <a:off x="0" y="0"/>
          <a:ext cx="76200" cy="200025"/>
        </a:xfrm>
        <a:prstGeom prst="rect">
          <a:avLst/>
        </a:prstGeom>
        <a:noFill/>
        <a:ln w="9525">
          <a:noFill/>
          <a:miter lim="800000"/>
          <a:headEnd/>
          <a:tailEnd/>
        </a:ln>
      </xdr:spPr>
    </xdr:sp>
    <xdr:clientData/>
  </xdr:twoCellAnchor>
  <xdr:twoCellAnchor editAs="oneCell">
    <xdr:from>
      <xdr:col>24</xdr:col>
      <xdr:colOff>76200</xdr:colOff>
      <xdr:row>46</xdr:row>
      <xdr:rowOff>0</xdr:rowOff>
    </xdr:from>
    <xdr:to>
      <xdr:col>24</xdr:col>
      <xdr:colOff>152400</xdr:colOff>
      <xdr:row>47</xdr:row>
      <xdr:rowOff>38100</xdr:rowOff>
    </xdr:to>
    <xdr:sp macro="" textlink="">
      <xdr:nvSpPr>
        <xdr:cNvPr id="198" name="Text Box 7"/>
        <xdr:cNvSpPr txBox="1">
          <a:spLocks noChangeArrowheads="1"/>
        </xdr:cNvSpPr>
      </xdr:nvSpPr>
      <xdr:spPr bwMode="auto">
        <a:xfrm>
          <a:off x="2352675" y="1295400"/>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199" name="Text Box 7"/>
        <xdr:cNvSpPr txBox="1">
          <a:spLocks noChangeArrowheads="1"/>
        </xdr:cNvSpPr>
      </xdr:nvSpPr>
      <xdr:spPr bwMode="auto">
        <a:xfrm>
          <a:off x="2324100" y="1295400"/>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200" name="Text Box 2"/>
        <xdr:cNvSpPr txBox="1">
          <a:spLocks noChangeArrowheads="1"/>
        </xdr:cNvSpPr>
      </xdr:nvSpPr>
      <xdr:spPr bwMode="auto">
        <a:xfrm>
          <a:off x="2324100" y="1295400"/>
          <a:ext cx="76200" cy="200025"/>
        </a:xfrm>
        <a:prstGeom prst="rect">
          <a:avLst/>
        </a:prstGeom>
        <a:noFill/>
        <a:ln w="9525">
          <a:noFill/>
          <a:miter lim="800000"/>
          <a:headEnd/>
          <a:tailEnd/>
        </a:ln>
      </xdr:spPr>
    </xdr:sp>
    <xdr:clientData/>
  </xdr:twoCellAnchor>
  <xdr:twoCellAnchor editAs="oneCell">
    <xdr:from>
      <xdr:col>24</xdr:col>
      <xdr:colOff>76200</xdr:colOff>
      <xdr:row>46</xdr:row>
      <xdr:rowOff>0</xdr:rowOff>
    </xdr:from>
    <xdr:to>
      <xdr:col>24</xdr:col>
      <xdr:colOff>152400</xdr:colOff>
      <xdr:row>47</xdr:row>
      <xdr:rowOff>38100</xdr:rowOff>
    </xdr:to>
    <xdr:sp macro="" textlink="">
      <xdr:nvSpPr>
        <xdr:cNvPr id="201" name="Text Box 7"/>
        <xdr:cNvSpPr txBox="1">
          <a:spLocks noChangeArrowheads="1"/>
        </xdr:cNvSpPr>
      </xdr:nvSpPr>
      <xdr:spPr bwMode="auto">
        <a:xfrm>
          <a:off x="2352675" y="1295400"/>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202" name="Text Box 7"/>
        <xdr:cNvSpPr txBox="1">
          <a:spLocks noChangeArrowheads="1"/>
        </xdr:cNvSpPr>
      </xdr:nvSpPr>
      <xdr:spPr bwMode="auto">
        <a:xfrm>
          <a:off x="2324100" y="1295400"/>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203" name="Text Box 2"/>
        <xdr:cNvSpPr txBox="1">
          <a:spLocks noChangeArrowheads="1"/>
        </xdr:cNvSpPr>
      </xdr:nvSpPr>
      <xdr:spPr bwMode="auto">
        <a:xfrm>
          <a:off x="2324100" y="1295400"/>
          <a:ext cx="76200" cy="200025"/>
        </a:xfrm>
        <a:prstGeom prst="rect">
          <a:avLst/>
        </a:prstGeom>
        <a:noFill/>
        <a:ln w="9525">
          <a:noFill/>
          <a:miter lim="800000"/>
          <a:headEnd/>
          <a:tailEnd/>
        </a:ln>
      </xdr:spPr>
    </xdr:sp>
    <xdr:clientData/>
  </xdr:twoCellAnchor>
  <xdr:twoCellAnchor editAs="oneCell">
    <xdr:from>
      <xdr:col>1</xdr:col>
      <xdr:colOff>57150</xdr:colOff>
      <xdr:row>12</xdr:row>
      <xdr:rowOff>0</xdr:rowOff>
    </xdr:from>
    <xdr:to>
      <xdr:col>21</xdr:col>
      <xdr:colOff>76200</xdr:colOff>
      <xdr:row>13</xdr:row>
      <xdr:rowOff>38100</xdr:rowOff>
    </xdr:to>
    <xdr:sp macro="" textlink="">
      <xdr:nvSpPr>
        <xdr:cNvPr id="204" name="Text Box 2"/>
        <xdr:cNvSpPr txBox="1">
          <a:spLocks noChangeArrowheads="1"/>
        </xdr:cNvSpPr>
      </xdr:nvSpPr>
      <xdr:spPr bwMode="auto">
        <a:xfrm>
          <a:off x="819150" y="0"/>
          <a:ext cx="76200" cy="200025"/>
        </a:xfrm>
        <a:prstGeom prst="rect">
          <a:avLst/>
        </a:prstGeom>
        <a:noFill/>
        <a:ln w="9525">
          <a:noFill/>
          <a:miter lim="800000"/>
          <a:headEnd/>
          <a:tailEnd/>
        </a:ln>
      </xdr:spPr>
    </xdr:sp>
    <xdr:clientData/>
  </xdr:twoCellAnchor>
  <xdr:twoCellAnchor editAs="oneCell">
    <xdr:from>
      <xdr:col>1</xdr:col>
      <xdr:colOff>57150</xdr:colOff>
      <xdr:row>12</xdr:row>
      <xdr:rowOff>0</xdr:rowOff>
    </xdr:from>
    <xdr:to>
      <xdr:col>21</xdr:col>
      <xdr:colOff>76200</xdr:colOff>
      <xdr:row>13</xdr:row>
      <xdr:rowOff>38100</xdr:rowOff>
    </xdr:to>
    <xdr:sp macro="" textlink="">
      <xdr:nvSpPr>
        <xdr:cNvPr id="205" name="Text Box 2"/>
        <xdr:cNvSpPr txBox="1">
          <a:spLocks noChangeArrowheads="1"/>
        </xdr:cNvSpPr>
      </xdr:nvSpPr>
      <xdr:spPr bwMode="auto">
        <a:xfrm>
          <a:off x="819150" y="0"/>
          <a:ext cx="76200" cy="200025"/>
        </a:xfrm>
        <a:prstGeom prst="rect">
          <a:avLst/>
        </a:prstGeom>
        <a:noFill/>
        <a:ln w="9525">
          <a:noFill/>
          <a:miter lim="800000"/>
          <a:headEnd/>
          <a:tailEnd/>
        </a:ln>
      </xdr:spPr>
    </xdr:sp>
    <xdr:clientData/>
  </xdr:twoCellAnchor>
  <xdr:twoCellAnchor editAs="oneCell">
    <xdr:from>
      <xdr:col>1</xdr:col>
      <xdr:colOff>57150</xdr:colOff>
      <xdr:row>18</xdr:row>
      <xdr:rowOff>0</xdr:rowOff>
    </xdr:from>
    <xdr:to>
      <xdr:col>21</xdr:col>
      <xdr:colOff>76200</xdr:colOff>
      <xdr:row>19</xdr:row>
      <xdr:rowOff>38100</xdr:rowOff>
    </xdr:to>
    <xdr:sp macro="" textlink="">
      <xdr:nvSpPr>
        <xdr:cNvPr id="206" name="Text Box 2"/>
        <xdr:cNvSpPr txBox="1">
          <a:spLocks noChangeArrowheads="1"/>
        </xdr:cNvSpPr>
      </xdr:nvSpPr>
      <xdr:spPr bwMode="auto">
        <a:xfrm>
          <a:off x="819150" y="0"/>
          <a:ext cx="76200" cy="200025"/>
        </a:xfrm>
        <a:prstGeom prst="rect">
          <a:avLst/>
        </a:prstGeom>
        <a:noFill/>
        <a:ln w="9525">
          <a:noFill/>
          <a:miter lim="800000"/>
          <a:headEnd/>
          <a:tailEnd/>
        </a:ln>
      </xdr:spPr>
    </xdr:sp>
    <xdr:clientData/>
  </xdr:twoCellAnchor>
  <xdr:twoCellAnchor editAs="oneCell">
    <xdr:from>
      <xdr:col>1</xdr:col>
      <xdr:colOff>57150</xdr:colOff>
      <xdr:row>18</xdr:row>
      <xdr:rowOff>0</xdr:rowOff>
    </xdr:from>
    <xdr:to>
      <xdr:col>21</xdr:col>
      <xdr:colOff>76200</xdr:colOff>
      <xdr:row>19</xdr:row>
      <xdr:rowOff>38100</xdr:rowOff>
    </xdr:to>
    <xdr:sp macro="" textlink="">
      <xdr:nvSpPr>
        <xdr:cNvPr id="207" name="Text Box 2"/>
        <xdr:cNvSpPr txBox="1">
          <a:spLocks noChangeArrowheads="1"/>
        </xdr:cNvSpPr>
      </xdr:nvSpPr>
      <xdr:spPr bwMode="auto">
        <a:xfrm>
          <a:off x="819150" y="0"/>
          <a:ext cx="76200" cy="200025"/>
        </a:xfrm>
        <a:prstGeom prst="rect">
          <a:avLst/>
        </a:prstGeom>
        <a:noFill/>
        <a:ln w="9525">
          <a:noFill/>
          <a:miter lim="800000"/>
          <a:headEnd/>
          <a:tailEnd/>
        </a:ln>
      </xdr:spPr>
    </xdr:sp>
    <xdr:clientData/>
  </xdr:twoCellAnchor>
  <xdr:twoCellAnchor editAs="oneCell">
    <xdr:from>
      <xdr:col>22</xdr:col>
      <xdr:colOff>57150</xdr:colOff>
      <xdr:row>26</xdr:row>
      <xdr:rowOff>0</xdr:rowOff>
    </xdr:from>
    <xdr:to>
      <xdr:col>22</xdr:col>
      <xdr:colOff>133350</xdr:colOff>
      <xdr:row>27</xdr:row>
      <xdr:rowOff>38100</xdr:rowOff>
    </xdr:to>
    <xdr:sp macro="" textlink="">
      <xdr:nvSpPr>
        <xdr:cNvPr id="208"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26</xdr:row>
      <xdr:rowOff>0</xdr:rowOff>
    </xdr:from>
    <xdr:to>
      <xdr:col>22</xdr:col>
      <xdr:colOff>133350</xdr:colOff>
      <xdr:row>27</xdr:row>
      <xdr:rowOff>38100</xdr:rowOff>
    </xdr:to>
    <xdr:sp macro="" textlink="">
      <xdr:nvSpPr>
        <xdr:cNvPr id="209"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210"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27</xdr:row>
      <xdr:rowOff>0</xdr:rowOff>
    </xdr:from>
    <xdr:to>
      <xdr:col>22</xdr:col>
      <xdr:colOff>133350</xdr:colOff>
      <xdr:row>28</xdr:row>
      <xdr:rowOff>38100</xdr:rowOff>
    </xdr:to>
    <xdr:sp macro="" textlink="">
      <xdr:nvSpPr>
        <xdr:cNvPr id="211"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212"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213"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214"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28</xdr:row>
      <xdr:rowOff>0</xdr:rowOff>
    </xdr:from>
    <xdr:to>
      <xdr:col>22</xdr:col>
      <xdr:colOff>133350</xdr:colOff>
      <xdr:row>29</xdr:row>
      <xdr:rowOff>38100</xdr:rowOff>
    </xdr:to>
    <xdr:sp macro="" textlink="">
      <xdr:nvSpPr>
        <xdr:cNvPr id="215" name="Text Box 2"/>
        <xdr:cNvSpPr txBox="1">
          <a:spLocks noChangeArrowheads="1"/>
        </xdr:cNvSpPr>
      </xdr:nvSpPr>
      <xdr:spPr bwMode="auto">
        <a:xfrm>
          <a:off x="16402050" y="8258175"/>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216"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29</xdr:row>
      <xdr:rowOff>0</xdr:rowOff>
    </xdr:from>
    <xdr:to>
      <xdr:col>22</xdr:col>
      <xdr:colOff>133350</xdr:colOff>
      <xdr:row>30</xdr:row>
      <xdr:rowOff>38100</xdr:rowOff>
    </xdr:to>
    <xdr:sp macro="" textlink="">
      <xdr:nvSpPr>
        <xdr:cNvPr id="217" name="Text Box 2"/>
        <xdr:cNvSpPr txBox="1">
          <a:spLocks noChangeArrowheads="1"/>
        </xdr:cNvSpPr>
      </xdr:nvSpPr>
      <xdr:spPr bwMode="auto">
        <a:xfrm>
          <a:off x="16402050" y="8420100"/>
          <a:ext cx="76200" cy="200025"/>
        </a:xfrm>
        <a:prstGeom prst="rect">
          <a:avLst/>
        </a:prstGeom>
        <a:noFill/>
        <a:ln w="9525">
          <a:noFill/>
          <a:miter lim="800000"/>
          <a:headEnd/>
          <a:tailEnd/>
        </a:ln>
      </xdr:spPr>
    </xdr:sp>
    <xdr:clientData/>
  </xdr:twoCellAnchor>
  <xdr:twoCellAnchor editAs="oneCell">
    <xdr:from>
      <xdr:col>22</xdr:col>
      <xdr:colOff>57150</xdr:colOff>
      <xdr:row>40</xdr:row>
      <xdr:rowOff>0</xdr:rowOff>
    </xdr:from>
    <xdr:to>
      <xdr:col>22</xdr:col>
      <xdr:colOff>133350</xdr:colOff>
      <xdr:row>41</xdr:row>
      <xdr:rowOff>38100</xdr:rowOff>
    </xdr:to>
    <xdr:sp macro="" textlink="">
      <xdr:nvSpPr>
        <xdr:cNvPr id="218"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40</xdr:row>
      <xdr:rowOff>0</xdr:rowOff>
    </xdr:from>
    <xdr:to>
      <xdr:col>22</xdr:col>
      <xdr:colOff>133350</xdr:colOff>
      <xdr:row>41</xdr:row>
      <xdr:rowOff>38100</xdr:rowOff>
    </xdr:to>
    <xdr:sp macro="" textlink="">
      <xdr:nvSpPr>
        <xdr:cNvPr id="219"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41</xdr:row>
      <xdr:rowOff>0</xdr:rowOff>
    </xdr:from>
    <xdr:to>
      <xdr:col>22</xdr:col>
      <xdr:colOff>133350</xdr:colOff>
      <xdr:row>42</xdr:row>
      <xdr:rowOff>38100</xdr:rowOff>
    </xdr:to>
    <xdr:sp macro="" textlink="">
      <xdr:nvSpPr>
        <xdr:cNvPr id="220"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41</xdr:row>
      <xdr:rowOff>0</xdr:rowOff>
    </xdr:from>
    <xdr:to>
      <xdr:col>22</xdr:col>
      <xdr:colOff>133350</xdr:colOff>
      <xdr:row>42</xdr:row>
      <xdr:rowOff>38100</xdr:rowOff>
    </xdr:to>
    <xdr:sp macro="" textlink="">
      <xdr:nvSpPr>
        <xdr:cNvPr id="221"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42</xdr:row>
      <xdr:rowOff>0</xdr:rowOff>
    </xdr:from>
    <xdr:to>
      <xdr:col>22</xdr:col>
      <xdr:colOff>133350</xdr:colOff>
      <xdr:row>43</xdr:row>
      <xdr:rowOff>38100</xdr:rowOff>
    </xdr:to>
    <xdr:sp macro="" textlink="">
      <xdr:nvSpPr>
        <xdr:cNvPr id="222" name="Text Box 2"/>
        <xdr:cNvSpPr txBox="1">
          <a:spLocks noChangeArrowheads="1"/>
        </xdr:cNvSpPr>
      </xdr:nvSpPr>
      <xdr:spPr bwMode="auto">
        <a:xfrm>
          <a:off x="16402050" y="10687050"/>
          <a:ext cx="76200" cy="200025"/>
        </a:xfrm>
        <a:prstGeom prst="rect">
          <a:avLst/>
        </a:prstGeom>
        <a:noFill/>
        <a:ln w="9525">
          <a:noFill/>
          <a:miter lim="800000"/>
          <a:headEnd/>
          <a:tailEnd/>
        </a:ln>
      </xdr:spPr>
    </xdr:sp>
    <xdr:clientData/>
  </xdr:twoCellAnchor>
  <xdr:twoCellAnchor editAs="oneCell">
    <xdr:from>
      <xdr:col>22</xdr:col>
      <xdr:colOff>57150</xdr:colOff>
      <xdr:row>42</xdr:row>
      <xdr:rowOff>0</xdr:rowOff>
    </xdr:from>
    <xdr:to>
      <xdr:col>22</xdr:col>
      <xdr:colOff>133350</xdr:colOff>
      <xdr:row>43</xdr:row>
      <xdr:rowOff>38100</xdr:rowOff>
    </xdr:to>
    <xdr:sp macro="" textlink="">
      <xdr:nvSpPr>
        <xdr:cNvPr id="223" name="Text Box 2"/>
        <xdr:cNvSpPr txBox="1">
          <a:spLocks noChangeArrowheads="1"/>
        </xdr:cNvSpPr>
      </xdr:nvSpPr>
      <xdr:spPr bwMode="auto">
        <a:xfrm>
          <a:off x="16402050" y="10687050"/>
          <a:ext cx="76200" cy="200025"/>
        </a:xfrm>
        <a:prstGeom prst="rect">
          <a:avLst/>
        </a:prstGeom>
        <a:noFill/>
        <a:ln w="9525">
          <a:noFill/>
          <a:miter lim="800000"/>
          <a:headEnd/>
          <a:tailEnd/>
        </a:ln>
      </xdr:spPr>
    </xdr:sp>
    <xdr:clientData/>
  </xdr:twoCellAnchor>
  <xdr:twoCellAnchor editAs="oneCell">
    <xdr:from>
      <xdr:col>22</xdr:col>
      <xdr:colOff>57150</xdr:colOff>
      <xdr:row>42</xdr:row>
      <xdr:rowOff>0</xdr:rowOff>
    </xdr:from>
    <xdr:to>
      <xdr:col>22</xdr:col>
      <xdr:colOff>133350</xdr:colOff>
      <xdr:row>43</xdr:row>
      <xdr:rowOff>38100</xdr:rowOff>
    </xdr:to>
    <xdr:sp macro="" textlink="">
      <xdr:nvSpPr>
        <xdr:cNvPr id="224"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42</xdr:row>
      <xdr:rowOff>0</xdr:rowOff>
    </xdr:from>
    <xdr:to>
      <xdr:col>22</xdr:col>
      <xdr:colOff>133350</xdr:colOff>
      <xdr:row>43</xdr:row>
      <xdr:rowOff>38100</xdr:rowOff>
    </xdr:to>
    <xdr:sp macro="" textlink="">
      <xdr:nvSpPr>
        <xdr:cNvPr id="225" name="Text Box 2"/>
        <xdr:cNvSpPr txBox="1">
          <a:spLocks noChangeArrowheads="1"/>
        </xdr:cNvSpPr>
      </xdr:nvSpPr>
      <xdr:spPr bwMode="auto">
        <a:xfrm>
          <a:off x="16402050" y="10525125"/>
          <a:ext cx="76200" cy="200025"/>
        </a:xfrm>
        <a:prstGeom prst="rect">
          <a:avLst/>
        </a:prstGeom>
        <a:noFill/>
        <a:ln w="9525">
          <a:noFill/>
          <a:miter lim="800000"/>
          <a:headEnd/>
          <a:tailEnd/>
        </a:ln>
      </xdr:spPr>
    </xdr:sp>
    <xdr:clientData/>
  </xdr:twoCellAnchor>
  <xdr:twoCellAnchor editAs="oneCell">
    <xdr:from>
      <xdr:col>22</xdr:col>
      <xdr:colOff>57150</xdr:colOff>
      <xdr:row>43</xdr:row>
      <xdr:rowOff>0</xdr:rowOff>
    </xdr:from>
    <xdr:to>
      <xdr:col>22</xdr:col>
      <xdr:colOff>133350</xdr:colOff>
      <xdr:row>44</xdr:row>
      <xdr:rowOff>38100</xdr:rowOff>
    </xdr:to>
    <xdr:sp macro="" textlink="">
      <xdr:nvSpPr>
        <xdr:cNvPr id="226" name="Text Box 2"/>
        <xdr:cNvSpPr txBox="1">
          <a:spLocks noChangeArrowheads="1"/>
        </xdr:cNvSpPr>
      </xdr:nvSpPr>
      <xdr:spPr bwMode="auto">
        <a:xfrm>
          <a:off x="16402050" y="10687050"/>
          <a:ext cx="76200" cy="200025"/>
        </a:xfrm>
        <a:prstGeom prst="rect">
          <a:avLst/>
        </a:prstGeom>
        <a:noFill/>
        <a:ln w="9525">
          <a:noFill/>
          <a:miter lim="800000"/>
          <a:headEnd/>
          <a:tailEnd/>
        </a:ln>
      </xdr:spPr>
    </xdr:sp>
    <xdr:clientData/>
  </xdr:twoCellAnchor>
  <xdr:twoCellAnchor editAs="oneCell">
    <xdr:from>
      <xdr:col>22</xdr:col>
      <xdr:colOff>57150</xdr:colOff>
      <xdr:row>43</xdr:row>
      <xdr:rowOff>0</xdr:rowOff>
    </xdr:from>
    <xdr:to>
      <xdr:col>22</xdr:col>
      <xdr:colOff>133350</xdr:colOff>
      <xdr:row>44</xdr:row>
      <xdr:rowOff>38100</xdr:rowOff>
    </xdr:to>
    <xdr:sp macro="" textlink="">
      <xdr:nvSpPr>
        <xdr:cNvPr id="227" name="Text Box 2"/>
        <xdr:cNvSpPr txBox="1">
          <a:spLocks noChangeArrowheads="1"/>
        </xdr:cNvSpPr>
      </xdr:nvSpPr>
      <xdr:spPr bwMode="auto">
        <a:xfrm>
          <a:off x="16402050" y="10687050"/>
          <a:ext cx="76200" cy="200025"/>
        </a:xfrm>
        <a:prstGeom prst="rect">
          <a:avLst/>
        </a:prstGeom>
        <a:noFill/>
        <a:ln w="9525">
          <a:noFill/>
          <a:miter lim="800000"/>
          <a:headEnd/>
          <a:tailEnd/>
        </a:ln>
      </xdr:spPr>
    </xdr:sp>
    <xdr:clientData/>
  </xdr:twoCellAnchor>
  <xdr:twoCellAnchor editAs="oneCell">
    <xdr:from>
      <xdr:col>1</xdr:col>
      <xdr:colOff>57150</xdr:colOff>
      <xdr:row>13</xdr:row>
      <xdr:rowOff>0</xdr:rowOff>
    </xdr:from>
    <xdr:to>
      <xdr:col>21</xdr:col>
      <xdr:colOff>76200</xdr:colOff>
      <xdr:row>14</xdr:row>
      <xdr:rowOff>38100</xdr:rowOff>
    </xdr:to>
    <xdr:sp macro="" textlink="">
      <xdr:nvSpPr>
        <xdr:cNvPr id="228"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13</xdr:row>
      <xdr:rowOff>0</xdr:rowOff>
    </xdr:from>
    <xdr:to>
      <xdr:col>21</xdr:col>
      <xdr:colOff>76200</xdr:colOff>
      <xdr:row>14</xdr:row>
      <xdr:rowOff>38100</xdr:rowOff>
    </xdr:to>
    <xdr:sp macro="" textlink="">
      <xdr:nvSpPr>
        <xdr:cNvPr id="229"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14</xdr:row>
      <xdr:rowOff>0</xdr:rowOff>
    </xdr:from>
    <xdr:to>
      <xdr:col>21</xdr:col>
      <xdr:colOff>76200</xdr:colOff>
      <xdr:row>15</xdr:row>
      <xdr:rowOff>53340</xdr:rowOff>
    </xdr:to>
    <xdr:sp macro="" textlink="">
      <xdr:nvSpPr>
        <xdr:cNvPr id="230"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14</xdr:row>
      <xdr:rowOff>0</xdr:rowOff>
    </xdr:from>
    <xdr:to>
      <xdr:col>21</xdr:col>
      <xdr:colOff>76200</xdr:colOff>
      <xdr:row>15</xdr:row>
      <xdr:rowOff>53340</xdr:rowOff>
    </xdr:to>
    <xdr:sp macro="" textlink="">
      <xdr:nvSpPr>
        <xdr:cNvPr id="231"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15</xdr:row>
      <xdr:rowOff>0</xdr:rowOff>
    </xdr:from>
    <xdr:to>
      <xdr:col>21</xdr:col>
      <xdr:colOff>76200</xdr:colOff>
      <xdr:row>16</xdr:row>
      <xdr:rowOff>38100</xdr:rowOff>
    </xdr:to>
    <xdr:sp macro="" textlink="">
      <xdr:nvSpPr>
        <xdr:cNvPr id="232" name="Text Box 2"/>
        <xdr:cNvSpPr txBox="1">
          <a:spLocks noChangeArrowheads="1"/>
        </xdr:cNvSpPr>
      </xdr:nvSpPr>
      <xdr:spPr bwMode="auto">
        <a:xfrm>
          <a:off x="819150" y="2105025"/>
          <a:ext cx="76200" cy="200025"/>
        </a:xfrm>
        <a:prstGeom prst="rect">
          <a:avLst/>
        </a:prstGeom>
        <a:noFill/>
        <a:ln w="9525">
          <a:noFill/>
          <a:miter lim="800000"/>
          <a:headEnd/>
          <a:tailEnd/>
        </a:ln>
      </xdr:spPr>
    </xdr:sp>
    <xdr:clientData/>
  </xdr:twoCellAnchor>
  <xdr:twoCellAnchor editAs="oneCell">
    <xdr:from>
      <xdr:col>1</xdr:col>
      <xdr:colOff>57150</xdr:colOff>
      <xdr:row>15</xdr:row>
      <xdr:rowOff>0</xdr:rowOff>
    </xdr:from>
    <xdr:to>
      <xdr:col>21</xdr:col>
      <xdr:colOff>76200</xdr:colOff>
      <xdr:row>16</xdr:row>
      <xdr:rowOff>38100</xdr:rowOff>
    </xdr:to>
    <xdr:sp macro="" textlink="">
      <xdr:nvSpPr>
        <xdr:cNvPr id="233" name="Text Box 2"/>
        <xdr:cNvSpPr txBox="1">
          <a:spLocks noChangeArrowheads="1"/>
        </xdr:cNvSpPr>
      </xdr:nvSpPr>
      <xdr:spPr bwMode="auto">
        <a:xfrm>
          <a:off x="819150" y="2105025"/>
          <a:ext cx="76200" cy="200025"/>
        </a:xfrm>
        <a:prstGeom prst="rect">
          <a:avLst/>
        </a:prstGeom>
        <a:noFill/>
        <a:ln w="9525">
          <a:noFill/>
          <a:miter lim="800000"/>
          <a:headEnd/>
          <a:tailEnd/>
        </a:ln>
      </xdr:spPr>
    </xdr:sp>
    <xdr:clientData/>
  </xdr:twoCellAnchor>
  <xdr:twoCellAnchor editAs="oneCell">
    <xdr:from>
      <xdr:col>1</xdr:col>
      <xdr:colOff>57150</xdr:colOff>
      <xdr:row>15</xdr:row>
      <xdr:rowOff>0</xdr:rowOff>
    </xdr:from>
    <xdr:to>
      <xdr:col>21</xdr:col>
      <xdr:colOff>76200</xdr:colOff>
      <xdr:row>16</xdr:row>
      <xdr:rowOff>38100</xdr:rowOff>
    </xdr:to>
    <xdr:sp macro="" textlink="">
      <xdr:nvSpPr>
        <xdr:cNvPr id="234"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15</xdr:row>
      <xdr:rowOff>0</xdr:rowOff>
    </xdr:from>
    <xdr:to>
      <xdr:col>21</xdr:col>
      <xdr:colOff>76200</xdr:colOff>
      <xdr:row>16</xdr:row>
      <xdr:rowOff>38100</xdr:rowOff>
    </xdr:to>
    <xdr:sp macro="" textlink="">
      <xdr:nvSpPr>
        <xdr:cNvPr id="235" name="Text Box 2"/>
        <xdr:cNvSpPr txBox="1">
          <a:spLocks noChangeArrowheads="1"/>
        </xdr:cNvSpPr>
      </xdr:nvSpPr>
      <xdr:spPr bwMode="auto">
        <a:xfrm>
          <a:off x="819150" y="1943100"/>
          <a:ext cx="76200" cy="200025"/>
        </a:xfrm>
        <a:prstGeom prst="rect">
          <a:avLst/>
        </a:prstGeom>
        <a:noFill/>
        <a:ln w="9525">
          <a:noFill/>
          <a:miter lim="800000"/>
          <a:headEnd/>
          <a:tailEnd/>
        </a:ln>
      </xdr:spPr>
    </xdr:sp>
    <xdr:clientData/>
  </xdr:twoCellAnchor>
  <xdr:twoCellAnchor editAs="oneCell">
    <xdr:from>
      <xdr:col>1</xdr:col>
      <xdr:colOff>57150</xdr:colOff>
      <xdr:row>16</xdr:row>
      <xdr:rowOff>0</xdr:rowOff>
    </xdr:from>
    <xdr:to>
      <xdr:col>21</xdr:col>
      <xdr:colOff>76200</xdr:colOff>
      <xdr:row>17</xdr:row>
      <xdr:rowOff>38100</xdr:rowOff>
    </xdr:to>
    <xdr:sp macro="" textlink="">
      <xdr:nvSpPr>
        <xdr:cNvPr id="236" name="Text Box 2"/>
        <xdr:cNvSpPr txBox="1">
          <a:spLocks noChangeArrowheads="1"/>
        </xdr:cNvSpPr>
      </xdr:nvSpPr>
      <xdr:spPr bwMode="auto">
        <a:xfrm>
          <a:off x="819150" y="2105025"/>
          <a:ext cx="76200" cy="200025"/>
        </a:xfrm>
        <a:prstGeom prst="rect">
          <a:avLst/>
        </a:prstGeom>
        <a:noFill/>
        <a:ln w="9525">
          <a:noFill/>
          <a:miter lim="800000"/>
          <a:headEnd/>
          <a:tailEnd/>
        </a:ln>
      </xdr:spPr>
    </xdr:sp>
    <xdr:clientData/>
  </xdr:twoCellAnchor>
  <xdr:twoCellAnchor editAs="oneCell">
    <xdr:from>
      <xdr:col>1</xdr:col>
      <xdr:colOff>57150</xdr:colOff>
      <xdr:row>16</xdr:row>
      <xdr:rowOff>0</xdr:rowOff>
    </xdr:from>
    <xdr:to>
      <xdr:col>21</xdr:col>
      <xdr:colOff>76200</xdr:colOff>
      <xdr:row>17</xdr:row>
      <xdr:rowOff>38100</xdr:rowOff>
    </xdr:to>
    <xdr:sp macro="" textlink="">
      <xdr:nvSpPr>
        <xdr:cNvPr id="237" name="Text Box 2"/>
        <xdr:cNvSpPr txBox="1">
          <a:spLocks noChangeArrowheads="1"/>
        </xdr:cNvSpPr>
      </xdr:nvSpPr>
      <xdr:spPr bwMode="auto">
        <a:xfrm>
          <a:off x="819150" y="2105025"/>
          <a:ext cx="76200" cy="200025"/>
        </a:xfrm>
        <a:prstGeom prst="rect">
          <a:avLst/>
        </a:prstGeom>
        <a:noFill/>
        <a:ln w="9525">
          <a:noFill/>
          <a:miter lim="800000"/>
          <a:headEnd/>
          <a:tailEnd/>
        </a:ln>
      </xdr:spPr>
    </xdr:sp>
    <xdr:clientData/>
  </xdr:twoCellAnchor>
  <xdr:twoCellAnchor editAs="oneCell">
    <xdr:from>
      <xdr:col>1</xdr:col>
      <xdr:colOff>57150</xdr:colOff>
      <xdr:row>19</xdr:row>
      <xdr:rowOff>0</xdr:rowOff>
    </xdr:from>
    <xdr:to>
      <xdr:col>21</xdr:col>
      <xdr:colOff>76200</xdr:colOff>
      <xdr:row>20</xdr:row>
      <xdr:rowOff>38100</xdr:rowOff>
    </xdr:to>
    <xdr:sp macro="" textlink="">
      <xdr:nvSpPr>
        <xdr:cNvPr id="238"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19</xdr:row>
      <xdr:rowOff>0</xdr:rowOff>
    </xdr:from>
    <xdr:to>
      <xdr:col>21</xdr:col>
      <xdr:colOff>76200</xdr:colOff>
      <xdr:row>20</xdr:row>
      <xdr:rowOff>38100</xdr:rowOff>
    </xdr:to>
    <xdr:sp macro="" textlink="">
      <xdr:nvSpPr>
        <xdr:cNvPr id="239"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20</xdr:row>
      <xdr:rowOff>0</xdr:rowOff>
    </xdr:from>
    <xdr:to>
      <xdr:col>21</xdr:col>
      <xdr:colOff>76200</xdr:colOff>
      <xdr:row>21</xdr:row>
      <xdr:rowOff>38100</xdr:rowOff>
    </xdr:to>
    <xdr:sp macro="" textlink="">
      <xdr:nvSpPr>
        <xdr:cNvPr id="240"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20</xdr:row>
      <xdr:rowOff>0</xdr:rowOff>
    </xdr:from>
    <xdr:to>
      <xdr:col>21</xdr:col>
      <xdr:colOff>76200</xdr:colOff>
      <xdr:row>21</xdr:row>
      <xdr:rowOff>38100</xdr:rowOff>
    </xdr:to>
    <xdr:sp macro="" textlink="">
      <xdr:nvSpPr>
        <xdr:cNvPr id="241"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21</xdr:row>
      <xdr:rowOff>0</xdr:rowOff>
    </xdr:from>
    <xdr:to>
      <xdr:col>21</xdr:col>
      <xdr:colOff>76200</xdr:colOff>
      <xdr:row>22</xdr:row>
      <xdr:rowOff>38100</xdr:rowOff>
    </xdr:to>
    <xdr:sp macro="" textlink="">
      <xdr:nvSpPr>
        <xdr:cNvPr id="242" name="Text Box 2"/>
        <xdr:cNvSpPr txBox="1">
          <a:spLocks noChangeArrowheads="1"/>
        </xdr:cNvSpPr>
      </xdr:nvSpPr>
      <xdr:spPr bwMode="auto">
        <a:xfrm>
          <a:off x="819150" y="3076575"/>
          <a:ext cx="76200" cy="200025"/>
        </a:xfrm>
        <a:prstGeom prst="rect">
          <a:avLst/>
        </a:prstGeom>
        <a:noFill/>
        <a:ln w="9525">
          <a:noFill/>
          <a:miter lim="800000"/>
          <a:headEnd/>
          <a:tailEnd/>
        </a:ln>
      </xdr:spPr>
    </xdr:sp>
    <xdr:clientData/>
  </xdr:twoCellAnchor>
  <xdr:twoCellAnchor editAs="oneCell">
    <xdr:from>
      <xdr:col>1</xdr:col>
      <xdr:colOff>57150</xdr:colOff>
      <xdr:row>21</xdr:row>
      <xdr:rowOff>0</xdr:rowOff>
    </xdr:from>
    <xdr:to>
      <xdr:col>21</xdr:col>
      <xdr:colOff>76200</xdr:colOff>
      <xdr:row>22</xdr:row>
      <xdr:rowOff>38100</xdr:rowOff>
    </xdr:to>
    <xdr:sp macro="" textlink="">
      <xdr:nvSpPr>
        <xdr:cNvPr id="243" name="Text Box 2"/>
        <xdr:cNvSpPr txBox="1">
          <a:spLocks noChangeArrowheads="1"/>
        </xdr:cNvSpPr>
      </xdr:nvSpPr>
      <xdr:spPr bwMode="auto">
        <a:xfrm>
          <a:off x="819150" y="3076575"/>
          <a:ext cx="76200" cy="200025"/>
        </a:xfrm>
        <a:prstGeom prst="rect">
          <a:avLst/>
        </a:prstGeom>
        <a:noFill/>
        <a:ln w="9525">
          <a:noFill/>
          <a:miter lim="800000"/>
          <a:headEnd/>
          <a:tailEnd/>
        </a:ln>
      </xdr:spPr>
    </xdr:sp>
    <xdr:clientData/>
  </xdr:twoCellAnchor>
  <xdr:twoCellAnchor editAs="oneCell">
    <xdr:from>
      <xdr:col>1</xdr:col>
      <xdr:colOff>57150</xdr:colOff>
      <xdr:row>21</xdr:row>
      <xdr:rowOff>0</xdr:rowOff>
    </xdr:from>
    <xdr:to>
      <xdr:col>21</xdr:col>
      <xdr:colOff>76200</xdr:colOff>
      <xdr:row>22</xdr:row>
      <xdr:rowOff>38100</xdr:rowOff>
    </xdr:to>
    <xdr:sp macro="" textlink="">
      <xdr:nvSpPr>
        <xdr:cNvPr id="244"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21</xdr:row>
      <xdr:rowOff>0</xdr:rowOff>
    </xdr:from>
    <xdr:to>
      <xdr:col>21</xdr:col>
      <xdr:colOff>76200</xdr:colOff>
      <xdr:row>22</xdr:row>
      <xdr:rowOff>38100</xdr:rowOff>
    </xdr:to>
    <xdr:sp macro="" textlink="">
      <xdr:nvSpPr>
        <xdr:cNvPr id="245" name="Text Box 2"/>
        <xdr:cNvSpPr txBox="1">
          <a:spLocks noChangeArrowheads="1"/>
        </xdr:cNvSpPr>
      </xdr:nvSpPr>
      <xdr:spPr bwMode="auto">
        <a:xfrm>
          <a:off x="819150" y="2914650"/>
          <a:ext cx="76200" cy="200025"/>
        </a:xfrm>
        <a:prstGeom prst="rect">
          <a:avLst/>
        </a:prstGeom>
        <a:noFill/>
        <a:ln w="9525">
          <a:noFill/>
          <a:miter lim="800000"/>
          <a:headEnd/>
          <a:tailEnd/>
        </a:ln>
      </xdr:spPr>
    </xdr:sp>
    <xdr:clientData/>
  </xdr:twoCellAnchor>
  <xdr:twoCellAnchor editAs="oneCell">
    <xdr:from>
      <xdr:col>1</xdr:col>
      <xdr:colOff>57150</xdr:colOff>
      <xdr:row>22</xdr:row>
      <xdr:rowOff>0</xdr:rowOff>
    </xdr:from>
    <xdr:to>
      <xdr:col>21</xdr:col>
      <xdr:colOff>76200</xdr:colOff>
      <xdr:row>23</xdr:row>
      <xdr:rowOff>38100</xdr:rowOff>
    </xdr:to>
    <xdr:sp macro="" textlink="">
      <xdr:nvSpPr>
        <xdr:cNvPr id="246" name="Text Box 2"/>
        <xdr:cNvSpPr txBox="1">
          <a:spLocks noChangeArrowheads="1"/>
        </xdr:cNvSpPr>
      </xdr:nvSpPr>
      <xdr:spPr bwMode="auto">
        <a:xfrm>
          <a:off x="819150" y="3076575"/>
          <a:ext cx="76200" cy="200025"/>
        </a:xfrm>
        <a:prstGeom prst="rect">
          <a:avLst/>
        </a:prstGeom>
        <a:noFill/>
        <a:ln w="9525">
          <a:noFill/>
          <a:miter lim="800000"/>
          <a:headEnd/>
          <a:tailEnd/>
        </a:ln>
      </xdr:spPr>
    </xdr:sp>
    <xdr:clientData/>
  </xdr:twoCellAnchor>
  <xdr:twoCellAnchor editAs="oneCell">
    <xdr:from>
      <xdr:col>1</xdr:col>
      <xdr:colOff>57150</xdr:colOff>
      <xdr:row>22</xdr:row>
      <xdr:rowOff>0</xdr:rowOff>
    </xdr:from>
    <xdr:to>
      <xdr:col>21</xdr:col>
      <xdr:colOff>76200</xdr:colOff>
      <xdr:row>23</xdr:row>
      <xdr:rowOff>38100</xdr:rowOff>
    </xdr:to>
    <xdr:sp macro="" textlink="">
      <xdr:nvSpPr>
        <xdr:cNvPr id="247" name="Text Box 2"/>
        <xdr:cNvSpPr txBox="1">
          <a:spLocks noChangeArrowheads="1"/>
        </xdr:cNvSpPr>
      </xdr:nvSpPr>
      <xdr:spPr bwMode="auto">
        <a:xfrm>
          <a:off x="819150" y="3076575"/>
          <a:ext cx="76200" cy="200025"/>
        </a:xfrm>
        <a:prstGeom prst="rect">
          <a:avLst/>
        </a:prstGeom>
        <a:noFill/>
        <a:ln w="9525">
          <a:noFill/>
          <a:miter lim="800000"/>
          <a:headEnd/>
          <a:tailEnd/>
        </a:ln>
      </xdr:spPr>
    </xdr:sp>
    <xdr:clientData/>
  </xdr:twoCellAnchor>
  <xdr:twoCellAnchor editAs="oneCell">
    <xdr:from>
      <xdr:col>22</xdr:col>
      <xdr:colOff>57150</xdr:colOff>
      <xdr:row>66</xdr:row>
      <xdr:rowOff>0</xdr:rowOff>
    </xdr:from>
    <xdr:to>
      <xdr:col>22</xdr:col>
      <xdr:colOff>133350</xdr:colOff>
      <xdr:row>67</xdr:row>
      <xdr:rowOff>38100</xdr:rowOff>
    </xdr:to>
    <xdr:sp macro="" textlink="">
      <xdr:nvSpPr>
        <xdr:cNvPr id="248" name="Text Box 2"/>
        <xdr:cNvSpPr txBox="1">
          <a:spLocks noChangeArrowheads="1"/>
        </xdr:cNvSpPr>
      </xdr:nvSpPr>
      <xdr:spPr bwMode="auto">
        <a:xfrm>
          <a:off x="16402050" y="12954000"/>
          <a:ext cx="76200" cy="200025"/>
        </a:xfrm>
        <a:prstGeom prst="rect">
          <a:avLst/>
        </a:prstGeom>
        <a:noFill/>
        <a:ln w="9525">
          <a:noFill/>
          <a:miter lim="800000"/>
          <a:headEnd/>
          <a:tailEnd/>
        </a:ln>
      </xdr:spPr>
    </xdr:sp>
    <xdr:clientData/>
  </xdr:twoCellAnchor>
  <xdr:twoCellAnchor editAs="oneCell">
    <xdr:from>
      <xdr:col>22</xdr:col>
      <xdr:colOff>57150</xdr:colOff>
      <xdr:row>72</xdr:row>
      <xdr:rowOff>0</xdr:rowOff>
    </xdr:from>
    <xdr:to>
      <xdr:col>22</xdr:col>
      <xdr:colOff>133350</xdr:colOff>
      <xdr:row>73</xdr:row>
      <xdr:rowOff>38100</xdr:rowOff>
    </xdr:to>
    <xdr:sp macro="" textlink="">
      <xdr:nvSpPr>
        <xdr:cNvPr id="249" name="Text Box 2"/>
        <xdr:cNvSpPr txBox="1">
          <a:spLocks noChangeArrowheads="1"/>
        </xdr:cNvSpPr>
      </xdr:nvSpPr>
      <xdr:spPr bwMode="auto">
        <a:xfrm>
          <a:off x="16402050" y="13925550"/>
          <a:ext cx="76200" cy="200025"/>
        </a:xfrm>
        <a:prstGeom prst="rect">
          <a:avLst/>
        </a:prstGeom>
        <a:noFill/>
        <a:ln w="9525">
          <a:noFill/>
          <a:miter lim="800000"/>
          <a:headEnd/>
          <a:tailEnd/>
        </a:ln>
      </xdr:spPr>
    </xdr:sp>
    <xdr:clientData/>
  </xdr:twoCellAnchor>
  <xdr:twoCellAnchor editAs="oneCell">
    <xdr:from>
      <xdr:col>22</xdr:col>
      <xdr:colOff>57150</xdr:colOff>
      <xdr:row>66</xdr:row>
      <xdr:rowOff>0</xdr:rowOff>
    </xdr:from>
    <xdr:to>
      <xdr:col>22</xdr:col>
      <xdr:colOff>133350</xdr:colOff>
      <xdr:row>67</xdr:row>
      <xdr:rowOff>38100</xdr:rowOff>
    </xdr:to>
    <xdr:sp macro="" textlink="">
      <xdr:nvSpPr>
        <xdr:cNvPr id="250" name="Text Box 2"/>
        <xdr:cNvSpPr txBox="1">
          <a:spLocks noChangeArrowheads="1"/>
        </xdr:cNvSpPr>
      </xdr:nvSpPr>
      <xdr:spPr bwMode="auto">
        <a:xfrm>
          <a:off x="16402050" y="12954000"/>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51"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52"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53"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54"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55"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56"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57"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58"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59"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60"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72</xdr:row>
      <xdr:rowOff>0</xdr:rowOff>
    </xdr:from>
    <xdr:to>
      <xdr:col>22</xdr:col>
      <xdr:colOff>133350</xdr:colOff>
      <xdr:row>73</xdr:row>
      <xdr:rowOff>38100</xdr:rowOff>
    </xdr:to>
    <xdr:sp macro="" textlink="">
      <xdr:nvSpPr>
        <xdr:cNvPr id="261" name="Text Box 2"/>
        <xdr:cNvSpPr txBox="1">
          <a:spLocks noChangeArrowheads="1"/>
        </xdr:cNvSpPr>
      </xdr:nvSpPr>
      <xdr:spPr bwMode="auto">
        <a:xfrm>
          <a:off x="16402050" y="13925550"/>
          <a:ext cx="76200" cy="200025"/>
        </a:xfrm>
        <a:prstGeom prst="rect">
          <a:avLst/>
        </a:prstGeom>
        <a:noFill/>
        <a:ln w="9525">
          <a:noFill/>
          <a:miter lim="800000"/>
          <a:headEnd/>
          <a:tailEnd/>
        </a:ln>
      </xdr:spPr>
    </xdr:sp>
    <xdr:clientData/>
  </xdr:twoCellAnchor>
  <xdr:twoCellAnchor editAs="oneCell">
    <xdr:from>
      <xdr:col>22</xdr:col>
      <xdr:colOff>57150</xdr:colOff>
      <xdr:row>72</xdr:row>
      <xdr:rowOff>0</xdr:rowOff>
    </xdr:from>
    <xdr:to>
      <xdr:col>22</xdr:col>
      <xdr:colOff>133350</xdr:colOff>
      <xdr:row>73</xdr:row>
      <xdr:rowOff>38100</xdr:rowOff>
    </xdr:to>
    <xdr:sp macro="" textlink="">
      <xdr:nvSpPr>
        <xdr:cNvPr id="262" name="Text Box 2"/>
        <xdr:cNvSpPr txBox="1">
          <a:spLocks noChangeArrowheads="1"/>
        </xdr:cNvSpPr>
      </xdr:nvSpPr>
      <xdr:spPr bwMode="auto">
        <a:xfrm>
          <a:off x="16402050" y="139255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263"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264"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265"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266"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267"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268"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269"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270"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271"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272"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273"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274"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275"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276"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77"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78"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79"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80"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81"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82"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3"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4"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5"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6"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7"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288"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89"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90"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91"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292"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93"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294" name="Text Box 2"/>
        <xdr:cNvSpPr txBox="1">
          <a:spLocks noChangeArrowheads="1"/>
        </xdr:cNvSpPr>
      </xdr:nvSpPr>
      <xdr:spPr bwMode="auto">
        <a:xfrm>
          <a:off x="16402050" y="131159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95"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96"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97"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98"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299"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00" name="Text Box 2"/>
        <xdr:cNvSpPr txBox="1">
          <a:spLocks noChangeArrowheads="1"/>
        </xdr:cNvSpPr>
      </xdr:nvSpPr>
      <xdr:spPr bwMode="auto">
        <a:xfrm>
          <a:off x="16402050" y="13277850"/>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1"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2"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3"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4"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5"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6"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7"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08" name="Text Box 2"/>
        <xdr:cNvSpPr txBox="1">
          <a:spLocks noChangeArrowheads="1"/>
        </xdr:cNvSpPr>
      </xdr:nvSpPr>
      <xdr:spPr bwMode="auto">
        <a:xfrm>
          <a:off x="16402050" y="1343977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09"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10"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11"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12"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13"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14" name="Text Box 2"/>
        <xdr:cNvSpPr txBox="1">
          <a:spLocks noChangeArrowheads="1"/>
        </xdr:cNvSpPr>
      </xdr:nvSpPr>
      <xdr:spPr bwMode="auto">
        <a:xfrm>
          <a:off x="16402050" y="13601700"/>
          <a:ext cx="76200" cy="200025"/>
        </a:xfrm>
        <a:prstGeom prst="rect">
          <a:avLst/>
        </a:prstGeom>
        <a:noFill/>
        <a:ln w="9525">
          <a:noFill/>
          <a:miter lim="800000"/>
          <a:headEnd/>
          <a:tailEnd/>
        </a:ln>
      </xdr:spPr>
    </xdr:sp>
    <xdr:clientData/>
  </xdr:twoCellAnchor>
  <xdr:twoCellAnchor editAs="oneCell">
    <xdr:from>
      <xdr:col>22</xdr:col>
      <xdr:colOff>57150</xdr:colOff>
      <xdr:row>72</xdr:row>
      <xdr:rowOff>0</xdr:rowOff>
    </xdr:from>
    <xdr:to>
      <xdr:col>22</xdr:col>
      <xdr:colOff>133350</xdr:colOff>
      <xdr:row>73</xdr:row>
      <xdr:rowOff>38100</xdr:rowOff>
    </xdr:to>
    <xdr:sp macro="" textlink="">
      <xdr:nvSpPr>
        <xdr:cNvPr id="315" name="Text Box 2"/>
        <xdr:cNvSpPr txBox="1">
          <a:spLocks noChangeArrowheads="1"/>
        </xdr:cNvSpPr>
      </xdr:nvSpPr>
      <xdr:spPr bwMode="auto">
        <a:xfrm>
          <a:off x="16402050" y="13925550"/>
          <a:ext cx="76200" cy="200025"/>
        </a:xfrm>
        <a:prstGeom prst="rect">
          <a:avLst/>
        </a:prstGeom>
        <a:noFill/>
        <a:ln w="9525">
          <a:noFill/>
          <a:miter lim="800000"/>
          <a:headEnd/>
          <a:tailEnd/>
        </a:ln>
      </xdr:spPr>
    </xdr:sp>
    <xdr:clientData/>
  </xdr:twoCellAnchor>
  <xdr:twoCellAnchor editAs="oneCell">
    <xdr:from>
      <xdr:col>22</xdr:col>
      <xdr:colOff>57150</xdr:colOff>
      <xdr:row>72</xdr:row>
      <xdr:rowOff>0</xdr:rowOff>
    </xdr:from>
    <xdr:to>
      <xdr:col>22</xdr:col>
      <xdr:colOff>133350</xdr:colOff>
      <xdr:row>73</xdr:row>
      <xdr:rowOff>38100</xdr:rowOff>
    </xdr:to>
    <xdr:sp macro="" textlink="">
      <xdr:nvSpPr>
        <xdr:cNvPr id="316" name="Text Box 2"/>
        <xdr:cNvSpPr txBox="1">
          <a:spLocks noChangeArrowheads="1"/>
        </xdr:cNvSpPr>
      </xdr:nvSpPr>
      <xdr:spPr bwMode="auto">
        <a:xfrm>
          <a:off x="16402050" y="139255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17"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18"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19"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20"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21"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22"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23"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24"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25"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26"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27"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28"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29"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30"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31"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32"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3"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4"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5"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6"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7"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38"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39"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40"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41"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42"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43"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344" name="Text Box 2"/>
        <xdr:cNvSpPr txBox="1">
          <a:spLocks noChangeArrowheads="1"/>
        </xdr:cNvSpPr>
      </xdr:nvSpPr>
      <xdr:spPr bwMode="auto">
        <a:xfrm>
          <a:off x="16402050" y="140874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45"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46"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47"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48"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49"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350" name="Text Box 2"/>
        <xdr:cNvSpPr txBox="1">
          <a:spLocks noChangeArrowheads="1"/>
        </xdr:cNvSpPr>
      </xdr:nvSpPr>
      <xdr:spPr bwMode="auto">
        <a:xfrm>
          <a:off x="16402050" y="1424940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1"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2"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3"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4"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5"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6"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7"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358" name="Text Box 2"/>
        <xdr:cNvSpPr txBox="1">
          <a:spLocks noChangeArrowheads="1"/>
        </xdr:cNvSpPr>
      </xdr:nvSpPr>
      <xdr:spPr bwMode="auto">
        <a:xfrm>
          <a:off x="16402050" y="1441132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59"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60"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61"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62"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63"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364" name="Text Box 2"/>
        <xdr:cNvSpPr txBox="1">
          <a:spLocks noChangeArrowheads="1"/>
        </xdr:cNvSpPr>
      </xdr:nvSpPr>
      <xdr:spPr bwMode="auto">
        <a:xfrm>
          <a:off x="16402050" y="14573250"/>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365"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67</xdr:row>
      <xdr:rowOff>0</xdr:rowOff>
    </xdr:from>
    <xdr:to>
      <xdr:col>22</xdr:col>
      <xdr:colOff>133350</xdr:colOff>
      <xdr:row>68</xdr:row>
      <xdr:rowOff>38100</xdr:rowOff>
    </xdr:to>
    <xdr:sp macro="" textlink="">
      <xdr:nvSpPr>
        <xdr:cNvPr id="366"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67"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68"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69"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70"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71"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72"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73"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68</xdr:row>
      <xdr:rowOff>0</xdr:rowOff>
    </xdr:from>
    <xdr:to>
      <xdr:col>22</xdr:col>
      <xdr:colOff>133350</xdr:colOff>
      <xdr:row>69</xdr:row>
      <xdr:rowOff>38100</xdr:rowOff>
    </xdr:to>
    <xdr:sp macro="" textlink="">
      <xdr:nvSpPr>
        <xdr:cNvPr id="374"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75"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76"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77"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78"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79"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80"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81"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82"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83"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69</xdr:row>
      <xdr:rowOff>0</xdr:rowOff>
    </xdr:from>
    <xdr:to>
      <xdr:col>22</xdr:col>
      <xdr:colOff>133350</xdr:colOff>
      <xdr:row>70</xdr:row>
      <xdr:rowOff>38100</xdr:rowOff>
    </xdr:to>
    <xdr:sp macro="" textlink="">
      <xdr:nvSpPr>
        <xdr:cNvPr id="384" name="Text Box 2"/>
        <xdr:cNvSpPr txBox="1">
          <a:spLocks noChangeArrowheads="1"/>
        </xdr:cNvSpPr>
      </xdr:nvSpPr>
      <xdr:spPr bwMode="auto">
        <a:xfrm>
          <a:off x="16402050" y="14897100"/>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85"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86"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87"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88"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89"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90"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91"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70</xdr:row>
      <xdr:rowOff>0</xdr:rowOff>
    </xdr:from>
    <xdr:to>
      <xdr:col>22</xdr:col>
      <xdr:colOff>133350</xdr:colOff>
      <xdr:row>71</xdr:row>
      <xdr:rowOff>38100</xdr:rowOff>
    </xdr:to>
    <xdr:sp macro="" textlink="">
      <xdr:nvSpPr>
        <xdr:cNvPr id="392" name="Text Box 2"/>
        <xdr:cNvSpPr txBox="1">
          <a:spLocks noChangeArrowheads="1"/>
        </xdr:cNvSpPr>
      </xdr:nvSpPr>
      <xdr:spPr bwMode="auto">
        <a:xfrm>
          <a:off x="16402050" y="1505902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468"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469"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470"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1"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3"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4"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475"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73</xdr:row>
      <xdr:rowOff>0</xdr:rowOff>
    </xdr:from>
    <xdr:to>
      <xdr:col>22</xdr:col>
      <xdr:colOff>133350</xdr:colOff>
      <xdr:row>74</xdr:row>
      <xdr:rowOff>38100</xdr:rowOff>
    </xdr:to>
    <xdr:sp macro="" textlink="">
      <xdr:nvSpPr>
        <xdr:cNvPr id="476"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7"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8"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79"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0"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1"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3"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4"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85"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86"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87"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88"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89"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90"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74</xdr:row>
      <xdr:rowOff>0</xdr:rowOff>
    </xdr:from>
    <xdr:to>
      <xdr:col>22</xdr:col>
      <xdr:colOff>133350</xdr:colOff>
      <xdr:row>75</xdr:row>
      <xdr:rowOff>38100</xdr:rowOff>
    </xdr:to>
    <xdr:sp macro="" textlink="">
      <xdr:nvSpPr>
        <xdr:cNvPr id="491"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3"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4"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5"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6"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7"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8"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499"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0"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1"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3"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4"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05"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06"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07"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08"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09"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10"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75</xdr:row>
      <xdr:rowOff>0</xdr:rowOff>
    </xdr:from>
    <xdr:to>
      <xdr:col>22</xdr:col>
      <xdr:colOff>133350</xdr:colOff>
      <xdr:row>76</xdr:row>
      <xdr:rowOff>38100</xdr:rowOff>
    </xdr:to>
    <xdr:sp macro="" textlink="">
      <xdr:nvSpPr>
        <xdr:cNvPr id="511" name="Text Box 2"/>
        <xdr:cNvSpPr txBox="1">
          <a:spLocks noChangeArrowheads="1"/>
        </xdr:cNvSpPr>
      </xdr:nvSpPr>
      <xdr:spPr bwMode="auto">
        <a:xfrm>
          <a:off x="16402050" y="15868650"/>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3"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4"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5"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6"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7"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8"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19"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20"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21"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22</xdr:col>
      <xdr:colOff>57150</xdr:colOff>
      <xdr:row>76</xdr:row>
      <xdr:rowOff>0</xdr:rowOff>
    </xdr:from>
    <xdr:to>
      <xdr:col>22</xdr:col>
      <xdr:colOff>133350</xdr:colOff>
      <xdr:row>77</xdr:row>
      <xdr:rowOff>38100</xdr:rowOff>
    </xdr:to>
    <xdr:sp macro="" textlink="">
      <xdr:nvSpPr>
        <xdr:cNvPr id="522" name="Text Box 2"/>
        <xdr:cNvSpPr txBox="1">
          <a:spLocks noChangeArrowheads="1"/>
        </xdr:cNvSpPr>
      </xdr:nvSpPr>
      <xdr:spPr bwMode="auto">
        <a:xfrm>
          <a:off x="16402050" y="16030575"/>
          <a:ext cx="76200" cy="200025"/>
        </a:xfrm>
        <a:prstGeom prst="rect">
          <a:avLst/>
        </a:prstGeom>
        <a:noFill/>
        <a:ln w="9525">
          <a:noFill/>
          <a:miter lim="800000"/>
          <a:headEnd/>
          <a:tailEnd/>
        </a:ln>
      </xdr:spPr>
    </xdr:sp>
    <xdr:clientData/>
  </xdr:twoCellAnchor>
  <xdr:twoCellAnchor editAs="oneCell">
    <xdr:from>
      <xdr:col>24</xdr:col>
      <xdr:colOff>76200</xdr:colOff>
      <xdr:row>32</xdr:row>
      <xdr:rowOff>0</xdr:rowOff>
    </xdr:from>
    <xdr:to>
      <xdr:col>24</xdr:col>
      <xdr:colOff>152400</xdr:colOff>
      <xdr:row>33</xdr:row>
      <xdr:rowOff>38100</xdr:rowOff>
    </xdr:to>
    <xdr:sp macro="" textlink="">
      <xdr:nvSpPr>
        <xdr:cNvPr id="523"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524"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525"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76200</xdr:colOff>
      <xdr:row>32</xdr:row>
      <xdr:rowOff>0</xdr:rowOff>
    </xdr:from>
    <xdr:to>
      <xdr:col>24</xdr:col>
      <xdr:colOff>152400</xdr:colOff>
      <xdr:row>33</xdr:row>
      <xdr:rowOff>38100</xdr:rowOff>
    </xdr:to>
    <xdr:sp macro="" textlink="">
      <xdr:nvSpPr>
        <xdr:cNvPr id="526"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527"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32</xdr:row>
      <xdr:rowOff>0</xdr:rowOff>
    </xdr:from>
    <xdr:to>
      <xdr:col>24</xdr:col>
      <xdr:colOff>123825</xdr:colOff>
      <xdr:row>33</xdr:row>
      <xdr:rowOff>38100</xdr:rowOff>
    </xdr:to>
    <xdr:sp macro="" textlink="">
      <xdr:nvSpPr>
        <xdr:cNvPr id="528"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76200</xdr:colOff>
      <xdr:row>39</xdr:row>
      <xdr:rowOff>0</xdr:rowOff>
    </xdr:from>
    <xdr:to>
      <xdr:col>24</xdr:col>
      <xdr:colOff>152400</xdr:colOff>
      <xdr:row>40</xdr:row>
      <xdr:rowOff>38100</xdr:rowOff>
    </xdr:to>
    <xdr:sp macro="" textlink="">
      <xdr:nvSpPr>
        <xdr:cNvPr id="529"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530"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531"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76200</xdr:colOff>
      <xdr:row>39</xdr:row>
      <xdr:rowOff>0</xdr:rowOff>
    </xdr:from>
    <xdr:to>
      <xdr:col>24</xdr:col>
      <xdr:colOff>152400</xdr:colOff>
      <xdr:row>40</xdr:row>
      <xdr:rowOff>38100</xdr:rowOff>
    </xdr:to>
    <xdr:sp macro="" textlink="">
      <xdr:nvSpPr>
        <xdr:cNvPr id="532"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533"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39</xdr:row>
      <xdr:rowOff>0</xdr:rowOff>
    </xdr:from>
    <xdr:to>
      <xdr:col>24</xdr:col>
      <xdr:colOff>123825</xdr:colOff>
      <xdr:row>40</xdr:row>
      <xdr:rowOff>38100</xdr:rowOff>
    </xdr:to>
    <xdr:sp macro="" textlink="">
      <xdr:nvSpPr>
        <xdr:cNvPr id="534"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76200</xdr:colOff>
      <xdr:row>46</xdr:row>
      <xdr:rowOff>0</xdr:rowOff>
    </xdr:from>
    <xdr:to>
      <xdr:col>24</xdr:col>
      <xdr:colOff>152400</xdr:colOff>
      <xdr:row>47</xdr:row>
      <xdr:rowOff>38100</xdr:rowOff>
    </xdr:to>
    <xdr:sp macro="" textlink="">
      <xdr:nvSpPr>
        <xdr:cNvPr id="535"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536"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537"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76200</xdr:colOff>
      <xdr:row>46</xdr:row>
      <xdr:rowOff>0</xdr:rowOff>
    </xdr:from>
    <xdr:to>
      <xdr:col>24</xdr:col>
      <xdr:colOff>152400</xdr:colOff>
      <xdr:row>47</xdr:row>
      <xdr:rowOff>38100</xdr:rowOff>
    </xdr:to>
    <xdr:sp macro="" textlink="">
      <xdr:nvSpPr>
        <xdr:cNvPr id="538" name="Text Box 7"/>
        <xdr:cNvSpPr txBox="1">
          <a:spLocks noChangeArrowheads="1"/>
        </xdr:cNvSpPr>
      </xdr:nvSpPr>
      <xdr:spPr bwMode="auto">
        <a:xfrm>
          <a:off x="18354675" y="4333875"/>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539" name="Text Box 7"/>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24</xdr:col>
      <xdr:colOff>47625</xdr:colOff>
      <xdr:row>46</xdr:row>
      <xdr:rowOff>0</xdr:rowOff>
    </xdr:from>
    <xdr:to>
      <xdr:col>24</xdr:col>
      <xdr:colOff>123825</xdr:colOff>
      <xdr:row>47</xdr:row>
      <xdr:rowOff>38100</xdr:rowOff>
    </xdr:to>
    <xdr:sp macro="" textlink="">
      <xdr:nvSpPr>
        <xdr:cNvPr id="540" name="Text Box 2"/>
        <xdr:cNvSpPr txBox="1">
          <a:spLocks noChangeArrowheads="1"/>
        </xdr:cNvSpPr>
      </xdr:nvSpPr>
      <xdr:spPr bwMode="auto">
        <a:xfrm>
          <a:off x="18326100" y="4333875"/>
          <a:ext cx="76200" cy="200025"/>
        </a:xfrm>
        <a:prstGeom prst="rect">
          <a:avLst/>
        </a:prstGeom>
        <a:noFill/>
        <a:ln w="9525">
          <a:noFill/>
          <a:miter lim="800000"/>
          <a:headEnd/>
          <a:tailEnd/>
        </a:ln>
      </xdr:spPr>
    </xdr:sp>
    <xdr:clientData/>
  </xdr:twoCellAnchor>
  <xdr:twoCellAnchor editAs="oneCell">
    <xdr:from>
      <xdr:col>33</xdr:col>
      <xdr:colOff>28575</xdr:colOff>
      <xdr:row>34</xdr:row>
      <xdr:rowOff>85725</xdr:rowOff>
    </xdr:from>
    <xdr:to>
      <xdr:col>38</xdr:col>
      <xdr:colOff>219596</xdr:colOff>
      <xdr:row>41</xdr:row>
      <xdr:rowOff>95510</xdr:rowOff>
    </xdr:to>
    <xdr:pic>
      <xdr:nvPicPr>
        <xdr:cNvPr id="541" name="540 Imagen" descr="Logo 180x90.png"/>
        <xdr:cNvPicPr>
          <a:picLocks noChangeAspect="1"/>
        </xdr:cNvPicPr>
      </xdr:nvPicPr>
      <xdr:blipFill>
        <a:blip xmlns:r="http://schemas.openxmlformats.org/officeDocument/2006/relationships" r:embed="rId1"/>
        <a:stretch>
          <a:fillRect/>
        </a:stretch>
      </xdr:blipFill>
      <xdr:spPr>
        <a:xfrm>
          <a:off x="6076950" y="1704975"/>
          <a:ext cx="2286521" cy="11432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workbookViewId="0">
      <selection activeCell="C51" sqref="C51"/>
    </sheetView>
  </sheetViews>
  <sheetFormatPr baseColWidth="10" defaultColWidth="11.42578125" defaultRowHeight="12.75" x14ac:dyDescent="0.2"/>
  <cols>
    <col min="1" max="16384" width="11.42578125" style="35"/>
  </cols>
  <sheetData>
    <row r="1" spans="1:23" x14ac:dyDescent="0.2">
      <c r="A1" s="80" t="s">
        <v>19</v>
      </c>
      <c r="B1" s="38" t="s">
        <v>20</v>
      </c>
      <c r="C1" s="38" t="s">
        <v>6</v>
      </c>
      <c r="D1" s="41"/>
      <c r="E1" s="80" t="s">
        <v>21</v>
      </c>
      <c r="F1" s="38" t="s">
        <v>20</v>
      </c>
      <c r="G1" s="38" t="s">
        <v>6</v>
      </c>
      <c r="H1" s="41"/>
      <c r="K1" s="85" t="s">
        <v>78</v>
      </c>
      <c r="L1" s="86"/>
      <c r="M1" s="86"/>
      <c r="N1" s="86"/>
      <c r="O1" s="86"/>
      <c r="P1" s="86"/>
      <c r="Q1" s="86"/>
      <c r="R1" s="86"/>
      <c r="S1" s="86"/>
      <c r="T1" s="86"/>
      <c r="U1" s="86"/>
      <c r="V1" s="86"/>
      <c r="W1" s="86"/>
    </row>
    <row r="2" spans="1:23" x14ac:dyDescent="0.2">
      <c r="A2" s="81"/>
      <c r="B2" s="40">
        <v>1</v>
      </c>
      <c r="C2" s="42" t="s">
        <v>11</v>
      </c>
      <c r="D2" s="41"/>
      <c r="E2" s="81"/>
      <c r="F2" s="40">
        <v>2</v>
      </c>
      <c r="G2" s="42" t="s">
        <v>15</v>
      </c>
      <c r="H2" s="41"/>
      <c r="K2" s="86"/>
      <c r="L2" s="86"/>
      <c r="M2" s="86"/>
      <c r="N2" s="86"/>
      <c r="O2" s="86"/>
      <c r="P2" s="86"/>
      <c r="Q2" s="86"/>
      <c r="R2" s="86"/>
      <c r="S2" s="86"/>
      <c r="T2" s="86"/>
      <c r="U2" s="86"/>
      <c r="V2" s="86"/>
      <c r="W2" s="86"/>
    </row>
    <row r="3" spans="1:23" x14ac:dyDescent="0.2">
      <c r="A3" s="81"/>
      <c r="B3" s="40">
        <v>8</v>
      </c>
      <c r="C3" s="42" t="s">
        <v>12</v>
      </c>
      <c r="D3" s="41"/>
      <c r="E3" s="81"/>
      <c r="F3" s="40">
        <v>7</v>
      </c>
      <c r="G3" s="42" t="s">
        <v>16</v>
      </c>
      <c r="H3" s="41"/>
      <c r="K3" s="86"/>
      <c r="L3" s="86"/>
      <c r="M3" s="86"/>
      <c r="N3" s="86"/>
      <c r="O3" s="86"/>
      <c r="P3" s="86"/>
      <c r="Q3" s="86"/>
      <c r="R3" s="86"/>
      <c r="S3" s="86"/>
      <c r="T3" s="86"/>
      <c r="U3" s="86"/>
      <c r="V3" s="86"/>
      <c r="W3" s="86"/>
    </row>
    <row r="4" spans="1:23" x14ac:dyDescent="0.2">
      <c r="A4" s="81"/>
      <c r="B4" s="40">
        <v>9</v>
      </c>
      <c r="C4" s="42" t="s">
        <v>13</v>
      </c>
      <c r="D4" s="41"/>
      <c r="E4" s="81"/>
      <c r="F4" s="40">
        <v>10</v>
      </c>
      <c r="G4" s="42" t="s">
        <v>17</v>
      </c>
      <c r="H4" s="43"/>
      <c r="K4" s="86"/>
      <c r="L4" s="86"/>
      <c r="M4" s="86"/>
      <c r="N4" s="86"/>
      <c r="O4" s="86"/>
      <c r="P4" s="86"/>
      <c r="Q4" s="86"/>
      <c r="R4" s="86"/>
      <c r="S4" s="86"/>
      <c r="T4" s="86"/>
      <c r="U4" s="86"/>
      <c r="V4" s="86"/>
      <c r="W4" s="86"/>
    </row>
    <row r="5" spans="1:23" x14ac:dyDescent="0.2">
      <c r="A5" s="82"/>
      <c r="B5" s="40">
        <v>16</v>
      </c>
      <c r="C5" s="42" t="s">
        <v>14</v>
      </c>
      <c r="D5" s="41"/>
      <c r="E5" s="82"/>
      <c r="F5" s="40">
        <v>15</v>
      </c>
      <c r="G5" s="42" t="s">
        <v>18</v>
      </c>
      <c r="H5" s="43"/>
      <c r="K5" s="86"/>
      <c r="L5" s="86"/>
      <c r="M5" s="86"/>
      <c r="N5" s="86"/>
      <c r="O5" s="86"/>
      <c r="P5" s="86"/>
      <c r="Q5" s="86"/>
      <c r="R5" s="86"/>
      <c r="S5" s="86"/>
      <c r="T5" s="86"/>
      <c r="U5" s="86"/>
      <c r="V5" s="86"/>
      <c r="W5" s="86"/>
    </row>
    <row r="6" spans="1:23" x14ac:dyDescent="0.2">
      <c r="A6" s="36"/>
      <c r="B6" s="36"/>
      <c r="C6" s="40"/>
      <c r="D6" s="41"/>
      <c r="E6" s="41"/>
      <c r="F6" s="41"/>
      <c r="G6" s="41"/>
      <c r="H6" s="41"/>
      <c r="K6" s="86"/>
      <c r="L6" s="86"/>
      <c r="M6" s="86"/>
      <c r="N6" s="86"/>
      <c r="O6" s="86"/>
      <c r="P6" s="86"/>
      <c r="Q6" s="86"/>
      <c r="R6" s="86"/>
      <c r="S6" s="86"/>
      <c r="T6" s="86"/>
      <c r="U6" s="86"/>
      <c r="V6" s="86"/>
      <c r="W6" s="86"/>
    </row>
    <row r="7" spans="1:23" x14ac:dyDescent="0.2">
      <c r="A7" s="80" t="s">
        <v>56</v>
      </c>
      <c r="B7" s="72" t="s">
        <v>20</v>
      </c>
      <c r="C7" s="72" t="s">
        <v>6</v>
      </c>
      <c r="D7" s="41"/>
      <c r="E7" s="80" t="s">
        <v>57</v>
      </c>
      <c r="F7" s="72" t="s">
        <v>20</v>
      </c>
      <c r="G7" s="72" t="s">
        <v>6</v>
      </c>
      <c r="H7" s="43"/>
      <c r="K7" s="86"/>
      <c r="L7" s="86"/>
      <c r="M7" s="86"/>
      <c r="N7" s="86"/>
      <c r="O7" s="86"/>
      <c r="P7" s="86"/>
      <c r="Q7" s="86"/>
      <c r="R7" s="86"/>
      <c r="S7" s="86"/>
      <c r="T7" s="86"/>
      <c r="U7" s="86"/>
      <c r="V7" s="86"/>
      <c r="W7" s="86"/>
    </row>
    <row r="8" spans="1:23" x14ac:dyDescent="0.2">
      <c r="A8" s="81"/>
      <c r="B8" s="40">
        <v>3</v>
      </c>
      <c r="C8" s="42" t="s">
        <v>58</v>
      </c>
      <c r="D8" s="41"/>
      <c r="E8" s="81"/>
      <c r="F8" s="40">
        <v>4</v>
      </c>
      <c r="G8" s="42" t="s">
        <v>62</v>
      </c>
      <c r="H8" s="43"/>
      <c r="K8" s="86"/>
      <c r="L8" s="86"/>
      <c r="M8" s="86"/>
      <c r="N8" s="86"/>
      <c r="O8" s="86"/>
      <c r="P8" s="86"/>
      <c r="Q8" s="86"/>
      <c r="R8" s="86"/>
      <c r="S8" s="86"/>
      <c r="T8" s="86"/>
      <c r="U8" s="86"/>
      <c r="V8" s="86"/>
      <c r="W8" s="86"/>
    </row>
    <row r="9" spans="1:23" x14ac:dyDescent="0.2">
      <c r="A9" s="81"/>
      <c r="B9" s="40">
        <v>6</v>
      </c>
      <c r="C9" s="42" t="s">
        <v>59</v>
      </c>
      <c r="D9" s="41"/>
      <c r="E9" s="81"/>
      <c r="F9" s="40">
        <v>5</v>
      </c>
      <c r="G9" s="42" t="s">
        <v>63</v>
      </c>
      <c r="H9" s="43"/>
      <c r="K9" s="86"/>
      <c r="L9" s="86"/>
      <c r="M9" s="86"/>
      <c r="N9" s="86"/>
      <c r="O9" s="86"/>
      <c r="P9" s="86"/>
      <c r="Q9" s="86"/>
      <c r="R9" s="86"/>
      <c r="S9" s="86"/>
      <c r="T9" s="86"/>
      <c r="U9" s="86"/>
      <c r="V9" s="86"/>
      <c r="W9" s="86"/>
    </row>
    <row r="10" spans="1:23" x14ac:dyDescent="0.2">
      <c r="A10" s="81"/>
      <c r="B10" s="40">
        <v>11</v>
      </c>
      <c r="C10" s="42" t="s">
        <v>60</v>
      </c>
      <c r="D10" s="41"/>
      <c r="E10" s="81"/>
      <c r="F10" s="40">
        <v>12</v>
      </c>
      <c r="G10" s="42" t="s">
        <v>64</v>
      </c>
      <c r="H10" s="43"/>
      <c r="K10" s="86"/>
      <c r="L10" s="86"/>
      <c r="M10" s="86"/>
      <c r="N10" s="86"/>
      <c r="O10" s="86"/>
      <c r="P10" s="86"/>
      <c r="Q10" s="86"/>
      <c r="R10" s="86"/>
      <c r="S10" s="86"/>
      <c r="T10" s="86"/>
      <c r="U10" s="86"/>
      <c r="V10" s="86"/>
      <c r="W10" s="86"/>
    </row>
    <row r="11" spans="1:23" x14ac:dyDescent="0.2">
      <c r="A11" s="82"/>
      <c r="B11" s="40">
        <v>14</v>
      </c>
      <c r="C11" s="42" t="s">
        <v>61</v>
      </c>
      <c r="D11" s="41"/>
      <c r="E11" s="82"/>
      <c r="F11" s="40">
        <v>13</v>
      </c>
      <c r="G11" s="42" t="s">
        <v>65</v>
      </c>
      <c r="H11" s="43"/>
      <c r="K11" s="86"/>
      <c r="L11" s="86"/>
      <c r="M11" s="86"/>
      <c r="N11" s="86"/>
      <c r="O11" s="86"/>
      <c r="P11" s="86"/>
      <c r="Q11" s="86"/>
      <c r="R11" s="86"/>
      <c r="S11" s="86"/>
      <c r="T11" s="86"/>
      <c r="U11" s="86"/>
      <c r="V11" s="86"/>
      <c r="W11" s="86"/>
    </row>
    <row r="12" spans="1:23" x14ac:dyDescent="0.2">
      <c r="A12" s="36"/>
      <c r="B12" s="36"/>
      <c r="C12" s="40"/>
      <c r="D12" s="41"/>
      <c r="E12" s="41"/>
      <c r="F12" s="41"/>
      <c r="G12" s="41"/>
      <c r="H12" s="41"/>
      <c r="K12" s="86"/>
      <c r="L12" s="86"/>
      <c r="M12" s="86"/>
      <c r="N12" s="86"/>
      <c r="O12" s="86"/>
      <c r="P12" s="86"/>
      <c r="Q12" s="86"/>
      <c r="R12" s="86"/>
      <c r="S12" s="86"/>
      <c r="T12" s="86"/>
      <c r="U12" s="86"/>
      <c r="V12" s="86"/>
      <c r="W12" s="86"/>
    </row>
    <row r="13" spans="1:23" x14ac:dyDescent="0.2">
      <c r="A13" s="36"/>
      <c r="B13" s="36"/>
      <c r="C13" s="40"/>
      <c r="D13" s="41"/>
      <c r="E13" s="41"/>
      <c r="F13" s="41"/>
      <c r="G13" s="41"/>
      <c r="H13" s="41"/>
      <c r="K13" s="86"/>
      <c r="L13" s="86"/>
      <c r="M13" s="86"/>
      <c r="N13" s="86"/>
      <c r="O13" s="86"/>
      <c r="P13" s="86"/>
      <c r="Q13" s="86"/>
      <c r="R13" s="86"/>
      <c r="S13" s="86"/>
      <c r="T13" s="86"/>
      <c r="U13" s="86"/>
      <c r="V13" s="86"/>
      <c r="W13" s="86"/>
    </row>
    <row r="14" spans="1:23" x14ac:dyDescent="0.2">
      <c r="A14" s="79" t="s">
        <v>51</v>
      </c>
      <c r="B14" s="79"/>
      <c r="C14" s="79" t="s">
        <v>22</v>
      </c>
      <c r="D14" s="79"/>
      <c r="E14" s="44" t="s">
        <v>48</v>
      </c>
      <c r="F14" s="38" t="s">
        <v>23</v>
      </c>
      <c r="G14" s="38" t="s">
        <v>49</v>
      </c>
      <c r="H14" s="38" t="s">
        <v>50</v>
      </c>
      <c r="K14" s="86"/>
      <c r="L14" s="86"/>
      <c r="M14" s="86"/>
      <c r="N14" s="86"/>
      <c r="O14" s="86"/>
      <c r="P14" s="86"/>
      <c r="Q14" s="86"/>
      <c r="R14" s="86"/>
      <c r="S14" s="86"/>
      <c r="T14" s="86"/>
      <c r="U14" s="86"/>
      <c r="V14" s="86"/>
      <c r="W14" s="86"/>
    </row>
    <row r="15" spans="1:23" x14ac:dyDescent="0.2">
      <c r="A15" s="5">
        <v>1</v>
      </c>
      <c r="B15" s="6">
        <v>16</v>
      </c>
      <c r="C15" s="7" t="str">
        <f>VLOOKUP(A15,$B$2:$C$5,2)</f>
        <v>Equipo 1</v>
      </c>
      <c r="D15" s="8" t="str">
        <f>VLOOKUP(B15,$B$2:$C$5,2)</f>
        <v>Equipo 4</v>
      </c>
      <c r="E15" s="46"/>
      <c r="F15" s="47"/>
      <c r="G15" s="48"/>
      <c r="H15" s="49"/>
      <c r="K15" s="86"/>
      <c r="L15" s="86"/>
      <c r="M15" s="86"/>
      <c r="N15" s="86"/>
      <c r="O15" s="86"/>
      <c r="P15" s="86"/>
      <c r="Q15" s="86"/>
      <c r="R15" s="86"/>
      <c r="S15" s="86"/>
      <c r="T15" s="86"/>
      <c r="U15" s="86"/>
      <c r="V15" s="86"/>
      <c r="W15" s="86"/>
    </row>
    <row r="16" spans="1:23" x14ac:dyDescent="0.2">
      <c r="A16" s="9">
        <v>8</v>
      </c>
      <c r="B16" s="10">
        <v>9</v>
      </c>
      <c r="C16" s="11" t="str">
        <f>VLOOKUP(A16,$B$2:$C$5,"2")</f>
        <v>Equipo 2</v>
      </c>
      <c r="D16" s="12" t="str">
        <f>VLOOKUP(B16,$B$2:$C$5,2)</f>
        <v>Equipo 3</v>
      </c>
      <c r="E16" s="46"/>
      <c r="F16" s="47"/>
      <c r="G16" s="48"/>
      <c r="H16" s="49"/>
      <c r="K16" s="86"/>
      <c r="L16" s="86"/>
      <c r="M16" s="86"/>
      <c r="N16" s="86"/>
      <c r="O16" s="86"/>
      <c r="P16" s="86"/>
      <c r="Q16" s="86"/>
      <c r="R16" s="86"/>
      <c r="S16" s="86"/>
      <c r="T16" s="86"/>
      <c r="U16" s="86"/>
      <c r="V16" s="86"/>
      <c r="W16" s="86"/>
    </row>
    <row r="17" spans="1:23" x14ac:dyDescent="0.2">
      <c r="A17" s="9">
        <v>2</v>
      </c>
      <c r="B17" s="10">
        <v>15</v>
      </c>
      <c r="C17" s="11" t="str">
        <f>VLOOKUP(A17,$F$2:$G$5,2)</f>
        <v>Equipo 5</v>
      </c>
      <c r="D17" s="12" t="str">
        <f>VLOOKUP(B17,$F$2:$G$5,2)</f>
        <v>Equipo 8</v>
      </c>
      <c r="E17" s="46"/>
      <c r="F17" s="47"/>
      <c r="G17" s="48"/>
      <c r="H17" s="49"/>
      <c r="K17" s="86"/>
      <c r="L17" s="86"/>
      <c r="M17" s="86"/>
      <c r="N17" s="86"/>
      <c r="O17" s="86"/>
      <c r="P17" s="86"/>
      <c r="Q17" s="86"/>
      <c r="R17" s="86"/>
      <c r="S17" s="86"/>
      <c r="T17" s="86"/>
      <c r="U17" s="86"/>
      <c r="V17" s="86"/>
      <c r="W17" s="86"/>
    </row>
    <row r="18" spans="1:23" x14ac:dyDescent="0.2">
      <c r="A18" s="9">
        <v>7</v>
      </c>
      <c r="B18" s="10">
        <v>10</v>
      </c>
      <c r="C18" s="11" t="str">
        <f>VLOOKUP(A18,$F$2:$G$5,2)</f>
        <v>Equipo 6</v>
      </c>
      <c r="D18" s="12" t="str">
        <f>VLOOKUP(B18,$F$2:$G$5,2)</f>
        <v>Equipo 7</v>
      </c>
      <c r="E18" s="46"/>
      <c r="F18" s="47"/>
      <c r="G18" s="48"/>
      <c r="H18" s="49"/>
      <c r="K18" s="86"/>
      <c r="L18" s="86"/>
      <c r="M18" s="86"/>
      <c r="N18" s="86"/>
      <c r="O18" s="86"/>
      <c r="P18" s="86"/>
      <c r="Q18" s="86"/>
      <c r="R18" s="86"/>
      <c r="S18" s="86"/>
      <c r="T18" s="86"/>
      <c r="U18" s="86"/>
      <c r="V18" s="86"/>
      <c r="W18" s="86"/>
    </row>
    <row r="19" spans="1:23" x14ac:dyDescent="0.2">
      <c r="A19" s="9">
        <v>3</v>
      </c>
      <c r="B19" s="10">
        <v>14</v>
      </c>
      <c r="C19" s="11" t="str">
        <f>VLOOKUP(A19,$B$8:$C$11,2)</f>
        <v>Equipo 9</v>
      </c>
      <c r="D19" s="12" t="str">
        <f>VLOOKUP(B19,$B$8:$C$11,2)</f>
        <v>Equipo 12</v>
      </c>
      <c r="E19" s="46"/>
      <c r="F19" s="47"/>
      <c r="G19" s="48"/>
      <c r="H19" s="49"/>
      <c r="K19" s="86"/>
      <c r="L19" s="86"/>
      <c r="M19" s="86"/>
      <c r="N19" s="86"/>
      <c r="O19" s="86"/>
      <c r="P19" s="86"/>
      <c r="Q19" s="86"/>
      <c r="R19" s="86"/>
      <c r="S19" s="86"/>
      <c r="T19" s="86"/>
      <c r="U19" s="86"/>
      <c r="V19" s="86"/>
      <c r="W19" s="86"/>
    </row>
    <row r="20" spans="1:23" x14ac:dyDescent="0.2">
      <c r="A20" s="9">
        <v>6</v>
      </c>
      <c r="B20" s="10">
        <v>11</v>
      </c>
      <c r="C20" s="11" t="str">
        <f>VLOOKUP(A20,$B$8:$C$11,2)</f>
        <v>Equipo 10</v>
      </c>
      <c r="D20" s="12" t="str">
        <f>VLOOKUP(B20,$B$8:$C$11,2)</f>
        <v>Equipo 11</v>
      </c>
      <c r="E20" s="46"/>
      <c r="F20" s="47"/>
      <c r="G20" s="48"/>
      <c r="H20" s="49"/>
      <c r="K20" s="86"/>
      <c r="L20" s="86"/>
      <c r="M20" s="86"/>
      <c r="N20" s="86"/>
      <c r="O20" s="86"/>
      <c r="P20" s="86"/>
      <c r="Q20" s="86"/>
      <c r="R20" s="86"/>
      <c r="S20" s="86"/>
      <c r="T20" s="86"/>
      <c r="U20" s="86"/>
      <c r="V20" s="86"/>
      <c r="W20" s="86"/>
    </row>
    <row r="21" spans="1:23" x14ac:dyDescent="0.2">
      <c r="A21" s="9">
        <v>4</v>
      </c>
      <c r="B21" s="10">
        <v>13</v>
      </c>
      <c r="C21" s="11" t="str">
        <f>VLOOKUP(A21,$F$8:$G$11,2)</f>
        <v>Equipo 13</v>
      </c>
      <c r="D21" s="12" t="str">
        <f>VLOOKUP(B21,$F$8:$G$11,2)</f>
        <v>Equipo 16</v>
      </c>
      <c r="E21" s="46"/>
      <c r="F21" s="47"/>
      <c r="G21" s="48"/>
      <c r="H21" s="49"/>
      <c r="K21" s="86"/>
      <c r="L21" s="86"/>
      <c r="M21" s="86"/>
      <c r="N21" s="86"/>
      <c r="O21" s="86"/>
      <c r="P21" s="86"/>
      <c r="Q21" s="86"/>
      <c r="R21" s="86"/>
      <c r="S21" s="86"/>
      <c r="T21" s="86"/>
      <c r="U21" s="86"/>
      <c r="V21" s="86"/>
      <c r="W21" s="86"/>
    </row>
    <row r="22" spans="1:23" x14ac:dyDescent="0.2">
      <c r="A22" s="13">
        <v>5</v>
      </c>
      <c r="B22" s="14">
        <v>12</v>
      </c>
      <c r="C22" s="15" t="str">
        <f>VLOOKUP(A22,$F$8:$G$11,2)</f>
        <v>Equipo 14</v>
      </c>
      <c r="D22" s="16" t="str">
        <f>VLOOKUP(B22,$F$8:$G$11,2)</f>
        <v>Equipo 15</v>
      </c>
      <c r="E22" s="46"/>
      <c r="F22" s="47"/>
      <c r="G22" s="48"/>
      <c r="H22" s="49"/>
      <c r="K22" s="86"/>
      <c r="L22" s="86"/>
      <c r="M22" s="86"/>
      <c r="N22" s="86"/>
      <c r="O22" s="86"/>
      <c r="P22" s="86"/>
      <c r="Q22" s="86"/>
      <c r="R22" s="86"/>
      <c r="S22" s="86"/>
      <c r="T22" s="86"/>
      <c r="U22" s="86"/>
      <c r="V22" s="86"/>
      <c r="W22" s="86"/>
    </row>
    <row r="23" spans="1:23" x14ac:dyDescent="0.2">
      <c r="A23" s="50"/>
      <c r="B23" s="50"/>
      <c r="C23" s="51"/>
      <c r="D23" s="51"/>
      <c r="E23" s="51"/>
      <c r="F23" s="51"/>
      <c r="G23" s="51"/>
      <c r="H23" s="51"/>
      <c r="K23" s="86"/>
      <c r="L23" s="86"/>
      <c r="M23" s="86"/>
      <c r="N23" s="86"/>
      <c r="O23" s="86"/>
      <c r="P23" s="86"/>
      <c r="Q23" s="86"/>
      <c r="R23" s="86"/>
      <c r="S23" s="86"/>
      <c r="T23" s="86"/>
      <c r="U23" s="86"/>
      <c r="V23" s="86"/>
      <c r="W23" s="86"/>
    </row>
    <row r="24" spans="1:23" x14ac:dyDescent="0.2">
      <c r="A24" s="79" t="s">
        <v>52</v>
      </c>
      <c r="B24" s="79"/>
      <c r="C24" s="79" t="s">
        <v>22</v>
      </c>
      <c r="D24" s="79"/>
      <c r="E24" s="44" t="s">
        <v>48</v>
      </c>
      <c r="F24" s="38" t="s">
        <v>23</v>
      </c>
      <c r="G24" s="38" t="s">
        <v>49</v>
      </c>
      <c r="H24" s="38" t="s">
        <v>50</v>
      </c>
      <c r="K24" s="86"/>
      <c r="L24" s="86"/>
      <c r="M24" s="86"/>
      <c r="N24" s="86"/>
      <c r="O24" s="86"/>
      <c r="P24" s="86"/>
      <c r="Q24" s="86"/>
      <c r="R24" s="86"/>
      <c r="S24" s="86"/>
      <c r="T24" s="86"/>
      <c r="U24" s="86"/>
      <c r="V24" s="86"/>
      <c r="W24" s="86"/>
    </row>
    <row r="25" spans="1:23" x14ac:dyDescent="0.2">
      <c r="A25" s="5">
        <v>1</v>
      </c>
      <c r="B25" s="6">
        <v>9</v>
      </c>
      <c r="C25" s="7" t="str">
        <f>VLOOKUP(A25,$B$2:$C$5,2)</f>
        <v>Equipo 1</v>
      </c>
      <c r="D25" s="8" t="str">
        <f>VLOOKUP(B25,$B$2:$C$5,2)</f>
        <v>Equipo 3</v>
      </c>
      <c r="E25" s="46"/>
      <c r="F25" s="47"/>
      <c r="G25" s="48"/>
      <c r="H25" s="49"/>
      <c r="K25" s="86"/>
      <c r="L25" s="86"/>
      <c r="M25" s="86"/>
      <c r="N25" s="86"/>
      <c r="O25" s="86"/>
      <c r="P25" s="86"/>
      <c r="Q25" s="86"/>
      <c r="R25" s="86"/>
      <c r="S25" s="86"/>
      <c r="T25" s="86"/>
      <c r="U25" s="86"/>
      <c r="V25" s="86"/>
      <c r="W25" s="86"/>
    </row>
    <row r="26" spans="1:23" x14ac:dyDescent="0.2">
      <c r="A26" s="9">
        <v>8</v>
      </c>
      <c r="B26" s="10">
        <v>16</v>
      </c>
      <c r="C26" s="11" t="str">
        <f>VLOOKUP(A26,$B$2:$C$5,2)</f>
        <v>Equipo 2</v>
      </c>
      <c r="D26" s="12" t="str">
        <f>VLOOKUP(B26,$B$2:$C$5,2)</f>
        <v>Equipo 4</v>
      </c>
      <c r="E26" s="46"/>
      <c r="F26" s="47"/>
      <c r="G26" s="48"/>
      <c r="H26" s="49"/>
      <c r="K26" s="86"/>
      <c r="L26" s="86"/>
      <c r="M26" s="86"/>
      <c r="N26" s="86"/>
      <c r="O26" s="86"/>
      <c r="P26" s="86"/>
      <c r="Q26" s="86"/>
      <c r="R26" s="86"/>
      <c r="S26" s="86"/>
      <c r="T26" s="86"/>
      <c r="U26" s="86"/>
      <c r="V26" s="86"/>
      <c r="W26" s="86"/>
    </row>
    <row r="27" spans="1:23" x14ac:dyDescent="0.2">
      <c r="A27" s="9">
        <v>2</v>
      </c>
      <c r="B27" s="10">
        <v>10</v>
      </c>
      <c r="C27" s="11" t="str">
        <f>VLOOKUP(A27,$F$2:$G$5,2)</f>
        <v>Equipo 5</v>
      </c>
      <c r="D27" s="12" t="str">
        <f>VLOOKUP(B27,$F$2:$G$5,2)</f>
        <v>Equipo 7</v>
      </c>
      <c r="E27" s="46"/>
      <c r="F27" s="47"/>
      <c r="G27" s="48"/>
      <c r="H27" s="49"/>
      <c r="K27" s="86"/>
      <c r="L27" s="86"/>
      <c r="M27" s="86"/>
      <c r="N27" s="86"/>
      <c r="O27" s="86"/>
      <c r="P27" s="86"/>
      <c r="Q27" s="86"/>
      <c r="R27" s="86"/>
      <c r="S27" s="86"/>
      <c r="T27" s="86"/>
      <c r="U27" s="86"/>
      <c r="V27" s="86"/>
      <c r="W27" s="86"/>
    </row>
    <row r="28" spans="1:23" x14ac:dyDescent="0.2">
      <c r="A28" s="9">
        <v>7</v>
      </c>
      <c r="B28" s="10">
        <v>15</v>
      </c>
      <c r="C28" s="11" t="str">
        <f>VLOOKUP(A28,$F$2:$G$5,2)</f>
        <v>Equipo 6</v>
      </c>
      <c r="D28" s="12" t="str">
        <f>VLOOKUP(B28,$F$2:$G$5,2)</f>
        <v>Equipo 8</v>
      </c>
      <c r="E28" s="46"/>
      <c r="F28" s="47"/>
      <c r="G28" s="48"/>
      <c r="H28" s="49"/>
      <c r="K28" s="86"/>
      <c r="L28" s="86"/>
      <c r="M28" s="86"/>
      <c r="N28" s="86"/>
      <c r="O28" s="86"/>
      <c r="P28" s="86"/>
      <c r="Q28" s="86"/>
      <c r="R28" s="86"/>
      <c r="S28" s="86"/>
      <c r="T28" s="86"/>
      <c r="U28" s="86"/>
      <c r="V28" s="86"/>
      <c r="W28" s="86"/>
    </row>
    <row r="29" spans="1:23" x14ac:dyDescent="0.2">
      <c r="A29" s="9">
        <v>3</v>
      </c>
      <c r="B29" s="10">
        <v>11</v>
      </c>
      <c r="C29" s="11" t="str">
        <f>VLOOKUP(A29,$B$8:$C$11,2)</f>
        <v>Equipo 9</v>
      </c>
      <c r="D29" s="12" t="str">
        <f>VLOOKUP(B29,$B$8:$C$11,2)</f>
        <v>Equipo 11</v>
      </c>
      <c r="E29" s="46"/>
      <c r="F29" s="47"/>
      <c r="G29" s="48"/>
      <c r="H29" s="49"/>
      <c r="K29" s="86"/>
      <c r="L29" s="86"/>
      <c r="M29" s="86"/>
      <c r="N29" s="86"/>
      <c r="O29" s="86"/>
      <c r="P29" s="86"/>
      <c r="Q29" s="86"/>
      <c r="R29" s="86"/>
      <c r="S29" s="86"/>
      <c r="T29" s="86"/>
      <c r="U29" s="86"/>
      <c r="V29" s="86"/>
      <c r="W29" s="86"/>
    </row>
    <row r="30" spans="1:23" x14ac:dyDescent="0.2">
      <c r="A30" s="9">
        <v>6</v>
      </c>
      <c r="B30" s="10">
        <v>14</v>
      </c>
      <c r="C30" s="11" t="str">
        <f>VLOOKUP(A30,$B$8:$C$11,2)</f>
        <v>Equipo 10</v>
      </c>
      <c r="D30" s="12" t="str">
        <f>VLOOKUP(B30,$B$8:$C$11,2)</f>
        <v>Equipo 12</v>
      </c>
      <c r="E30" s="46"/>
      <c r="F30" s="47"/>
      <c r="G30" s="48"/>
      <c r="H30" s="49"/>
      <c r="K30" s="86"/>
      <c r="L30" s="86"/>
      <c r="M30" s="86"/>
      <c r="N30" s="86"/>
      <c r="O30" s="86"/>
      <c r="P30" s="86"/>
      <c r="Q30" s="86"/>
      <c r="R30" s="86"/>
      <c r="S30" s="86"/>
      <c r="T30" s="86"/>
      <c r="U30" s="86"/>
      <c r="V30" s="86"/>
      <c r="W30" s="86"/>
    </row>
    <row r="31" spans="1:23" x14ac:dyDescent="0.2">
      <c r="A31" s="9">
        <v>4</v>
      </c>
      <c r="B31" s="10">
        <v>12</v>
      </c>
      <c r="C31" s="11" t="str">
        <f>VLOOKUP(A31,$F$8:$G$11,2)</f>
        <v>Equipo 13</v>
      </c>
      <c r="D31" s="12" t="str">
        <f>VLOOKUP(B31,$F$8:$G$11,2)</f>
        <v>Equipo 15</v>
      </c>
      <c r="E31" s="46"/>
      <c r="F31" s="47"/>
      <c r="G31" s="48"/>
      <c r="H31" s="49"/>
      <c r="K31" s="86"/>
      <c r="L31" s="86"/>
      <c r="M31" s="86"/>
      <c r="N31" s="86"/>
      <c r="O31" s="86"/>
      <c r="P31" s="86"/>
      <c r="Q31" s="86"/>
      <c r="R31" s="86"/>
      <c r="S31" s="86"/>
      <c r="T31" s="86"/>
      <c r="U31" s="86"/>
      <c r="V31" s="86"/>
      <c r="W31" s="86"/>
    </row>
    <row r="32" spans="1:23" x14ac:dyDescent="0.2">
      <c r="A32" s="13">
        <v>5</v>
      </c>
      <c r="B32" s="14">
        <v>13</v>
      </c>
      <c r="C32" s="15" t="str">
        <f>VLOOKUP(A32,$F$8:$G$11,2)</f>
        <v>Equipo 14</v>
      </c>
      <c r="D32" s="16" t="str">
        <f>VLOOKUP(B32,$F$8:$G$11,2)</f>
        <v>Equipo 16</v>
      </c>
      <c r="E32" s="46"/>
      <c r="F32" s="47"/>
      <c r="G32" s="48"/>
      <c r="H32" s="49"/>
      <c r="K32" s="86"/>
      <c r="L32" s="86"/>
      <c r="M32" s="86"/>
      <c r="N32" s="86"/>
      <c r="O32" s="86"/>
      <c r="P32" s="86"/>
      <c r="Q32" s="86"/>
      <c r="R32" s="86"/>
      <c r="S32" s="86"/>
      <c r="T32" s="86"/>
      <c r="U32" s="86"/>
      <c r="V32" s="86"/>
      <c r="W32" s="86"/>
    </row>
    <row r="33" spans="1:23" x14ac:dyDescent="0.2">
      <c r="A33" s="50"/>
      <c r="B33" s="50"/>
      <c r="C33" s="51"/>
      <c r="D33" s="51"/>
      <c r="E33" s="51"/>
      <c r="F33" s="51"/>
      <c r="G33" s="51"/>
      <c r="H33" s="51"/>
      <c r="K33" s="86"/>
      <c r="L33" s="86"/>
      <c r="M33" s="86"/>
      <c r="N33" s="86"/>
      <c r="O33" s="86"/>
      <c r="P33" s="86"/>
      <c r="Q33" s="86"/>
      <c r="R33" s="86"/>
      <c r="S33" s="86"/>
      <c r="T33" s="86"/>
      <c r="U33" s="86"/>
      <c r="V33" s="86"/>
      <c r="W33" s="86"/>
    </row>
    <row r="34" spans="1:23" x14ac:dyDescent="0.2">
      <c r="A34" s="79" t="s">
        <v>53</v>
      </c>
      <c r="B34" s="79"/>
      <c r="C34" s="79" t="s">
        <v>22</v>
      </c>
      <c r="D34" s="79"/>
      <c r="E34" s="44" t="s">
        <v>48</v>
      </c>
      <c r="F34" s="38" t="s">
        <v>23</v>
      </c>
      <c r="G34" s="38" t="s">
        <v>49</v>
      </c>
      <c r="H34" s="38" t="s">
        <v>50</v>
      </c>
      <c r="K34" s="86"/>
      <c r="L34" s="86"/>
      <c r="M34" s="86"/>
      <c r="N34" s="86"/>
      <c r="O34" s="86"/>
      <c r="P34" s="86"/>
      <c r="Q34" s="86"/>
      <c r="R34" s="86"/>
      <c r="S34" s="86"/>
      <c r="T34" s="86"/>
      <c r="U34" s="86"/>
      <c r="V34" s="86"/>
      <c r="W34" s="86"/>
    </row>
    <row r="35" spans="1:23" x14ac:dyDescent="0.2">
      <c r="A35" s="5">
        <v>1</v>
      </c>
      <c r="B35" s="6">
        <v>8</v>
      </c>
      <c r="C35" s="7" t="str">
        <f>VLOOKUP(A35,$B$2:$C$5,2)</f>
        <v>Equipo 1</v>
      </c>
      <c r="D35" s="8" t="str">
        <f>VLOOKUP(B35,$B$2:$C$5,2)</f>
        <v>Equipo 2</v>
      </c>
      <c r="E35" s="46"/>
      <c r="F35" s="47"/>
      <c r="G35" s="48"/>
      <c r="H35" s="49"/>
      <c r="K35" s="86"/>
      <c r="L35" s="86"/>
      <c r="M35" s="86"/>
      <c r="N35" s="86"/>
      <c r="O35" s="86"/>
      <c r="P35" s="86"/>
      <c r="Q35" s="86"/>
      <c r="R35" s="86"/>
      <c r="S35" s="86"/>
      <c r="T35" s="86"/>
      <c r="U35" s="86"/>
      <c r="V35" s="86"/>
      <c r="W35" s="86"/>
    </row>
    <row r="36" spans="1:23" x14ac:dyDescent="0.2">
      <c r="A36" s="9">
        <v>9</v>
      </c>
      <c r="B36" s="10">
        <v>16</v>
      </c>
      <c r="C36" s="11" t="str">
        <f>VLOOKUP(A36,$B$2:$C$5,2)</f>
        <v>Equipo 3</v>
      </c>
      <c r="D36" s="12" t="str">
        <f>VLOOKUP(B36,$B$2:$C$5,2)</f>
        <v>Equipo 4</v>
      </c>
      <c r="E36" s="46"/>
      <c r="F36" s="47"/>
      <c r="G36" s="48"/>
      <c r="H36" s="49"/>
      <c r="K36" s="86"/>
      <c r="L36" s="86"/>
      <c r="M36" s="86"/>
      <c r="N36" s="86"/>
      <c r="O36" s="86"/>
      <c r="P36" s="86"/>
      <c r="Q36" s="86"/>
      <c r="R36" s="86"/>
      <c r="S36" s="86"/>
      <c r="T36" s="86"/>
      <c r="U36" s="86"/>
      <c r="V36" s="86"/>
      <c r="W36" s="86"/>
    </row>
    <row r="37" spans="1:23" x14ac:dyDescent="0.2">
      <c r="A37" s="9">
        <v>2</v>
      </c>
      <c r="B37" s="10">
        <v>7</v>
      </c>
      <c r="C37" s="11" t="str">
        <f>VLOOKUP(A37,$F$2:$G$5,2)</f>
        <v>Equipo 5</v>
      </c>
      <c r="D37" s="12" t="str">
        <f>VLOOKUP(B37,$F$2:$G$5,2)</f>
        <v>Equipo 6</v>
      </c>
      <c r="E37" s="46"/>
      <c r="F37" s="47"/>
      <c r="G37" s="48"/>
      <c r="H37" s="49"/>
      <c r="K37" s="86"/>
      <c r="L37" s="86"/>
      <c r="M37" s="86"/>
      <c r="N37" s="86"/>
      <c r="O37" s="86"/>
      <c r="P37" s="86"/>
      <c r="Q37" s="86"/>
      <c r="R37" s="86"/>
      <c r="S37" s="86"/>
      <c r="T37" s="86"/>
      <c r="U37" s="86"/>
      <c r="V37" s="86"/>
      <c r="W37" s="86"/>
    </row>
    <row r="38" spans="1:23" x14ac:dyDescent="0.2">
      <c r="A38" s="9">
        <v>10</v>
      </c>
      <c r="B38" s="10">
        <v>15</v>
      </c>
      <c r="C38" s="11" t="str">
        <f>VLOOKUP(A38,$F$2:$G$5,2)</f>
        <v>Equipo 7</v>
      </c>
      <c r="D38" s="12" t="str">
        <f>VLOOKUP(B38,$F$2:$G$5,2)</f>
        <v>Equipo 8</v>
      </c>
      <c r="E38" s="46"/>
      <c r="F38" s="47"/>
      <c r="G38" s="48"/>
      <c r="H38" s="49"/>
      <c r="K38" s="86"/>
      <c r="L38" s="86"/>
      <c r="M38" s="86"/>
      <c r="N38" s="86"/>
      <c r="O38" s="86"/>
      <c r="P38" s="86"/>
      <c r="Q38" s="86"/>
      <c r="R38" s="86"/>
      <c r="S38" s="86"/>
      <c r="T38" s="86"/>
      <c r="U38" s="86"/>
      <c r="V38" s="86"/>
      <c r="W38" s="86"/>
    </row>
    <row r="39" spans="1:23" x14ac:dyDescent="0.2">
      <c r="A39" s="9">
        <v>3</v>
      </c>
      <c r="B39" s="10">
        <v>6</v>
      </c>
      <c r="C39" s="11" t="str">
        <f>VLOOKUP(A39,$B$8:$C$11,2)</f>
        <v>Equipo 9</v>
      </c>
      <c r="D39" s="12" t="str">
        <f>VLOOKUP(B39,$B$8:$C$11,2)</f>
        <v>Equipo 10</v>
      </c>
      <c r="E39" s="46"/>
      <c r="F39" s="47"/>
      <c r="G39" s="48"/>
      <c r="H39" s="49"/>
      <c r="K39" s="86"/>
      <c r="L39" s="86"/>
      <c r="M39" s="86"/>
      <c r="N39" s="86"/>
      <c r="O39" s="86"/>
      <c r="P39" s="86"/>
      <c r="Q39" s="86"/>
      <c r="R39" s="86"/>
      <c r="S39" s="86"/>
      <c r="T39" s="86"/>
      <c r="U39" s="86"/>
      <c r="V39" s="86"/>
      <c r="W39" s="86"/>
    </row>
    <row r="40" spans="1:23" x14ac:dyDescent="0.2">
      <c r="A40" s="9">
        <v>11</v>
      </c>
      <c r="B40" s="10">
        <v>14</v>
      </c>
      <c r="C40" s="11" t="str">
        <f t="shared" ref="C40" si="0">VLOOKUP(A40,$B$8:$C$11,2)</f>
        <v>Equipo 11</v>
      </c>
      <c r="D40" s="12" t="str">
        <f t="shared" ref="D40" si="1">VLOOKUP(B40,$B$8:$C$11,2)</f>
        <v>Equipo 12</v>
      </c>
      <c r="E40" s="46"/>
      <c r="F40" s="47"/>
      <c r="G40" s="48"/>
      <c r="H40" s="49"/>
      <c r="K40" s="86"/>
      <c r="L40" s="86"/>
      <c r="M40" s="86"/>
      <c r="N40" s="86"/>
      <c r="O40" s="86"/>
      <c r="P40" s="86"/>
      <c r="Q40" s="86"/>
      <c r="R40" s="86"/>
      <c r="S40" s="86"/>
      <c r="T40" s="86"/>
      <c r="U40" s="86"/>
      <c r="V40" s="86"/>
      <c r="W40" s="86"/>
    </row>
    <row r="41" spans="1:23" x14ac:dyDescent="0.2">
      <c r="A41" s="9">
        <v>4</v>
      </c>
      <c r="B41" s="10">
        <v>5</v>
      </c>
      <c r="C41" s="11" t="str">
        <f>VLOOKUP(A41,$F$8:$G$11,2)</f>
        <v>Equipo 13</v>
      </c>
      <c r="D41" s="12" t="str">
        <f>VLOOKUP(B41,$F$8:$G$11,2)</f>
        <v>Equipo 14</v>
      </c>
      <c r="E41" s="46"/>
      <c r="F41" s="47"/>
      <c r="G41" s="48"/>
      <c r="H41" s="49"/>
      <c r="K41" s="86"/>
      <c r="L41" s="86"/>
      <c r="M41" s="86"/>
      <c r="N41" s="86"/>
      <c r="O41" s="86"/>
      <c r="P41" s="86"/>
      <c r="Q41" s="86"/>
      <c r="R41" s="86"/>
      <c r="S41" s="86"/>
      <c r="T41" s="86"/>
      <c r="U41" s="86"/>
      <c r="V41" s="86"/>
      <c r="W41" s="86"/>
    </row>
    <row r="42" spans="1:23" x14ac:dyDescent="0.2">
      <c r="A42" s="13">
        <v>12</v>
      </c>
      <c r="B42" s="14">
        <v>13</v>
      </c>
      <c r="C42" s="15" t="str">
        <f>VLOOKUP(A42,$F$8:$G$11,2)</f>
        <v>Equipo 15</v>
      </c>
      <c r="D42" s="16" t="str">
        <f>VLOOKUP(B42,$F$8:$G$11,2)</f>
        <v>Equipo 16</v>
      </c>
      <c r="E42" s="46"/>
      <c r="F42" s="47"/>
      <c r="G42" s="48"/>
      <c r="H42" s="49"/>
      <c r="K42" s="86"/>
      <c r="L42" s="86"/>
      <c r="M42" s="86"/>
      <c r="N42" s="86"/>
      <c r="O42" s="86"/>
      <c r="P42" s="86"/>
      <c r="Q42" s="86"/>
      <c r="R42" s="86"/>
      <c r="S42" s="86"/>
      <c r="T42" s="86"/>
      <c r="U42" s="86"/>
      <c r="V42" s="86"/>
      <c r="W42" s="86"/>
    </row>
    <row r="43" spans="1:23" x14ac:dyDescent="0.2">
      <c r="A43" s="50"/>
      <c r="B43" s="50"/>
      <c r="C43" s="50"/>
      <c r="D43" s="50"/>
      <c r="E43" s="50"/>
      <c r="F43" s="50"/>
      <c r="G43" s="50"/>
      <c r="H43" s="50"/>
      <c r="K43" s="86"/>
      <c r="L43" s="86"/>
      <c r="M43" s="86"/>
      <c r="N43" s="86"/>
      <c r="O43" s="86"/>
      <c r="P43" s="86"/>
      <c r="Q43" s="86"/>
      <c r="R43" s="86"/>
      <c r="S43" s="86"/>
      <c r="T43" s="86"/>
      <c r="U43" s="86"/>
      <c r="V43" s="86"/>
      <c r="W43" s="86"/>
    </row>
    <row r="44" spans="1:23" x14ac:dyDescent="0.2">
      <c r="A44" s="83" t="s">
        <v>66</v>
      </c>
      <c r="B44" s="84"/>
      <c r="C44" s="79" t="s">
        <v>22</v>
      </c>
      <c r="D44" s="79"/>
      <c r="E44" s="44" t="s">
        <v>48</v>
      </c>
      <c r="F44" s="72" t="s">
        <v>23</v>
      </c>
      <c r="G44" s="72" t="s">
        <v>49</v>
      </c>
      <c r="H44" s="72" t="s">
        <v>50</v>
      </c>
      <c r="K44" s="86"/>
      <c r="L44" s="86"/>
      <c r="M44" s="86"/>
      <c r="N44" s="86"/>
      <c r="O44" s="86"/>
      <c r="P44" s="86"/>
      <c r="Q44" s="86"/>
      <c r="R44" s="86"/>
      <c r="S44" s="86"/>
      <c r="T44" s="86"/>
      <c r="U44" s="86"/>
      <c r="V44" s="86"/>
      <c r="W44" s="86"/>
    </row>
    <row r="45" spans="1:23" x14ac:dyDescent="0.2">
      <c r="A45" s="56" t="s">
        <v>27</v>
      </c>
      <c r="B45" s="6" t="s">
        <v>67</v>
      </c>
      <c r="C45" s="19" t="str">
        <f>Resultados!W27</f>
        <v>Equipo 1</v>
      </c>
      <c r="D45" s="20" t="str">
        <f>Resultados!W42</f>
        <v>Equipo 10</v>
      </c>
      <c r="E45" s="46"/>
      <c r="F45" s="47"/>
      <c r="G45" s="48"/>
      <c r="H45" s="49"/>
      <c r="K45" s="86"/>
      <c r="L45" s="86"/>
      <c r="M45" s="86"/>
      <c r="N45" s="86"/>
      <c r="O45" s="86"/>
      <c r="P45" s="86"/>
      <c r="Q45" s="86"/>
      <c r="R45" s="86"/>
      <c r="S45" s="86"/>
      <c r="T45" s="86"/>
      <c r="U45" s="86"/>
      <c r="V45" s="86"/>
      <c r="W45" s="86"/>
    </row>
    <row r="46" spans="1:23" x14ac:dyDescent="0.2">
      <c r="A46" s="57" t="s">
        <v>35</v>
      </c>
      <c r="B46" s="58" t="s">
        <v>68</v>
      </c>
      <c r="C46" s="59" t="str">
        <f>Resultados!W34</f>
        <v>Equipo 5</v>
      </c>
      <c r="D46" s="60" t="str">
        <f>Resultados!W49</f>
        <v>Equipo 14</v>
      </c>
      <c r="E46" s="46"/>
      <c r="F46" s="47"/>
      <c r="G46" s="48"/>
      <c r="H46" s="49"/>
      <c r="K46" s="86"/>
      <c r="L46" s="86"/>
      <c r="M46" s="86"/>
      <c r="N46" s="86"/>
      <c r="O46" s="86"/>
      <c r="P46" s="86"/>
      <c r="Q46" s="86"/>
      <c r="R46" s="86"/>
      <c r="S46" s="86"/>
      <c r="T46" s="86"/>
      <c r="U46" s="86"/>
      <c r="V46" s="86"/>
      <c r="W46" s="86"/>
    </row>
    <row r="47" spans="1:23" x14ac:dyDescent="0.2">
      <c r="A47" s="56" t="s">
        <v>69</v>
      </c>
      <c r="B47" s="6" t="s">
        <v>30</v>
      </c>
      <c r="C47" s="19" t="str">
        <f>Resultados!W41</f>
        <v>Equipo 9</v>
      </c>
      <c r="D47" s="20" t="str">
        <f>Resultados!W28</f>
        <v>Equipo 2</v>
      </c>
      <c r="E47" s="46"/>
      <c r="F47" s="47"/>
      <c r="G47" s="48"/>
      <c r="H47" s="49"/>
      <c r="K47" s="86"/>
      <c r="L47" s="86"/>
      <c r="M47" s="86"/>
      <c r="N47" s="86"/>
      <c r="O47" s="86"/>
      <c r="P47" s="86"/>
      <c r="Q47" s="86"/>
      <c r="R47" s="86"/>
      <c r="S47" s="86"/>
      <c r="T47" s="86"/>
      <c r="U47" s="86"/>
      <c r="V47" s="86"/>
      <c r="W47" s="86"/>
    </row>
    <row r="48" spans="1:23" x14ac:dyDescent="0.2">
      <c r="A48" s="57" t="s">
        <v>70</v>
      </c>
      <c r="B48" s="58" t="s">
        <v>37</v>
      </c>
      <c r="C48" s="59" t="str">
        <f>Resultados!W48</f>
        <v>Equipo 13</v>
      </c>
      <c r="D48" s="60" t="str">
        <f>Resultados!W35</f>
        <v>Equipo 6</v>
      </c>
      <c r="E48" s="46"/>
      <c r="F48" s="47"/>
      <c r="G48" s="48"/>
      <c r="H48" s="49"/>
      <c r="K48" s="86"/>
      <c r="L48" s="86"/>
      <c r="M48" s="86"/>
      <c r="N48" s="86"/>
      <c r="O48" s="86"/>
      <c r="P48" s="86"/>
      <c r="Q48" s="86"/>
      <c r="R48" s="86"/>
      <c r="S48" s="86"/>
      <c r="T48" s="86"/>
      <c r="U48" s="86"/>
      <c r="V48" s="86"/>
      <c r="W48" s="86"/>
    </row>
    <row r="49" spans="1:23" x14ac:dyDescent="0.2">
      <c r="A49" s="50"/>
      <c r="B49" s="50"/>
      <c r="C49" s="50"/>
      <c r="D49" s="50"/>
      <c r="E49" s="50"/>
      <c r="F49" s="50"/>
      <c r="G49" s="50"/>
      <c r="H49" s="50"/>
      <c r="K49" s="86"/>
      <c r="L49" s="86"/>
      <c r="M49" s="86"/>
      <c r="N49" s="86"/>
      <c r="O49" s="86"/>
      <c r="P49" s="86"/>
      <c r="Q49" s="86"/>
      <c r="R49" s="86"/>
      <c r="S49" s="86"/>
      <c r="T49" s="86"/>
      <c r="U49" s="86"/>
      <c r="V49" s="86"/>
      <c r="W49" s="86"/>
    </row>
    <row r="50" spans="1:23" x14ac:dyDescent="0.2">
      <c r="A50" s="83" t="s">
        <v>39</v>
      </c>
      <c r="B50" s="84"/>
      <c r="C50" s="79" t="s">
        <v>22</v>
      </c>
      <c r="D50" s="79"/>
      <c r="E50" s="44" t="s">
        <v>48</v>
      </c>
      <c r="F50" s="38" t="s">
        <v>23</v>
      </c>
      <c r="G50" s="38" t="s">
        <v>49</v>
      </c>
      <c r="H50" s="38" t="s">
        <v>50</v>
      </c>
      <c r="K50" s="86"/>
      <c r="L50" s="86"/>
      <c r="M50" s="86"/>
      <c r="N50" s="86"/>
      <c r="O50" s="86"/>
      <c r="P50" s="86"/>
      <c r="Q50" s="86"/>
      <c r="R50" s="86"/>
      <c r="S50" s="86"/>
      <c r="T50" s="86"/>
      <c r="U50" s="86"/>
      <c r="V50" s="86"/>
      <c r="W50" s="86"/>
    </row>
    <row r="51" spans="1:23" x14ac:dyDescent="0.2">
      <c r="A51" s="56" t="s">
        <v>31</v>
      </c>
      <c r="B51" s="6" t="s">
        <v>32</v>
      </c>
      <c r="C51" s="19" t="str">
        <f>Resultados!AA85</f>
        <v>Equipo 10</v>
      </c>
      <c r="D51" s="20" t="str">
        <f>Resultados!AA86</f>
        <v>Equipo 14</v>
      </c>
      <c r="E51" s="46"/>
      <c r="F51" s="47"/>
      <c r="G51" s="48"/>
      <c r="H51" s="49"/>
      <c r="K51" s="86"/>
      <c r="L51" s="86"/>
      <c r="M51" s="86"/>
      <c r="N51" s="86"/>
      <c r="O51" s="86"/>
      <c r="P51" s="86"/>
      <c r="Q51" s="86"/>
      <c r="R51" s="86"/>
      <c r="S51" s="86"/>
      <c r="T51" s="86"/>
      <c r="U51" s="86"/>
      <c r="V51" s="86"/>
      <c r="W51" s="86"/>
    </row>
    <row r="52" spans="1:23" x14ac:dyDescent="0.2">
      <c r="A52" s="57" t="s">
        <v>72</v>
      </c>
      <c r="B52" s="58" t="s">
        <v>73</v>
      </c>
      <c r="C52" s="59" t="str">
        <f>Resultados!AA95</f>
        <v>Equipo 2</v>
      </c>
      <c r="D52" s="60" t="str">
        <f>Resultados!AA96</f>
        <v>Equipo 6</v>
      </c>
      <c r="E52" s="46"/>
      <c r="F52" s="47"/>
      <c r="G52" s="48"/>
      <c r="H52" s="49"/>
      <c r="K52" s="86"/>
      <c r="L52" s="86"/>
      <c r="M52" s="86"/>
      <c r="N52" s="86"/>
      <c r="O52" s="86"/>
      <c r="P52" s="86"/>
      <c r="Q52" s="86"/>
      <c r="R52" s="86"/>
      <c r="S52" s="86"/>
      <c r="T52" s="86"/>
      <c r="U52" s="86"/>
      <c r="V52" s="86"/>
      <c r="W52" s="86"/>
    </row>
    <row r="53" spans="1:23" x14ac:dyDescent="0.2">
      <c r="A53" s="53"/>
      <c r="B53" s="53"/>
      <c r="C53" s="53"/>
      <c r="D53" s="53"/>
      <c r="E53" s="53"/>
      <c r="F53" s="53"/>
      <c r="G53" s="53"/>
      <c r="H53" s="54"/>
      <c r="K53" s="86"/>
      <c r="L53" s="86"/>
      <c r="M53" s="86"/>
      <c r="N53" s="86"/>
      <c r="O53" s="86"/>
      <c r="P53" s="86"/>
      <c r="Q53" s="86"/>
      <c r="R53" s="86"/>
      <c r="S53" s="86"/>
      <c r="T53" s="86"/>
      <c r="U53" s="86"/>
      <c r="V53" s="86"/>
      <c r="W53" s="86"/>
    </row>
    <row r="54" spans="1:23" x14ac:dyDescent="0.2">
      <c r="A54" s="83" t="s">
        <v>26</v>
      </c>
      <c r="B54" s="84"/>
      <c r="C54" s="79" t="s">
        <v>22</v>
      </c>
      <c r="D54" s="79"/>
      <c r="E54" s="44" t="s">
        <v>48</v>
      </c>
      <c r="F54" s="38" t="s">
        <v>23</v>
      </c>
      <c r="G54" s="38" t="s">
        <v>49</v>
      </c>
      <c r="H54" s="38" t="s">
        <v>50</v>
      </c>
    </row>
    <row r="55" spans="1:23" x14ac:dyDescent="0.2">
      <c r="A55" s="56" t="s">
        <v>36</v>
      </c>
      <c r="B55" s="6" t="s">
        <v>38</v>
      </c>
      <c r="C55" s="19" t="str">
        <f>Resultados!AG93</f>
        <v>Equipo 14</v>
      </c>
      <c r="D55" s="20" t="str">
        <f>Resultados!AG94</f>
        <v>Equipo 6</v>
      </c>
      <c r="E55" s="46"/>
      <c r="F55" s="47"/>
      <c r="G55" s="48"/>
      <c r="H55" s="49"/>
    </row>
    <row r="56" spans="1:23" x14ac:dyDescent="0.2">
      <c r="A56" s="57" t="s">
        <v>31</v>
      </c>
      <c r="B56" s="58" t="s">
        <v>32</v>
      </c>
      <c r="C56" s="59" t="str">
        <f>Resultados!AG88</f>
        <v>Equipo 14</v>
      </c>
      <c r="D56" s="60" t="str">
        <f>Resultados!AG89</f>
        <v>Equipo 6</v>
      </c>
      <c r="E56" s="46"/>
      <c r="F56" s="47"/>
      <c r="G56" s="48"/>
      <c r="H56" s="49"/>
    </row>
    <row r="57" spans="1:23" x14ac:dyDescent="0.2">
      <c r="A57" s="55"/>
      <c r="B57" s="55"/>
      <c r="C57" s="55"/>
      <c r="D57" s="55"/>
      <c r="E57" s="55"/>
      <c r="F57" s="55"/>
      <c r="G57" s="55"/>
      <c r="H57" s="55"/>
    </row>
  </sheetData>
  <mergeCells count="17">
    <mergeCell ref="K1:W53"/>
    <mergeCell ref="C50:D50"/>
    <mergeCell ref="C54:D54"/>
    <mergeCell ref="A1:A5"/>
    <mergeCell ref="E1:E5"/>
    <mergeCell ref="A14:B14"/>
    <mergeCell ref="C14:D14"/>
    <mergeCell ref="A24:B24"/>
    <mergeCell ref="C24:D24"/>
    <mergeCell ref="A34:B34"/>
    <mergeCell ref="A7:A11"/>
    <mergeCell ref="E7:E11"/>
    <mergeCell ref="A50:B50"/>
    <mergeCell ref="A54:B54"/>
    <mergeCell ref="A44:B44"/>
    <mergeCell ref="C44:D44"/>
    <mergeCell ref="C34:D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8"/>
  <sheetViews>
    <sheetView tabSelected="1" topLeftCell="V61" workbookViewId="0">
      <selection activeCell="AA85" sqref="AA85:AD85"/>
    </sheetView>
  </sheetViews>
  <sheetFormatPr baseColWidth="10" defaultColWidth="11.42578125" defaultRowHeight="12.75" x14ac:dyDescent="0.2"/>
  <cols>
    <col min="1" max="21" width="11.42578125" style="35" hidden="1" customWidth="1"/>
    <col min="22" max="22" width="5.140625" style="35" bestFit="1" customWidth="1"/>
    <col min="23" max="23" width="22.7109375" style="35" bestFit="1" customWidth="1"/>
    <col min="24" max="39" width="6.28515625" style="35" customWidth="1"/>
    <col min="40" max="40" width="9.42578125" style="35" customWidth="1"/>
    <col min="41" max="41" width="7.7109375" style="35" customWidth="1"/>
    <col min="42" max="16384" width="11.42578125" style="35"/>
  </cols>
  <sheetData>
    <row r="1" spans="1:30" x14ac:dyDescent="0.2">
      <c r="A1" s="34"/>
      <c r="B1" s="30" t="s">
        <v>24</v>
      </c>
      <c r="C1" s="96" t="s">
        <v>40</v>
      </c>
      <c r="D1" s="96"/>
      <c r="E1" s="96" t="s">
        <v>41</v>
      </c>
      <c r="F1" s="96"/>
      <c r="G1" s="96" t="s">
        <v>42</v>
      </c>
      <c r="H1" s="96"/>
      <c r="I1" s="96" t="s">
        <v>43</v>
      </c>
      <c r="J1" s="96"/>
      <c r="K1" s="96" t="s">
        <v>44</v>
      </c>
      <c r="L1" s="96"/>
      <c r="M1" s="96" t="s">
        <v>4</v>
      </c>
      <c r="N1" s="96"/>
      <c r="O1" s="96" t="s">
        <v>5</v>
      </c>
      <c r="P1" s="96"/>
      <c r="Q1" s="96" t="s">
        <v>45</v>
      </c>
      <c r="R1" s="96"/>
      <c r="S1" s="4" t="s">
        <v>46</v>
      </c>
      <c r="T1" s="1" t="s">
        <v>10</v>
      </c>
    </row>
    <row r="2" spans="1:30" x14ac:dyDescent="0.2">
      <c r="A2" s="2">
        <f>RANK(T2,$T$2:$T$5)</f>
        <v>1</v>
      </c>
      <c r="B2" s="22" t="str">
        <f>+W27</f>
        <v>Equipo 1</v>
      </c>
      <c r="C2" s="93">
        <f>+G2*3+I2*1+K2*0</f>
        <v>0</v>
      </c>
      <c r="D2" s="94"/>
      <c r="E2" s="87">
        <f>SUM(G2:L2)</f>
        <v>0</v>
      </c>
      <c r="F2" s="88"/>
      <c r="G2" s="87">
        <f>IF(X27&gt;Y27,1)+IF(Z27&gt;AA27,1)+IF(AB27&gt;AC27,1)+IF(AD27&gt;AE27,1)</f>
        <v>0</v>
      </c>
      <c r="H2" s="88"/>
      <c r="I2" s="87">
        <f>IF(AND(Z27=AA27,Z27&lt;&gt;""),1)+IF(AND(AB27=AC27,AB27&lt;&gt;""),1)+IF(AND(AD27=AE27,AD27&lt;&gt;""),1)+IF(AND(X27=Y27,X27&lt;&gt;""),1)</f>
        <v>0</v>
      </c>
      <c r="J2" s="88"/>
      <c r="K2" s="87">
        <f>IF(AD27&lt;AE27,1)+IF(X27&lt;Y27,1)+IF(Z27&lt;AA27,1)+IF(AB27&lt;AC27,1)</f>
        <v>0</v>
      </c>
      <c r="L2" s="88"/>
      <c r="M2" s="87">
        <f>+$AD27+$AB27+$Z27+$X27</f>
        <v>0</v>
      </c>
      <c r="N2" s="88"/>
      <c r="O2" s="87">
        <f>+$Y27+$AA27+$AC27+$AE27</f>
        <v>0</v>
      </c>
      <c r="P2" s="88"/>
      <c r="Q2" s="87">
        <f>+$M2-$O2</f>
        <v>0</v>
      </c>
      <c r="R2" s="88"/>
      <c r="S2" s="31" t="e">
        <f>+C2/(E2*3)</f>
        <v>#DIV/0!</v>
      </c>
      <c r="T2" s="3">
        <f>IF(E2=0,-2000000-ROW(),C2*10000000+Q2*10000+M2*100+(30-ROW()))</f>
        <v>-2000002</v>
      </c>
    </row>
    <row r="3" spans="1:30" x14ac:dyDescent="0.2">
      <c r="A3" s="2">
        <f>RANK(T3,$T$2:$T$5)</f>
        <v>2</v>
      </c>
      <c r="B3" s="22" t="str">
        <f>+W28</f>
        <v>Equipo 2</v>
      </c>
      <c r="C3" s="93">
        <f>+G3*3+I3*1+K3*0</f>
        <v>0</v>
      </c>
      <c r="D3" s="94"/>
      <c r="E3" s="87">
        <f>SUM(G3:L3)</f>
        <v>0</v>
      </c>
      <c r="F3" s="88"/>
      <c r="G3" s="87">
        <f>IF(X28&gt;Y28,1)+IF(Z28&gt;AA28,1)+IF(AB28&gt;AC28,1)+IF(AD28&gt;AE28,1)</f>
        <v>0</v>
      </c>
      <c r="H3" s="88"/>
      <c r="I3" s="87">
        <f>IF(AND(Z28=AA28,Z28&lt;&gt;""),1)+IF(AND(AB28=AC28,AB28&lt;&gt;""),1)+IF(AND(AD28=AE28,AD28&lt;&gt;""),1)+IF(AND(X28=Y28,X28&lt;&gt;""),1)</f>
        <v>0</v>
      </c>
      <c r="J3" s="88"/>
      <c r="K3" s="87">
        <f>IF(AD28&lt;AE28,1)+IF(X28&lt;Y28,1)+IF(Z28&lt;AA28,1)+IF(AB28&lt;AC28,1)</f>
        <v>0</v>
      </c>
      <c r="L3" s="88"/>
      <c r="M3" s="87">
        <f>+$AD28+$AB28+$Z28+$X28</f>
        <v>0</v>
      </c>
      <c r="N3" s="88"/>
      <c r="O3" s="87">
        <f>+$Y28+$AA28+$AC28+$AE28</f>
        <v>0</v>
      </c>
      <c r="P3" s="88"/>
      <c r="Q3" s="87">
        <f>+$M3-$O3</f>
        <v>0</v>
      </c>
      <c r="R3" s="88"/>
      <c r="S3" s="32" t="e">
        <f>+C3/(E3*3)</f>
        <v>#DIV/0!</v>
      </c>
      <c r="T3" s="3">
        <f>IF(E3=0,-2000000-ROW(),C3*10000000+Q3*10000+M3*100+(30-ROW()))</f>
        <v>-2000003</v>
      </c>
    </row>
    <row r="4" spans="1:30" x14ac:dyDescent="0.2">
      <c r="A4" s="2">
        <f>RANK(T4,$T$2:$T$5)</f>
        <v>3</v>
      </c>
      <c r="B4" s="22" t="str">
        <f>+W29</f>
        <v>Equipo 3</v>
      </c>
      <c r="C4" s="93">
        <f>+G4*3+I4*1+K4*0</f>
        <v>0</v>
      </c>
      <c r="D4" s="94"/>
      <c r="E4" s="87">
        <f>SUM(G4:L4)</f>
        <v>0</v>
      </c>
      <c r="F4" s="88"/>
      <c r="G4" s="87">
        <f t="shared" ref="G4:G5" si="0">IF(X29&gt;Y29,1)+IF(Z29&gt;AA29,1)+IF(AB29&gt;AC29,1)+IF(AD29&gt;AE29,1)</f>
        <v>0</v>
      </c>
      <c r="H4" s="88"/>
      <c r="I4" s="87">
        <f t="shared" ref="I4:I5" si="1">IF(AND(Z29=AA29,Z29&lt;&gt;""),1)+IF(AND(AB29=AC29,AB29&lt;&gt;""),1)+IF(AND(AD29=AE29,AD29&lt;&gt;""),1)+IF(AND(X29=Y29,X29&lt;&gt;""),1)</f>
        <v>0</v>
      </c>
      <c r="J4" s="88"/>
      <c r="K4" s="87">
        <f t="shared" ref="K4:K5" si="2">IF(AD29&lt;AE29,1)+IF(X29&lt;Y29,1)+IF(Z29&lt;AA29,1)+IF(AB29&lt;AC29,1)</f>
        <v>0</v>
      </c>
      <c r="L4" s="88"/>
      <c r="M4" s="87">
        <f t="shared" ref="M4:M5" si="3">+$AD29+$AB29+$Z29+$X29</f>
        <v>0</v>
      </c>
      <c r="N4" s="88"/>
      <c r="O4" s="87">
        <f t="shared" ref="O4:O5" si="4">+$Y29+$AA29+$AC29+$AE29</f>
        <v>0</v>
      </c>
      <c r="P4" s="88"/>
      <c r="Q4" s="87">
        <f>+$M4-$O4</f>
        <v>0</v>
      </c>
      <c r="R4" s="88"/>
      <c r="S4" s="32" t="e">
        <f>+C4/(E4*3)</f>
        <v>#DIV/0!</v>
      </c>
      <c r="T4" s="3">
        <f>IF(E4=0,-2000000-ROW(),C4*10000000+Q4*10000+M4*100+(30-ROW()))</f>
        <v>-2000004</v>
      </c>
    </row>
    <row r="5" spans="1:30" x14ac:dyDescent="0.2">
      <c r="A5" s="2">
        <f>RANK(T5,$T$2:$T$5)</f>
        <v>4</v>
      </c>
      <c r="B5" s="22" t="str">
        <f>+W30</f>
        <v>Equipo 4</v>
      </c>
      <c r="C5" s="106">
        <f>+G5*3+I5*1+K5*0</f>
        <v>0</v>
      </c>
      <c r="D5" s="107"/>
      <c r="E5" s="104">
        <f>SUM(G5:L5)</f>
        <v>0</v>
      </c>
      <c r="F5" s="105"/>
      <c r="G5" s="104">
        <f t="shared" si="0"/>
        <v>0</v>
      </c>
      <c r="H5" s="105"/>
      <c r="I5" s="104">
        <f t="shared" si="1"/>
        <v>0</v>
      </c>
      <c r="J5" s="105"/>
      <c r="K5" s="104">
        <f t="shared" si="2"/>
        <v>0</v>
      </c>
      <c r="L5" s="105"/>
      <c r="M5" s="104">
        <f t="shared" si="3"/>
        <v>0</v>
      </c>
      <c r="N5" s="105"/>
      <c r="O5" s="104">
        <f t="shared" si="4"/>
        <v>0</v>
      </c>
      <c r="P5" s="105"/>
      <c r="Q5" s="104">
        <f>+$M5-$O5</f>
        <v>0</v>
      </c>
      <c r="R5" s="105"/>
      <c r="S5" s="33" t="e">
        <f>+C5/(E5*3)</f>
        <v>#DIV/0!</v>
      </c>
      <c r="T5" s="3">
        <f>IF(E5=0,-2000000-ROW(),C5*10000000+Q5*10000+M5*100+(30-ROW()))</f>
        <v>-2000005</v>
      </c>
    </row>
    <row r="7" spans="1:30" x14ac:dyDescent="0.2">
      <c r="A7" s="34"/>
      <c r="B7" s="30" t="s">
        <v>34</v>
      </c>
      <c r="C7" s="96" t="s">
        <v>40</v>
      </c>
      <c r="D7" s="96"/>
      <c r="E7" s="96" t="s">
        <v>41</v>
      </c>
      <c r="F7" s="96"/>
      <c r="G7" s="96" t="s">
        <v>42</v>
      </c>
      <c r="H7" s="96"/>
      <c r="I7" s="96" t="s">
        <v>43</v>
      </c>
      <c r="J7" s="96"/>
      <c r="K7" s="96" t="s">
        <v>44</v>
      </c>
      <c r="L7" s="96"/>
      <c r="M7" s="96" t="s">
        <v>4</v>
      </c>
      <c r="N7" s="96"/>
      <c r="O7" s="96" t="s">
        <v>5</v>
      </c>
      <c r="P7" s="96"/>
      <c r="Q7" s="96" t="s">
        <v>45</v>
      </c>
      <c r="R7" s="96"/>
      <c r="S7" s="4" t="s">
        <v>46</v>
      </c>
      <c r="T7" s="34"/>
    </row>
    <row r="8" spans="1:30" x14ac:dyDescent="0.2">
      <c r="A8" s="2">
        <f>RANK(T8,$T$8:$T$11)</f>
        <v>1</v>
      </c>
      <c r="B8" s="22" t="str">
        <f>+W34</f>
        <v>Equipo 5</v>
      </c>
      <c r="C8" s="93">
        <f>+G8*3+I8*1+K8*0</f>
        <v>0</v>
      </c>
      <c r="D8" s="94"/>
      <c r="E8" s="87">
        <f>SUM(G8:L8)</f>
        <v>0</v>
      </c>
      <c r="F8" s="88"/>
      <c r="G8" s="87">
        <f>IF(X34&gt;Y34,1)+IF(Z34&gt;AA34,1)+IF(AB34&gt;AC34,1)+IF(AD34&gt;AE34,1)</f>
        <v>0</v>
      </c>
      <c r="H8" s="88"/>
      <c r="I8" s="87">
        <f>IF(AND(Z34=AA34,Z34&lt;&gt;""),1)+IF(AND(AB34=AC34,AB34&lt;&gt;""),1)+IF(AND(AD34=AE34,AD34&lt;&gt;""),1)+IF(AND(X34=Y34,X34&lt;&gt;""),1)</f>
        <v>0</v>
      </c>
      <c r="J8" s="88"/>
      <c r="K8" s="87">
        <f>IF(AD34&lt;AE34,1)+IF(X34&lt;Y34,1)+IF(Z34&lt;AA34,1)+IF(AB34&lt;AC34,1)</f>
        <v>0</v>
      </c>
      <c r="L8" s="88"/>
      <c r="M8" s="87">
        <f>+$AD34+$AB34+$Z34+$X34</f>
        <v>0</v>
      </c>
      <c r="N8" s="88"/>
      <c r="O8" s="87">
        <f>+$Y34+$AA34+$AC34+$AE34</f>
        <v>0</v>
      </c>
      <c r="P8" s="88"/>
      <c r="Q8" s="87">
        <f>+$M8-$O8</f>
        <v>0</v>
      </c>
      <c r="R8" s="88"/>
      <c r="S8" s="31" t="e">
        <f>+C8/(E8*3)</f>
        <v>#DIV/0!</v>
      </c>
      <c r="T8" s="3">
        <f>IF(E8=0,-2000000-ROW(),C8*10000000+Q8*10000+M8*100+(30-ROW()))</f>
        <v>-2000008</v>
      </c>
    </row>
    <row r="9" spans="1:30" x14ac:dyDescent="0.2">
      <c r="A9" s="2">
        <f>RANK(T9,$T$8:$T$11)</f>
        <v>2</v>
      </c>
      <c r="B9" s="22" t="str">
        <f>+W35</f>
        <v>Equipo 6</v>
      </c>
      <c r="C9" s="93">
        <f>+G9*3+I9*1+K9*0</f>
        <v>0</v>
      </c>
      <c r="D9" s="94"/>
      <c r="E9" s="87">
        <f>SUM(G9:L9)</f>
        <v>0</v>
      </c>
      <c r="F9" s="88"/>
      <c r="G9" s="87">
        <f t="shared" ref="G9:G11" si="5">IF(X35&gt;Y35,1)+IF(Z35&gt;AA35,1)+IF(AB35&gt;AC35,1)+IF(AD35&gt;AE35,1)</f>
        <v>0</v>
      </c>
      <c r="H9" s="88"/>
      <c r="I9" s="87">
        <f t="shared" ref="I9:I11" si="6">IF(AND(Z35=AA35,Z35&lt;&gt;""),1)+IF(AND(AB35=AC35,AB35&lt;&gt;""),1)+IF(AND(AD35=AE35,AD35&lt;&gt;""),1)+IF(AND(X35=Y35,X35&lt;&gt;""),1)</f>
        <v>0</v>
      </c>
      <c r="J9" s="88"/>
      <c r="K9" s="87">
        <f t="shared" ref="K9:K11" si="7">IF(AD35&lt;AE35,1)+IF(X35&lt;Y35,1)+IF(Z35&lt;AA35,1)+IF(AB35&lt;AC35,1)</f>
        <v>0</v>
      </c>
      <c r="L9" s="88"/>
      <c r="M9" s="87">
        <f t="shared" ref="M9:M11" si="8">+$AD35+$AB35+$Z35+$X35</f>
        <v>0</v>
      </c>
      <c r="N9" s="88"/>
      <c r="O9" s="87">
        <f t="shared" ref="O9:O11" si="9">+$Y35+$AA35+$AC35+$AE35</f>
        <v>0</v>
      </c>
      <c r="P9" s="88"/>
      <c r="Q9" s="87">
        <f>+$M9-$O9</f>
        <v>0</v>
      </c>
      <c r="R9" s="88"/>
      <c r="S9" s="32" t="e">
        <f>+C9/(E9*3)</f>
        <v>#DIV/0!</v>
      </c>
      <c r="T9" s="3">
        <f>IF(E9=0,-2000000-ROW(),C9*10000000+Q9*10000+M9*100+(30-ROW()))</f>
        <v>-2000009</v>
      </c>
    </row>
    <row r="10" spans="1:30" x14ac:dyDescent="0.2">
      <c r="A10" s="2">
        <f>RANK(T10,$T$8:$T$11)</f>
        <v>3</v>
      </c>
      <c r="B10" s="22" t="str">
        <f>+W36</f>
        <v>Equipo 7</v>
      </c>
      <c r="C10" s="93">
        <f>+G10*3+I10*1+K10*0</f>
        <v>0</v>
      </c>
      <c r="D10" s="94"/>
      <c r="E10" s="87">
        <f>SUM(G10:L10)</f>
        <v>0</v>
      </c>
      <c r="F10" s="88"/>
      <c r="G10" s="87">
        <f t="shared" si="5"/>
        <v>0</v>
      </c>
      <c r="H10" s="88"/>
      <c r="I10" s="87">
        <f t="shared" si="6"/>
        <v>0</v>
      </c>
      <c r="J10" s="88"/>
      <c r="K10" s="87">
        <f t="shared" si="7"/>
        <v>0</v>
      </c>
      <c r="L10" s="88"/>
      <c r="M10" s="87">
        <f t="shared" si="8"/>
        <v>0</v>
      </c>
      <c r="N10" s="88"/>
      <c r="O10" s="87">
        <f t="shared" si="9"/>
        <v>0</v>
      </c>
      <c r="P10" s="88"/>
      <c r="Q10" s="87">
        <f>+$M10-$O10</f>
        <v>0</v>
      </c>
      <c r="R10" s="88"/>
      <c r="S10" s="32" t="e">
        <f>+C10/(E10*3)</f>
        <v>#DIV/0!</v>
      </c>
      <c r="T10" s="3">
        <f>IF(E10=0,-2000000-ROW(),C10*10000000+Q10*10000+M10*100+(30-ROW()))</f>
        <v>-2000010</v>
      </c>
    </row>
    <row r="11" spans="1:30" x14ac:dyDescent="0.2">
      <c r="A11" s="2">
        <f>RANK(T11,$T$8:$T$11)</f>
        <v>4</v>
      </c>
      <c r="B11" s="22" t="str">
        <f>+W37</f>
        <v>Equipo 8</v>
      </c>
      <c r="C11" s="106">
        <f>+G11*3+I11*1+K11*0</f>
        <v>0</v>
      </c>
      <c r="D11" s="107"/>
      <c r="E11" s="104">
        <f>SUM(G11:L11)</f>
        <v>0</v>
      </c>
      <c r="F11" s="105"/>
      <c r="G11" s="104">
        <f t="shared" si="5"/>
        <v>0</v>
      </c>
      <c r="H11" s="105"/>
      <c r="I11" s="104">
        <f t="shared" si="6"/>
        <v>0</v>
      </c>
      <c r="J11" s="105"/>
      <c r="K11" s="104">
        <f t="shared" si="7"/>
        <v>0</v>
      </c>
      <c r="L11" s="105"/>
      <c r="M11" s="104">
        <f t="shared" si="8"/>
        <v>0</v>
      </c>
      <c r="N11" s="105"/>
      <c r="O11" s="104">
        <f t="shared" si="9"/>
        <v>0</v>
      </c>
      <c r="P11" s="105"/>
      <c r="Q11" s="104">
        <f>+$M11-$O11</f>
        <v>0</v>
      </c>
      <c r="R11" s="105"/>
      <c r="S11" s="33" t="e">
        <f>+C11/(E11*3)</f>
        <v>#DIV/0!</v>
      </c>
      <c r="T11" s="3">
        <f>IF(E11=0,-2000000-ROW(),C11*10000000+Q11*10000+M11*100+(30-ROW()))</f>
        <v>-2000011</v>
      </c>
    </row>
    <row r="13" spans="1:30" x14ac:dyDescent="0.2">
      <c r="A13" s="34"/>
      <c r="B13" s="30" t="s">
        <v>55</v>
      </c>
      <c r="C13" s="96" t="s">
        <v>40</v>
      </c>
      <c r="D13" s="96"/>
      <c r="E13" s="96" t="s">
        <v>41</v>
      </c>
      <c r="F13" s="96"/>
      <c r="G13" s="96" t="s">
        <v>42</v>
      </c>
      <c r="H13" s="96"/>
      <c r="I13" s="96" t="s">
        <v>43</v>
      </c>
      <c r="J13" s="96"/>
      <c r="K13" s="96" t="s">
        <v>44</v>
      </c>
      <c r="L13" s="96"/>
      <c r="M13" s="96" t="s">
        <v>4</v>
      </c>
      <c r="N13" s="96"/>
      <c r="O13" s="96" t="s">
        <v>5</v>
      </c>
      <c r="P13" s="96"/>
      <c r="Q13" s="96" t="s">
        <v>45</v>
      </c>
      <c r="R13" s="96"/>
      <c r="S13" s="74" t="s">
        <v>46</v>
      </c>
      <c r="T13" s="1" t="s">
        <v>10</v>
      </c>
      <c r="V13" s="34"/>
      <c r="W13" s="34"/>
      <c r="X13" s="34"/>
      <c r="Y13" s="34"/>
      <c r="Z13" s="34"/>
      <c r="AA13" s="34"/>
      <c r="AB13" s="34"/>
      <c r="AC13" s="34"/>
      <c r="AD13" s="34"/>
    </row>
    <row r="14" spans="1:30" x14ac:dyDescent="0.2">
      <c r="A14" s="2">
        <f>RANK(T14,$T$14:$T$17)</f>
        <v>1</v>
      </c>
      <c r="B14" s="22" t="str">
        <f>W41</f>
        <v>Equipo 9</v>
      </c>
      <c r="C14" s="93">
        <f>+G14*3+I14*1+K14*0</f>
        <v>0</v>
      </c>
      <c r="D14" s="94"/>
      <c r="E14" s="87">
        <f>SUM(G14:L14)</f>
        <v>0</v>
      </c>
      <c r="F14" s="88"/>
      <c r="G14" s="87">
        <f>IF(X41&gt;Y41,1)+IF(Z41&gt;AA41,1)+IF(AB41&gt;AC41,1)+IF(AD41&gt;AE41,1)</f>
        <v>0</v>
      </c>
      <c r="H14" s="88"/>
      <c r="I14" s="87">
        <f>IF(AND(Z41=AA41,Z41&lt;&gt;""),1)+IF(AND(AB41=AC41,AB41&lt;&gt;""),1)+IF(AND(AD41=AE41,AD41&lt;&gt;""),1)+IF(AND(X41=Y41,X41&lt;&gt;""),1)</f>
        <v>0</v>
      </c>
      <c r="J14" s="88"/>
      <c r="K14" s="87">
        <f>IF(AD41&lt;AE41,1)+IF(X41&lt;Y41,1)+IF(Z41&lt;AA41,1)+IF(AB41&lt;AC41,1)</f>
        <v>0</v>
      </c>
      <c r="L14" s="88"/>
      <c r="M14" s="87">
        <f>+$AD41+$AB41+$Z41+$X41</f>
        <v>0</v>
      </c>
      <c r="N14" s="88"/>
      <c r="O14" s="87">
        <f>+$Y41+$AA41+$AC41+$AE41</f>
        <v>0</v>
      </c>
      <c r="P14" s="88"/>
      <c r="Q14" s="87">
        <f>+$M14-$O14</f>
        <v>0</v>
      </c>
      <c r="R14" s="88"/>
      <c r="S14" s="31" t="e">
        <f>+C14/(E14*3)</f>
        <v>#DIV/0!</v>
      </c>
      <c r="T14" s="3">
        <f>IF(E14=0,-2000000-ROW(),C14*10000000+Q14*10000+M14*100+(30-ROW()))</f>
        <v>-2000014</v>
      </c>
    </row>
    <row r="15" spans="1:30" ht="12.75" customHeight="1" x14ac:dyDescent="0.2">
      <c r="A15" s="2">
        <f t="shared" ref="A15:A17" si="10">RANK(T15,$T$14:$T$17)</f>
        <v>2</v>
      </c>
      <c r="B15" s="22" t="str">
        <f t="shared" ref="B15:B17" si="11">W42</f>
        <v>Equipo 10</v>
      </c>
      <c r="C15" s="93">
        <f>+G15*3+I15*1+K15*0</f>
        <v>0</v>
      </c>
      <c r="D15" s="94"/>
      <c r="E15" s="87">
        <f>SUM(G15:L15)</f>
        <v>0</v>
      </c>
      <c r="F15" s="88"/>
      <c r="G15" s="87">
        <f t="shared" ref="G15:G17" si="12">IF(X42&gt;Y42,1)+IF(Z42&gt;AA42,1)+IF(AB42&gt;AC42,1)+IF(AD42&gt;AE42,1)</f>
        <v>0</v>
      </c>
      <c r="H15" s="88"/>
      <c r="I15" s="87">
        <f t="shared" ref="I15:I17" si="13">IF(AND(Z42=AA42,Z42&lt;&gt;""),1)+IF(AND(AB42=AC42,AB42&lt;&gt;""),1)+IF(AND(AD42=AE42,AD42&lt;&gt;""),1)+IF(AND(X42=Y42,X42&lt;&gt;""),1)</f>
        <v>0</v>
      </c>
      <c r="J15" s="88"/>
      <c r="K15" s="87">
        <f t="shared" ref="K15:K17" si="14">IF(AD42&lt;AE42,1)+IF(X42&lt;Y42,1)+IF(Z42&lt;AA42,1)+IF(AB42&lt;AC42,1)</f>
        <v>0</v>
      </c>
      <c r="L15" s="88"/>
      <c r="M15" s="87">
        <f t="shared" ref="M15:M17" si="15">+$AD42+$AB42+$Z42+$X42</f>
        <v>0</v>
      </c>
      <c r="N15" s="88"/>
      <c r="O15" s="87">
        <f t="shared" ref="O15:O17" si="16">+$Y42+$AA42+$AC42+$AE42</f>
        <v>0</v>
      </c>
      <c r="P15" s="88"/>
      <c r="Q15" s="87">
        <f t="shared" ref="Q15:Q17" si="17">+$M15-$O15</f>
        <v>0</v>
      </c>
      <c r="R15" s="88"/>
      <c r="S15" s="32" t="e">
        <f>+C15/(E15*3)</f>
        <v>#DIV/0!</v>
      </c>
      <c r="T15" s="3">
        <f>IF(E15=0,-2000000-ROW(),C15*10000000+Q15*10000+M15*100+(30-ROW()))</f>
        <v>-2000015</v>
      </c>
    </row>
    <row r="16" spans="1:30" x14ac:dyDescent="0.2">
      <c r="A16" s="2">
        <f t="shared" si="10"/>
        <v>3</v>
      </c>
      <c r="B16" s="22" t="str">
        <f t="shared" si="11"/>
        <v>Equipo 11</v>
      </c>
      <c r="C16" s="93">
        <f>+G16*3+I16*1+K16*0</f>
        <v>0</v>
      </c>
      <c r="D16" s="94"/>
      <c r="E16" s="87">
        <f>SUM(G16:L16)</f>
        <v>0</v>
      </c>
      <c r="F16" s="88"/>
      <c r="G16" s="87">
        <f t="shared" si="12"/>
        <v>0</v>
      </c>
      <c r="H16" s="88"/>
      <c r="I16" s="87">
        <f t="shared" si="13"/>
        <v>0</v>
      </c>
      <c r="J16" s="88"/>
      <c r="K16" s="87">
        <f t="shared" si="14"/>
        <v>0</v>
      </c>
      <c r="L16" s="88"/>
      <c r="M16" s="87">
        <f t="shared" si="15"/>
        <v>0</v>
      </c>
      <c r="N16" s="88"/>
      <c r="O16" s="87">
        <f t="shared" si="16"/>
        <v>0</v>
      </c>
      <c r="P16" s="88"/>
      <c r="Q16" s="87">
        <f t="shared" si="17"/>
        <v>0</v>
      </c>
      <c r="R16" s="88"/>
      <c r="S16" s="32" t="e">
        <f>+C16/(E16*3)</f>
        <v>#DIV/0!</v>
      </c>
      <c r="T16" s="3">
        <f>IF(E16=0,-2000000-ROW(),C16*10000000+Q16*10000+M16*100+(30-ROW()))</f>
        <v>-2000016</v>
      </c>
    </row>
    <row r="17" spans="1:32" x14ac:dyDescent="0.2">
      <c r="A17" s="2">
        <f t="shared" si="10"/>
        <v>4</v>
      </c>
      <c r="B17" s="22" t="str">
        <f t="shared" si="11"/>
        <v>Equipo 12</v>
      </c>
      <c r="C17" s="106">
        <f>+G17*3+I17*1+K17*0</f>
        <v>0</v>
      </c>
      <c r="D17" s="107"/>
      <c r="E17" s="104">
        <f>SUM(G17:L17)</f>
        <v>0</v>
      </c>
      <c r="F17" s="105"/>
      <c r="G17" s="104">
        <f t="shared" si="12"/>
        <v>0</v>
      </c>
      <c r="H17" s="105"/>
      <c r="I17" s="104">
        <f t="shared" si="13"/>
        <v>0</v>
      </c>
      <c r="J17" s="105"/>
      <c r="K17" s="104">
        <f t="shared" si="14"/>
        <v>0</v>
      </c>
      <c r="L17" s="105"/>
      <c r="M17" s="104">
        <f t="shared" si="15"/>
        <v>0</v>
      </c>
      <c r="N17" s="105"/>
      <c r="O17" s="104">
        <f t="shared" si="16"/>
        <v>0</v>
      </c>
      <c r="P17" s="105"/>
      <c r="Q17" s="104">
        <f t="shared" si="17"/>
        <v>0</v>
      </c>
      <c r="R17" s="105"/>
      <c r="S17" s="33" t="e">
        <f>+C17/(E17*3)</f>
        <v>#DIV/0!</v>
      </c>
      <c r="T17" s="3">
        <f>IF(E17=0,-2000000-ROW(),C17*10000000+Q17*10000+M17*100+(30-ROW()))</f>
        <v>-2000017</v>
      </c>
    </row>
    <row r="18" spans="1:32" x14ac:dyDescent="0.2">
      <c r="A18" s="64"/>
      <c r="B18" s="64"/>
      <c r="C18" s="64"/>
      <c r="D18" s="64"/>
      <c r="E18" s="64"/>
      <c r="F18" s="64"/>
      <c r="G18" s="64"/>
      <c r="H18" s="64"/>
      <c r="I18" s="64"/>
      <c r="J18" s="64"/>
      <c r="K18" s="63"/>
      <c r="L18" s="63"/>
      <c r="M18" s="63"/>
      <c r="N18" s="63"/>
      <c r="O18" s="63"/>
      <c r="P18" s="63"/>
      <c r="Q18" s="63"/>
      <c r="R18" s="63"/>
    </row>
    <row r="19" spans="1:32" x14ac:dyDescent="0.2">
      <c r="A19" s="34"/>
      <c r="B19" s="30" t="s">
        <v>71</v>
      </c>
      <c r="C19" s="96" t="s">
        <v>40</v>
      </c>
      <c r="D19" s="96"/>
      <c r="E19" s="96" t="s">
        <v>41</v>
      </c>
      <c r="F19" s="96"/>
      <c r="G19" s="96" t="s">
        <v>42</v>
      </c>
      <c r="H19" s="96"/>
      <c r="I19" s="96" t="s">
        <v>43</v>
      </c>
      <c r="J19" s="96"/>
      <c r="K19" s="96" t="s">
        <v>44</v>
      </c>
      <c r="L19" s="96"/>
      <c r="M19" s="96" t="s">
        <v>4</v>
      </c>
      <c r="N19" s="96"/>
      <c r="O19" s="96" t="s">
        <v>5</v>
      </c>
      <c r="P19" s="96"/>
      <c r="Q19" s="96" t="s">
        <v>45</v>
      </c>
      <c r="R19" s="96"/>
      <c r="S19" s="74" t="s">
        <v>46</v>
      </c>
      <c r="T19" s="1" t="s">
        <v>10</v>
      </c>
    </row>
    <row r="20" spans="1:32" x14ac:dyDescent="0.2">
      <c r="A20" s="2">
        <f>RANK(T20,$T$20:$T$23)</f>
        <v>1</v>
      </c>
      <c r="B20" s="22" t="str">
        <f>W48</f>
        <v>Equipo 13</v>
      </c>
      <c r="C20" s="93">
        <f>+G20*3+I20*1+K20*0</f>
        <v>0</v>
      </c>
      <c r="D20" s="94"/>
      <c r="E20" s="87">
        <f>SUM(G20:L20)</f>
        <v>0</v>
      </c>
      <c r="F20" s="88"/>
      <c r="G20" s="87">
        <f>IF(X48&gt;Y48,1)+IF(Z48&gt;AA48,1)+IF(AB48&gt;AC48,1)+IF(AD48&gt;AE48,1)</f>
        <v>0</v>
      </c>
      <c r="H20" s="88"/>
      <c r="I20" s="87">
        <f>IF(AND(Z48=AA48,Z48&lt;&gt;""),1)+IF(AND(AB48=AC48,AB48&lt;&gt;""),1)+IF(AND(AD48=AE48,AD48&lt;&gt;""),1)+IF(AND(X48=Y48,X48&lt;&gt;""),1)</f>
        <v>0</v>
      </c>
      <c r="J20" s="88"/>
      <c r="K20" s="87">
        <f>IF(AD48&lt;AE48,1)+IF(X48&lt;Y48,1)+IF(Z48&lt;AA48,1)+IF(AB48&lt;AC48,1)</f>
        <v>0</v>
      </c>
      <c r="L20" s="88"/>
      <c r="M20" s="87">
        <f>+$AD48+$AB48+$Z48+$X48</f>
        <v>0</v>
      </c>
      <c r="N20" s="88"/>
      <c r="O20" s="87">
        <f>+$Y48+$AA48+$AC48+$AE48</f>
        <v>0</v>
      </c>
      <c r="P20" s="88"/>
      <c r="Q20" s="87">
        <f>+$M20-$O20</f>
        <v>0</v>
      </c>
      <c r="R20" s="88"/>
      <c r="S20" s="31" t="e">
        <f>+C20/(E20*3)</f>
        <v>#DIV/0!</v>
      </c>
      <c r="T20" s="3">
        <f>IF(E20=0,-2000000-ROW(),C20*10000000+Q20*10000+M20*100+(30-ROW()))</f>
        <v>-2000020</v>
      </c>
    </row>
    <row r="21" spans="1:32" x14ac:dyDescent="0.2">
      <c r="A21" s="2">
        <f t="shared" ref="A21:A23" si="18">RANK(T21,$T$20:$T$23)</f>
        <v>2</v>
      </c>
      <c r="B21" s="22" t="str">
        <f t="shared" ref="B21:B23" si="19">W49</f>
        <v>Equipo 14</v>
      </c>
      <c r="C21" s="93">
        <f>+G21*3+I21*1+K21*0</f>
        <v>0</v>
      </c>
      <c r="D21" s="94"/>
      <c r="E21" s="87">
        <f>SUM(G21:L21)</f>
        <v>0</v>
      </c>
      <c r="F21" s="88"/>
      <c r="G21" s="87">
        <f t="shared" ref="G21:G23" si="20">IF(X49&gt;Y49,1)+IF(Z49&gt;AA49,1)+IF(AB49&gt;AC49,1)+IF(AD49&gt;AE49,1)</f>
        <v>0</v>
      </c>
      <c r="H21" s="88"/>
      <c r="I21" s="87">
        <f t="shared" ref="I21:I23" si="21">IF(AND(Z49=AA49,Z49&lt;&gt;""),1)+IF(AND(AB49=AC49,AB49&lt;&gt;""),1)+IF(AND(AD49=AE49,AD49&lt;&gt;""),1)+IF(AND(X49=Y49,X49&lt;&gt;""),1)</f>
        <v>0</v>
      </c>
      <c r="J21" s="88"/>
      <c r="K21" s="87">
        <f t="shared" ref="K21:K23" si="22">IF(AD49&lt;AE49,1)+IF(X49&lt;Y49,1)+IF(Z49&lt;AA49,1)+IF(AB49&lt;AC49,1)</f>
        <v>0</v>
      </c>
      <c r="L21" s="88"/>
      <c r="M21" s="87">
        <f t="shared" ref="M21:M23" si="23">+$AD49+$AB49+$Z49+$X49</f>
        <v>0</v>
      </c>
      <c r="N21" s="88"/>
      <c r="O21" s="87">
        <f t="shared" ref="O21:O23" si="24">+$Y49+$AA49+$AC49+$AE49</f>
        <v>0</v>
      </c>
      <c r="P21" s="88"/>
      <c r="Q21" s="87">
        <f>+$M21-$O21</f>
        <v>0</v>
      </c>
      <c r="R21" s="88"/>
      <c r="S21" s="32" t="e">
        <f>+C21/(E21*3)</f>
        <v>#DIV/0!</v>
      </c>
      <c r="T21" s="3">
        <f>IF(E21=0,-2000000-ROW(),C21*10000000+Q21*10000+M21*100+(30-ROW()))</f>
        <v>-2000021</v>
      </c>
    </row>
    <row r="22" spans="1:32" x14ac:dyDescent="0.2">
      <c r="A22" s="2">
        <f t="shared" si="18"/>
        <v>3</v>
      </c>
      <c r="B22" s="22" t="str">
        <f t="shared" si="19"/>
        <v>Equipo 15</v>
      </c>
      <c r="C22" s="93">
        <f>+G22*3+I22*1+K22*0</f>
        <v>0</v>
      </c>
      <c r="D22" s="94"/>
      <c r="E22" s="87">
        <f>SUM(G22:L22)</f>
        <v>0</v>
      </c>
      <c r="F22" s="88"/>
      <c r="G22" s="87">
        <f t="shared" si="20"/>
        <v>0</v>
      </c>
      <c r="H22" s="88"/>
      <c r="I22" s="87">
        <f t="shared" si="21"/>
        <v>0</v>
      </c>
      <c r="J22" s="88"/>
      <c r="K22" s="87">
        <f t="shared" si="22"/>
        <v>0</v>
      </c>
      <c r="L22" s="88"/>
      <c r="M22" s="87">
        <f t="shared" si="23"/>
        <v>0</v>
      </c>
      <c r="N22" s="88"/>
      <c r="O22" s="87">
        <f t="shared" si="24"/>
        <v>0</v>
      </c>
      <c r="P22" s="88"/>
      <c r="Q22" s="87">
        <f>+$M22-$O22</f>
        <v>0</v>
      </c>
      <c r="R22" s="88"/>
      <c r="S22" s="32" t="e">
        <f>+C22/(E22*3)</f>
        <v>#DIV/0!</v>
      </c>
      <c r="T22" s="3">
        <f>IF(E22=0,-2000000-ROW(),C22*10000000+Q22*10000+M22*100+(30-ROW()))</f>
        <v>-2000022</v>
      </c>
    </row>
    <row r="23" spans="1:32" x14ac:dyDescent="0.2">
      <c r="A23" s="2">
        <f t="shared" si="18"/>
        <v>4</v>
      </c>
      <c r="B23" s="22" t="str">
        <f t="shared" si="19"/>
        <v>Equipo 16</v>
      </c>
      <c r="C23" s="106">
        <f>+G23*3+I23*1+K23*0</f>
        <v>0</v>
      </c>
      <c r="D23" s="107"/>
      <c r="E23" s="104">
        <f>SUM(G23:L23)</f>
        <v>0</v>
      </c>
      <c r="F23" s="105"/>
      <c r="G23" s="104">
        <f t="shared" si="20"/>
        <v>0</v>
      </c>
      <c r="H23" s="105"/>
      <c r="I23" s="104">
        <f t="shared" si="21"/>
        <v>0</v>
      </c>
      <c r="J23" s="105"/>
      <c r="K23" s="104">
        <f t="shared" si="22"/>
        <v>0</v>
      </c>
      <c r="L23" s="105"/>
      <c r="M23" s="104">
        <f t="shared" si="23"/>
        <v>0</v>
      </c>
      <c r="N23" s="105"/>
      <c r="O23" s="104">
        <f t="shared" si="24"/>
        <v>0</v>
      </c>
      <c r="P23" s="105"/>
      <c r="Q23" s="104">
        <f>+$M23-$O23</f>
        <v>0</v>
      </c>
      <c r="R23" s="105"/>
      <c r="S23" s="33" t="e">
        <f>+C23/(E23*3)</f>
        <v>#DIV/0!</v>
      </c>
      <c r="T23" s="3">
        <f>IF(E23=0,-2000000-ROW(),C23*10000000+Q23*10000+M23*100+(30-ROW()))</f>
        <v>-2000023</v>
      </c>
    </row>
    <row r="24" spans="1:32" ht="35.25" customHeight="1" x14ac:dyDescent="0.2">
      <c r="A24" s="63"/>
      <c r="B24" s="63"/>
      <c r="C24" s="63"/>
      <c r="D24" s="63"/>
      <c r="E24" s="63"/>
      <c r="F24" s="63"/>
      <c r="G24" s="63"/>
      <c r="H24" s="63"/>
      <c r="I24" s="63"/>
      <c r="J24" s="63"/>
      <c r="K24" s="63"/>
      <c r="L24" s="63"/>
      <c r="M24" s="63"/>
      <c r="N24" s="63"/>
      <c r="O24" s="63"/>
      <c r="P24" s="63"/>
      <c r="Q24" s="63"/>
      <c r="R24" s="63"/>
    </row>
    <row r="25" spans="1:32" x14ac:dyDescent="0.2">
      <c r="V25" s="34"/>
      <c r="W25" s="34"/>
      <c r="X25" s="101" t="s">
        <v>8</v>
      </c>
      <c r="Y25" s="102"/>
      <c r="Z25" s="102"/>
      <c r="AA25" s="102"/>
      <c r="AB25" s="102"/>
      <c r="AC25" s="102"/>
      <c r="AD25" s="102"/>
      <c r="AE25" s="103"/>
    </row>
    <row r="26" spans="1:32" x14ac:dyDescent="0.2">
      <c r="V26" s="34"/>
      <c r="W26" s="21" t="s">
        <v>24</v>
      </c>
      <c r="X26" s="96" t="str">
        <f>+W27</f>
        <v>Equipo 1</v>
      </c>
      <c r="Y26" s="96"/>
      <c r="Z26" s="96" t="str">
        <f>+W28</f>
        <v>Equipo 2</v>
      </c>
      <c r="AA26" s="96"/>
      <c r="AB26" s="96" t="str">
        <f>+W29</f>
        <v>Equipo 3</v>
      </c>
      <c r="AC26" s="96"/>
      <c r="AD26" s="96" t="str">
        <f>+W30</f>
        <v>Equipo 4</v>
      </c>
      <c r="AE26" s="96"/>
    </row>
    <row r="27" spans="1:32" x14ac:dyDescent="0.2">
      <c r="V27" s="98" t="s">
        <v>7</v>
      </c>
      <c r="W27" s="22" t="str">
        <f>Partidos!C2</f>
        <v>Equipo 1</v>
      </c>
      <c r="X27" s="23"/>
      <c r="Y27" s="24"/>
      <c r="Z27" s="25"/>
      <c r="AA27" s="26"/>
      <c r="AB27" s="25"/>
      <c r="AC27" s="26"/>
      <c r="AD27" s="25"/>
      <c r="AE27" s="26"/>
    </row>
    <row r="28" spans="1:32" x14ac:dyDescent="0.2">
      <c r="V28" s="99"/>
      <c r="W28" s="22" t="str">
        <f>Partidos!C3</f>
        <v>Equipo 2</v>
      </c>
      <c r="X28" s="27"/>
      <c r="Y28" s="28"/>
      <c r="Z28" s="29"/>
      <c r="AA28" s="29"/>
      <c r="AB28" s="27"/>
      <c r="AC28" s="28"/>
      <c r="AD28" s="27"/>
      <c r="AE28" s="28"/>
    </row>
    <row r="29" spans="1:32" x14ac:dyDescent="0.2">
      <c r="V29" s="99"/>
      <c r="W29" s="22" t="str">
        <f>Partidos!C4</f>
        <v>Equipo 3</v>
      </c>
      <c r="X29" s="25"/>
      <c r="Y29" s="26"/>
      <c r="Z29" s="25"/>
      <c r="AA29" s="26"/>
      <c r="AB29" s="29"/>
      <c r="AC29" s="29"/>
      <c r="AD29" s="25"/>
      <c r="AE29" s="26"/>
    </row>
    <row r="30" spans="1:32" x14ac:dyDescent="0.2">
      <c r="V30" s="100"/>
      <c r="W30" s="22" t="str">
        <f>Partidos!C5</f>
        <v>Equipo 4</v>
      </c>
      <c r="X30" s="27"/>
      <c r="Y30" s="28"/>
      <c r="Z30" s="27"/>
      <c r="AA30" s="28"/>
      <c r="AB30" s="27"/>
      <c r="AC30" s="28"/>
      <c r="AD30" s="29"/>
      <c r="AE30" s="29"/>
      <c r="AF30" s="61"/>
    </row>
    <row r="31" spans="1:32" x14ac:dyDescent="0.2">
      <c r="V31" s="34"/>
      <c r="W31" s="37"/>
      <c r="X31" s="34"/>
      <c r="Y31" s="34"/>
      <c r="Z31" s="34"/>
      <c r="AA31" s="34"/>
      <c r="AB31" s="34"/>
      <c r="AC31" s="34"/>
      <c r="AD31" s="62"/>
      <c r="AE31" s="62"/>
    </row>
    <row r="32" spans="1:32" x14ac:dyDescent="0.2">
      <c r="V32" s="34"/>
      <c r="W32" s="37"/>
      <c r="X32" s="101" t="s">
        <v>8</v>
      </c>
      <c r="Y32" s="102"/>
      <c r="Z32" s="102"/>
      <c r="AA32" s="102"/>
      <c r="AB32" s="102"/>
      <c r="AC32" s="102"/>
      <c r="AD32" s="102"/>
      <c r="AE32" s="103"/>
    </row>
    <row r="33" spans="22:32" x14ac:dyDescent="0.2">
      <c r="V33" s="34"/>
      <c r="W33" s="21" t="s">
        <v>34</v>
      </c>
      <c r="X33" s="95" t="str">
        <f>+W34</f>
        <v>Equipo 5</v>
      </c>
      <c r="Y33" s="95"/>
      <c r="Z33" s="95" t="str">
        <f>+W35</f>
        <v>Equipo 6</v>
      </c>
      <c r="AA33" s="95"/>
      <c r="AB33" s="95" t="str">
        <f>+W36</f>
        <v>Equipo 7</v>
      </c>
      <c r="AC33" s="95"/>
      <c r="AD33" s="95" t="str">
        <f>+W37</f>
        <v>Equipo 8</v>
      </c>
      <c r="AE33" s="97"/>
    </row>
    <row r="34" spans="22:32" x14ac:dyDescent="0.2">
      <c r="V34" s="98" t="s">
        <v>7</v>
      </c>
      <c r="W34" s="22" t="str">
        <f>Partidos!G2</f>
        <v>Equipo 5</v>
      </c>
      <c r="X34" s="23"/>
      <c r="Y34" s="24"/>
      <c r="Z34" s="25"/>
      <c r="AA34" s="26"/>
      <c r="AB34" s="25"/>
      <c r="AC34" s="26"/>
      <c r="AD34" s="25"/>
      <c r="AE34" s="26"/>
    </row>
    <row r="35" spans="22:32" x14ac:dyDescent="0.2">
      <c r="V35" s="99"/>
      <c r="W35" s="22" t="str">
        <f>Partidos!G3</f>
        <v>Equipo 6</v>
      </c>
      <c r="X35" s="27"/>
      <c r="Y35" s="28"/>
      <c r="Z35" s="29"/>
      <c r="AA35" s="29"/>
      <c r="AB35" s="27"/>
      <c r="AC35" s="28"/>
      <c r="AD35" s="27"/>
      <c r="AE35" s="28"/>
    </row>
    <row r="36" spans="22:32" x14ac:dyDescent="0.2">
      <c r="V36" s="99"/>
      <c r="W36" s="22" t="str">
        <f>Partidos!G4</f>
        <v>Equipo 7</v>
      </c>
      <c r="X36" s="25"/>
      <c r="Y36" s="26"/>
      <c r="Z36" s="25"/>
      <c r="AA36" s="26"/>
      <c r="AB36" s="29"/>
      <c r="AC36" s="29"/>
      <c r="AD36" s="25"/>
      <c r="AE36" s="26"/>
    </row>
    <row r="37" spans="22:32" x14ac:dyDescent="0.2">
      <c r="V37" s="100"/>
      <c r="W37" s="22" t="str">
        <f>Partidos!G5</f>
        <v>Equipo 8</v>
      </c>
      <c r="X37" s="27"/>
      <c r="Y37" s="28"/>
      <c r="Z37" s="27"/>
      <c r="AA37" s="28"/>
      <c r="AB37" s="27"/>
      <c r="AC37" s="28"/>
      <c r="AD37" s="29"/>
      <c r="AE37" s="29"/>
      <c r="AF37" s="61"/>
    </row>
    <row r="38" spans="22:32" x14ac:dyDescent="0.2">
      <c r="V38" s="34"/>
      <c r="W38" s="37"/>
      <c r="X38" s="34"/>
      <c r="Y38" s="34"/>
      <c r="Z38" s="34"/>
      <c r="AA38" s="34"/>
      <c r="AB38" s="34"/>
      <c r="AC38" s="34"/>
      <c r="AD38" s="62"/>
      <c r="AE38" s="62"/>
      <c r="AF38" s="61"/>
    </row>
    <row r="39" spans="22:32" x14ac:dyDescent="0.2">
      <c r="V39" s="34"/>
      <c r="W39" s="37"/>
      <c r="X39" s="101" t="s">
        <v>8</v>
      </c>
      <c r="Y39" s="102"/>
      <c r="Z39" s="102"/>
      <c r="AA39" s="102"/>
      <c r="AB39" s="102"/>
      <c r="AC39" s="102"/>
      <c r="AD39" s="102"/>
      <c r="AE39" s="103"/>
      <c r="AF39" s="61"/>
    </row>
    <row r="40" spans="22:32" x14ac:dyDescent="0.2">
      <c r="V40" s="34"/>
      <c r="W40" s="21" t="s">
        <v>55</v>
      </c>
      <c r="X40" s="96" t="str">
        <f>+W41</f>
        <v>Equipo 9</v>
      </c>
      <c r="Y40" s="96"/>
      <c r="Z40" s="96" t="str">
        <f>+W42</f>
        <v>Equipo 10</v>
      </c>
      <c r="AA40" s="96"/>
      <c r="AB40" s="96" t="str">
        <f>+W43</f>
        <v>Equipo 11</v>
      </c>
      <c r="AC40" s="96"/>
      <c r="AD40" s="96" t="str">
        <f>+W44</f>
        <v>Equipo 12</v>
      </c>
      <c r="AE40" s="96"/>
      <c r="AF40" s="61"/>
    </row>
    <row r="41" spans="22:32" ht="12.75" customHeight="1" x14ac:dyDescent="0.2">
      <c r="V41" s="98" t="s">
        <v>7</v>
      </c>
      <c r="W41" s="22" t="str">
        <f>Partidos!C8</f>
        <v>Equipo 9</v>
      </c>
      <c r="X41" s="23"/>
      <c r="Y41" s="24"/>
      <c r="Z41" s="25"/>
      <c r="AA41" s="26"/>
      <c r="AB41" s="25"/>
      <c r="AC41" s="26"/>
      <c r="AD41" s="25"/>
      <c r="AE41" s="26"/>
      <c r="AF41" s="61"/>
    </row>
    <row r="42" spans="22:32" x14ac:dyDescent="0.2">
      <c r="V42" s="99"/>
      <c r="W42" s="22" t="str">
        <f>Partidos!C9</f>
        <v>Equipo 10</v>
      </c>
      <c r="X42" s="27"/>
      <c r="Y42" s="28"/>
      <c r="Z42" s="29"/>
      <c r="AA42" s="29"/>
      <c r="AB42" s="27"/>
      <c r="AC42" s="28"/>
      <c r="AD42" s="27"/>
      <c r="AE42" s="28"/>
      <c r="AF42" s="61"/>
    </row>
    <row r="43" spans="22:32" x14ac:dyDescent="0.2">
      <c r="V43" s="99"/>
      <c r="W43" s="22" t="str">
        <f>Partidos!C10</f>
        <v>Equipo 11</v>
      </c>
      <c r="X43" s="25"/>
      <c r="Y43" s="26"/>
      <c r="Z43" s="25"/>
      <c r="AA43" s="26"/>
      <c r="AB43" s="29"/>
      <c r="AC43" s="29"/>
      <c r="AD43" s="25"/>
      <c r="AE43" s="26"/>
      <c r="AF43" s="61"/>
    </row>
    <row r="44" spans="22:32" x14ac:dyDescent="0.2">
      <c r="V44" s="100"/>
      <c r="W44" s="22" t="str">
        <f>Partidos!C11</f>
        <v>Equipo 12</v>
      </c>
      <c r="X44" s="27"/>
      <c r="Y44" s="28"/>
      <c r="Z44" s="27"/>
      <c r="AA44" s="28"/>
      <c r="AB44" s="27"/>
      <c r="AC44" s="28"/>
      <c r="AD44" s="29"/>
      <c r="AE44" s="29"/>
      <c r="AF44" s="61"/>
    </row>
    <row r="45" spans="22:32" x14ac:dyDescent="0.2">
      <c r="V45" s="34"/>
      <c r="W45" s="37"/>
      <c r="X45" s="34"/>
      <c r="Y45" s="34"/>
      <c r="Z45" s="34"/>
      <c r="AA45" s="34"/>
      <c r="AB45" s="34"/>
      <c r="AC45" s="34"/>
      <c r="AD45" s="62"/>
      <c r="AE45" s="62"/>
      <c r="AF45" s="61"/>
    </row>
    <row r="46" spans="22:32" x14ac:dyDescent="0.2">
      <c r="V46" s="34"/>
      <c r="W46" s="37"/>
      <c r="X46" s="101" t="s">
        <v>8</v>
      </c>
      <c r="Y46" s="102"/>
      <c r="Z46" s="102"/>
      <c r="AA46" s="102"/>
      <c r="AB46" s="102"/>
      <c r="AC46" s="102"/>
      <c r="AD46" s="102"/>
      <c r="AE46" s="103"/>
      <c r="AF46" s="61"/>
    </row>
    <row r="47" spans="22:32" x14ac:dyDescent="0.2">
      <c r="V47" s="34"/>
      <c r="W47" s="21" t="s">
        <v>71</v>
      </c>
      <c r="X47" s="95" t="str">
        <f>+W48</f>
        <v>Equipo 13</v>
      </c>
      <c r="Y47" s="95"/>
      <c r="Z47" s="95" t="str">
        <f>+W49</f>
        <v>Equipo 14</v>
      </c>
      <c r="AA47" s="95"/>
      <c r="AB47" s="95" t="str">
        <f>+W50</f>
        <v>Equipo 15</v>
      </c>
      <c r="AC47" s="95"/>
      <c r="AD47" s="95" t="str">
        <f>+W51</f>
        <v>Equipo 16</v>
      </c>
      <c r="AE47" s="97"/>
      <c r="AF47" s="61"/>
    </row>
    <row r="48" spans="22:32" ht="12.75" customHeight="1" x14ac:dyDescent="0.2">
      <c r="V48" s="98" t="s">
        <v>7</v>
      </c>
      <c r="W48" s="22" t="str">
        <f>Partidos!G8</f>
        <v>Equipo 13</v>
      </c>
      <c r="X48" s="23"/>
      <c r="Y48" s="24"/>
      <c r="Z48" s="25"/>
      <c r="AA48" s="26"/>
      <c r="AB48" s="25"/>
      <c r="AC48" s="26"/>
      <c r="AD48" s="25"/>
      <c r="AE48" s="26"/>
      <c r="AF48" s="61"/>
    </row>
    <row r="49" spans="22:40" x14ac:dyDescent="0.2">
      <c r="V49" s="99"/>
      <c r="W49" s="22" t="str">
        <f>Partidos!G9</f>
        <v>Equipo 14</v>
      </c>
      <c r="X49" s="27"/>
      <c r="Y49" s="28"/>
      <c r="Z49" s="29"/>
      <c r="AA49" s="29"/>
      <c r="AB49" s="27"/>
      <c r="AC49" s="28"/>
      <c r="AD49" s="27"/>
      <c r="AE49" s="28"/>
      <c r="AF49" s="61"/>
    </row>
    <row r="50" spans="22:40" x14ac:dyDescent="0.2">
      <c r="V50" s="99"/>
      <c r="W50" s="22" t="str">
        <f>Partidos!G10</f>
        <v>Equipo 15</v>
      </c>
      <c r="X50" s="25"/>
      <c r="Y50" s="26"/>
      <c r="Z50" s="25"/>
      <c r="AA50" s="26"/>
      <c r="AB50" s="29"/>
      <c r="AC50" s="29"/>
      <c r="AD50" s="25"/>
      <c r="AE50" s="26"/>
      <c r="AF50" s="61"/>
    </row>
    <row r="51" spans="22:40" x14ac:dyDescent="0.2">
      <c r="V51" s="100"/>
      <c r="W51" s="22" t="str">
        <f>Partidos!G11</f>
        <v>Equipo 16</v>
      </c>
      <c r="X51" s="27"/>
      <c r="Y51" s="28"/>
      <c r="Z51" s="27"/>
      <c r="AA51" s="28"/>
      <c r="AB51" s="27"/>
      <c r="AC51" s="28"/>
      <c r="AD51" s="29"/>
      <c r="AE51" s="29"/>
      <c r="AF51" s="61"/>
    </row>
    <row r="52" spans="22:40" ht="12.75" customHeight="1" x14ac:dyDescent="0.2">
      <c r="V52" s="75"/>
      <c r="W52" s="37"/>
      <c r="X52" s="34"/>
      <c r="Y52" s="34"/>
      <c r="Z52" s="34"/>
      <c r="AA52" s="34"/>
      <c r="AB52" s="34"/>
      <c r="AC52" s="34"/>
      <c r="AD52" s="62"/>
      <c r="AE52" s="62"/>
      <c r="AF52" s="61"/>
    </row>
    <row r="53" spans="22:40" x14ac:dyDescent="0.2">
      <c r="V53" s="75"/>
      <c r="W53" s="37"/>
      <c r="X53" s="34"/>
      <c r="Y53" s="34"/>
      <c r="Z53" s="34"/>
      <c r="AA53" s="34"/>
      <c r="AB53" s="34"/>
      <c r="AC53" s="34"/>
      <c r="AD53" s="62"/>
      <c r="AE53" s="62"/>
      <c r="AF53" s="61"/>
    </row>
    <row r="54" spans="22:40" x14ac:dyDescent="0.2">
      <c r="AD54" s="73"/>
      <c r="AE54" s="73"/>
    </row>
    <row r="55" spans="22:40" x14ac:dyDescent="0.2">
      <c r="V55" s="34"/>
      <c r="W55" s="30" t="s">
        <v>24</v>
      </c>
      <c r="X55" s="95" t="s">
        <v>40</v>
      </c>
      <c r="Y55" s="95"/>
      <c r="Z55" s="95" t="s">
        <v>0</v>
      </c>
      <c r="AA55" s="95"/>
      <c r="AB55" s="95" t="s">
        <v>1</v>
      </c>
      <c r="AC55" s="95"/>
      <c r="AD55" s="95" t="s">
        <v>2</v>
      </c>
      <c r="AE55" s="95"/>
      <c r="AF55" s="96" t="s">
        <v>3</v>
      </c>
      <c r="AG55" s="96"/>
      <c r="AH55" s="96" t="s">
        <v>4</v>
      </c>
      <c r="AI55" s="96"/>
      <c r="AJ55" s="96" t="s">
        <v>5</v>
      </c>
      <c r="AK55" s="96"/>
      <c r="AL55" s="96" t="s">
        <v>54</v>
      </c>
      <c r="AM55" s="96"/>
      <c r="AN55" s="4" t="s">
        <v>46</v>
      </c>
    </row>
    <row r="56" spans="22:40" x14ac:dyDescent="0.2">
      <c r="V56" s="71">
        <v>1</v>
      </c>
      <c r="W56" s="22" t="str">
        <f>VLOOKUP($V56,$A$2:$S$5,2,FALSE)</f>
        <v>Equipo 1</v>
      </c>
      <c r="X56" s="93">
        <f>VLOOKUP($V56,$A$2:$S$5,3,FALSE)</f>
        <v>0</v>
      </c>
      <c r="Y56" s="94"/>
      <c r="Z56" s="87">
        <f>VLOOKUP($V56,$A$2:$S$5,5,FALSE)</f>
        <v>0</v>
      </c>
      <c r="AA56" s="88"/>
      <c r="AB56" s="87">
        <f>VLOOKUP($V56,$A$2:$S$5,7,FALSE)</f>
        <v>0</v>
      </c>
      <c r="AC56" s="88"/>
      <c r="AD56" s="87">
        <f>VLOOKUP($V56,$A$2:$S$5,9,FALSE)</f>
        <v>0</v>
      </c>
      <c r="AE56" s="88"/>
      <c r="AF56" s="87">
        <f>VLOOKUP($V56,$A$2:$S$5,11,FALSE)</f>
        <v>0</v>
      </c>
      <c r="AG56" s="88"/>
      <c r="AH56" s="87">
        <f>VLOOKUP($V56,$A$2:$S$5,13,FALSE)</f>
        <v>0</v>
      </c>
      <c r="AI56" s="88"/>
      <c r="AJ56" s="87">
        <f>VLOOKUP($V56,$A$2:$S$5,15,FALSE)</f>
        <v>0</v>
      </c>
      <c r="AK56" s="88"/>
      <c r="AL56" s="87">
        <f>VLOOKUP($V56,$A$2:$S$5,17,FALSE)</f>
        <v>0</v>
      </c>
      <c r="AM56" s="88"/>
      <c r="AN56" s="31" t="e">
        <f>VLOOKUP($V56,$A$2:$S$5,19,FALSE)</f>
        <v>#DIV/0!</v>
      </c>
    </row>
    <row r="57" spans="22:40" x14ac:dyDescent="0.2">
      <c r="V57" s="71">
        <v>2</v>
      </c>
      <c r="W57" s="22" t="str">
        <f>VLOOKUP($V57,$A$2:$S$5,2,FALSE)</f>
        <v>Equipo 2</v>
      </c>
      <c r="X57" s="89">
        <f>VLOOKUP($V57,$A$2:$S$5,3,FALSE)</f>
        <v>0</v>
      </c>
      <c r="Y57" s="90"/>
      <c r="Z57" s="91">
        <f>VLOOKUP($V57,$A$2:$S$5,5,FALSE)</f>
        <v>0</v>
      </c>
      <c r="AA57" s="92"/>
      <c r="AB57" s="91">
        <f>VLOOKUP($V57,$A$2:$S$5,7,FALSE)</f>
        <v>0</v>
      </c>
      <c r="AC57" s="92"/>
      <c r="AD57" s="91">
        <f>VLOOKUP($V57,$A$2:$S$5,9,FALSE)</f>
        <v>0</v>
      </c>
      <c r="AE57" s="92"/>
      <c r="AF57" s="87">
        <f>VLOOKUP($V57,$A$2:$S$5,11,FALSE)</f>
        <v>0</v>
      </c>
      <c r="AG57" s="88"/>
      <c r="AH57" s="87">
        <f>VLOOKUP($V57,$A$2:$S$5,13,FALSE)</f>
        <v>0</v>
      </c>
      <c r="AI57" s="88"/>
      <c r="AJ57" s="87">
        <f>VLOOKUP($V57,$A$2:$S$5,15,FALSE)</f>
        <v>0</v>
      </c>
      <c r="AK57" s="88"/>
      <c r="AL57" s="87">
        <f>VLOOKUP($V57,$A$2:$S$5,17,FALSE)</f>
        <v>0</v>
      </c>
      <c r="AM57" s="88"/>
      <c r="AN57" s="31" t="e">
        <f>VLOOKUP($V57,$A$2:$S$5,19,FALSE)</f>
        <v>#DIV/0!</v>
      </c>
    </row>
    <row r="58" spans="22:40" x14ac:dyDescent="0.2">
      <c r="V58" s="71">
        <v>3</v>
      </c>
      <c r="W58" s="22" t="str">
        <f>VLOOKUP($V58,$A$2:$S$5,2,FALSE)</f>
        <v>Equipo 3</v>
      </c>
      <c r="X58" s="89">
        <f>VLOOKUP($V58,$A$2:$S$5,3,FALSE)</f>
        <v>0</v>
      </c>
      <c r="Y58" s="90"/>
      <c r="Z58" s="91">
        <f>VLOOKUP($V58,$A$2:$S$5,5,FALSE)</f>
        <v>0</v>
      </c>
      <c r="AA58" s="92"/>
      <c r="AB58" s="91">
        <f>VLOOKUP($V58,$A$2:$S$5,7,FALSE)</f>
        <v>0</v>
      </c>
      <c r="AC58" s="92"/>
      <c r="AD58" s="91">
        <f>VLOOKUP($V58,$A$2:$S$5,9,FALSE)</f>
        <v>0</v>
      </c>
      <c r="AE58" s="92"/>
      <c r="AF58" s="87">
        <f>VLOOKUP($V58,$A$2:$S$5,11,FALSE)</f>
        <v>0</v>
      </c>
      <c r="AG58" s="88"/>
      <c r="AH58" s="87">
        <f>VLOOKUP($V58,$A$2:$S$5,13,FALSE)</f>
        <v>0</v>
      </c>
      <c r="AI58" s="88"/>
      <c r="AJ58" s="87">
        <f>VLOOKUP($V58,$A$2:$S$5,15,FALSE)</f>
        <v>0</v>
      </c>
      <c r="AK58" s="88"/>
      <c r="AL58" s="87">
        <f>VLOOKUP($V58,$A$2:$S$5,17,FALSE)</f>
        <v>0</v>
      </c>
      <c r="AM58" s="88"/>
      <c r="AN58" s="31" t="e">
        <f>VLOOKUP($V58,$A$2:$S$5,19,FALSE)</f>
        <v>#DIV/0!</v>
      </c>
    </row>
    <row r="59" spans="22:40" x14ac:dyDescent="0.2">
      <c r="V59" s="71">
        <v>4</v>
      </c>
      <c r="W59" s="22" t="str">
        <f>VLOOKUP($V59,$A$2:$S$5,2,FALSE)</f>
        <v>Equipo 4</v>
      </c>
      <c r="X59" s="89">
        <f>VLOOKUP($V59,$A$2:$S$5,3,FALSE)</f>
        <v>0</v>
      </c>
      <c r="Y59" s="90"/>
      <c r="Z59" s="91">
        <f>VLOOKUP($V59,$A$2:$S$5,5,FALSE)</f>
        <v>0</v>
      </c>
      <c r="AA59" s="92"/>
      <c r="AB59" s="91">
        <f>VLOOKUP($V59,$A$2:$S$5,7,FALSE)</f>
        <v>0</v>
      </c>
      <c r="AC59" s="92"/>
      <c r="AD59" s="91">
        <f>VLOOKUP($V59,$A$2:$S$5,9,FALSE)</f>
        <v>0</v>
      </c>
      <c r="AE59" s="92"/>
      <c r="AF59" s="87">
        <f>VLOOKUP($V59,$A$2:$S$5,11,FALSE)</f>
        <v>0</v>
      </c>
      <c r="AG59" s="88"/>
      <c r="AH59" s="87">
        <f>VLOOKUP($V59,$A$2:$S$5,13,FALSE)</f>
        <v>0</v>
      </c>
      <c r="AI59" s="88"/>
      <c r="AJ59" s="87">
        <f>VLOOKUP($V59,$A$2:$S$5,15,FALSE)</f>
        <v>0</v>
      </c>
      <c r="AK59" s="88"/>
      <c r="AL59" s="87">
        <f>VLOOKUP($V59,$A$2:$S$5,17,FALSE)</f>
        <v>0</v>
      </c>
      <c r="AM59" s="88"/>
      <c r="AN59" s="31" t="e">
        <f>VLOOKUP($V59,$A$2:$S$5,19,FALSE)</f>
        <v>#DIV/0!</v>
      </c>
    </row>
    <row r="61" spans="22:40" x14ac:dyDescent="0.2">
      <c r="V61" s="34"/>
      <c r="W61" s="30" t="s">
        <v>34</v>
      </c>
      <c r="X61" s="95" t="s">
        <v>40</v>
      </c>
      <c r="Y61" s="95"/>
      <c r="Z61" s="95" t="s">
        <v>0</v>
      </c>
      <c r="AA61" s="95"/>
      <c r="AB61" s="95" t="s">
        <v>1</v>
      </c>
      <c r="AC61" s="95"/>
      <c r="AD61" s="95" t="s">
        <v>2</v>
      </c>
      <c r="AE61" s="95"/>
      <c r="AF61" s="96" t="s">
        <v>3</v>
      </c>
      <c r="AG61" s="96"/>
      <c r="AH61" s="96" t="s">
        <v>4</v>
      </c>
      <c r="AI61" s="96"/>
      <c r="AJ61" s="96" t="s">
        <v>5</v>
      </c>
      <c r="AK61" s="96"/>
      <c r="AL61" s="96" t="s">
        <v>54</v>
      </c>
      <c r="AM61" s="96"/>
      <c r="AN61" s="4" t="s">
        <v>46</v>
      </c>
    </row>
    <row r="62" spans="22:40" x14ac:dyDescent="0.2">
      <c r="V62" s="71">
        <v>1</v>
      </c>
      <c r="W62" s="22" t="str">
        <f>VLOOKUP($V62,$A$8:$S$11,2,FALSE)</f>
        <v>Equipo 5</v>
      </c>
      <c r="X62" s="93">
        <f>VLOOKUP($V62,$A$8:$S$11,3,FALSE)</f>
        <v>0</v>
      </c>
      <c r="Y62" s="94"/>
      <c r="Z62" s="87">
        <f>VLOOKUP($V62,$A$8:$S$11,5,FALSE)</f>
        <v>0</v>
      </c>
      <c r="AA62" s="88"/>
      <c r="AB62" s="87">
        <f>VLOOKUP($V62,$A$8:$S$11,7,FALSE)</f>
        <v>0</v>
      </c>
      <c r="AC62" s="88"/>
      <c r="AD62" s="87">
        <f>VLOOKUP($V62,$A$8:$S$11,9,FALSE)</f>
        <v>0</v>
      </c>
      <c r="AE62" s="88"/>
      <c r="AF62" s="87">
        <f>VLOOKUP($V62,$A$8:$S$11,11,FALSE)</f>
        <v>0</v>
      </c>
      <c r="AG62" s="88"/>
      <c r="AH62" s="87">
        <f>VLOOKUP($V62,$A$8:$S$11,13,FALSE)</f>
        <v>0</v>
      </c>
      <c r="AI62" s="88"/>
      <c r="AJ62" s="87">
        <f>VLOOKUP($V62,$A$8:$S$11,15,FALSE)</f>
        <v>0</v>
      </c>
      <c r="AK62" s="88"/>
      <c r="AL62" s="87">
        <f>VLOOKUP($V62,$A$8:$S$11,17,FALSE)</f>
        <v>0</v>
      </c>
      <c r="AM62" s="88"/>
      <c r="AN62" s="31" t="e">
        <f>VLOOKUP($V62,$A$8:$S$11,19,FALSE)</f>
        <v>#DIV/0!</v>
      </c>
    </row>
    <row r="63" spans="22:40" x14ac:dyDescent="0.2">
      <c r="V63" s="71">
        <v>2</v>
      </c>
      <c r="W63" s="22" t="str">
        <f>VLOOKUP($V63,$A$8:$S$11,2,FALSE)</f>
        <v>Equipo 6</v>
      </c>
      <c r="X63" s="89">
        <f>VLOOKUP($V63,$A$8:$S$11,3,FALSE)</f>
        <v>0</v>
      </c>
      <c r="Y63" s="90"/>
      <c r="Z63" s="91">
        <f>VLOOKUP($V63,$A$8:$S$11,5,FALSE)</f>
        <v>0</v>
      </c>
      <c r="AA63" s="92"/>
      <c r="AB63" s="91">
        <f>VLOOKUP($V63,$A$8:$S$11,7,FALSE)</f>
        <v>0</v>
      </c>
      <c r="AC63" s="92"/>
      <c r="AD63" s="91">
        <f>VLOOKUP($V63,$A$8:$S$11,9,FALSE)</f>
        <v>0</v>
      </c>
      <c r="AE63" s="92"/>
      <c r="AF63" s="87">
        <f>VLOOKUP($V63,$A$8:$S$11,11,FALSE)</f>
        <v>0</v>
      </c>
      <c r="AG63" s="88"/>
      <c r="AH63" s="87">
        <f>VLOOKUP($V63,$A$8:$S$11,13,FALSE)</f>
        <v>0</v>
      </c>
      <c r="AI63" s="88"/>
      <c r="AJ63" s="87">
        <f>VLOOKUP($V63,$A$8:$S$11,15,FALSE)</f>
        <v>0</v>
      </c>
      <c r="AK63" s="88"/>
      <c r="AL63" s="87">
        <f>VLOOKUP($V63,$A$8:$S$11,17,FALSE)</f>
        <v>0</v>
      </c>
      <c r="AM63" s="88"/>
      <c r="AN63" s="31" t="e">
        <f>VLOOKUP($V63,$A$8:$S$11,19,FALSE)</f>
        <v>#DIV/0!</v>
      </c>
    </row>
    <row r="64" spans="22:40" x14ac:dyDescent="0.2">
      <c r="V64" s="71">
        <v>3</v>
      </c>
      <c r="W64" s="22" t="str">
        <f>VLOOKUP($V64,$A$8:$S$11,2,FALSE)</f>
        <v>Equipo 7</v>
      </c>
      <c r="X64" s="89">
        <f>VLOOKUP($V64,$A$8:$S$11,3,FALSE)</f>
        <v>0</v>
      </c>
      <c r="Y64" s="90"/>
      <c r="Z64" s="91">
        <f>VLOOKUP($V64,$A$8:$S$11,5,FALSE)</f>
        <v>0</v>
      </c>
      <c r="AA64" s="92"/>
      <c r="AB64" s="91">
        <f>VLOOKUP($V64,$A$8:$S$11,7,FALSE)</f>
        <v>0</v>
      </c>
      <c r="AC64" s="92"/>
      <c r="AD64" s="91">
        <f>VLOOKUP($V64,$A$8:$S$11,9,FALSE)</f>
        <v>0</v>
      </c>
      <c r="AE64" s="92"/>
      <c r="AF64" s="87">
        <f>VLOOKUP($V64,$A$8:$S$11,11,FALSE)</f>
        <v>0</v>
      </c>
      <c r="AG64" s="88"/>
      <c r="AH64" s="87">
        <f>VLOOKUP($V64,$A$8:$S$11,13,FALSE)</f>
        <v>0</v>
      </c>
      <c r="AI64" s="88"/>
      <c r="AJ64" s="87">
        <f>VLOOKUP($V64,$A$8:$S$11,15,FALSE)</f>
        <v>0</v>
      </c>
      <c r="AK64" s="88"/>
      <c r="AL64" s="87">
        <f>VLOOKUP($V64,$A$8:$S$11,17,FALSE)</f>
        <v>0</v>
      </c>
      <c r="AM64" s="88"/>
      <c r="AN64" s="31" t="e">
        <f>VLOOKUP($V64,$A$8:$S$11,19,FALSE)</f>
        <v>#DIV/0!</v>
      </c>
    </row>
    <row r="65" spans="22:40" x14ac:dyDescent="0.2">
      <c r="V65" s="71">
        <v>4</v>
      </c>
      <c r="W65" s="22" t="str">
        <f>VLOOKUP($V65,$A$8:$S$11,2,FALSE)</f>
        <v>Equipo 8</v>
      </c>
      <c r="X65" s="89">
        <f>VLOOKUP($V65,$A$8:$S$11,3,FALSE)</f>
        <v>0</v>
      </c>
      <c r="Y65" s="90"/>
      <c r="Z65" s="91">
        <f>VLOOKUP($V65,$A$8:$S$11,5,FALSE)</f>
        <v>0</v>
      </c>
      <c r="AA65" s="92"/>
      <c r="AB65" s="91">
        <f>VLOOKUP($V65,$A$8:$S$11,7,FALSE)</f>
        <v>0</v>
      </c>
      <c r="AC65" s="92"/>
      <c r="AD65" s="91">
        <f>VLOOKUP($V65,$A$8:$S$11,9,FALSE)</f>
        <v>0</v>
      </c>
      <c r="AE65" s="92"/>
      <c r="AF65" s="87">
        <f>VLOOKUP($V65,$A$8:$S$11,11,FALSE)</f>
        <v>0</v>
      </c>
      <c r="AG65" s="88"/>
      <c r="AH65" s="87">
        <f>VLOOKUP($V65,$A$8:$S$11,13,FALSE)</f>
        <v>0</v>
      </c>
      <c r="AI65" s="88"/>
      <c r="AJ65" s="87">
        <f>VLOOKUP($V65,$A$8:$S$11,15,FALSE)</f>
        <v>0</v>
      </c>
      <c r="AK65" s="88"/>
      <c r="AL65" s="87">
        <f>VLOOKUP($V65,$A$8:$S$11,17,FALSE)</f>
        <v>0</v>
      </c>
      <c r="AM65" s="88"/>
      <c r="AN65" s="31" t="e">
        <f>VLOOKUP($V65,$A$8:$S$11,19,FALSE)</f>
        <v>#DIV/0!</v>
      </c>
    </row>
    <row r="67" spans="22:40" x14ac:dyDescent="0.2">
      <c r="V67" s="34"/>
      <c r="W67" s="30" t="s">
        <v>55</v>
      </c>
      <c r="X67" s="95" t="s">
        <v>40</v>
      </c>
      <c r="Y67" s="95"/>
      <c r="Z67" s="95" t="s">
        <v>0</v>
      </c>
      <c r="AA67" s="95"/>
      <c r="AB67" s="95" t="s">
        <v>1</v>
      </c>
      <c r="AC67" s="95"/>
      <c r="AD67" s="95" t="s">
        <v>2</v>
      </c>
      <c r="AE67" s="95"/>
      <c r="AF67" s="96" t="s">
        <v>3</v>
      </c>
      <c r="AG67" s="96"/>
      <c r="AH67" s="96" t="s">
        <v>4</v>
      </c>
      <c r="AI67" s="96"/>
      <c r="AJ67" s="96" t="s">
        <v>5</v>
      </c>
      <c r="AK67" s="96"/>
      <c r="AL67" s="96" t="s">
        <v>54</v>
      </c>
      <c r="AM67" s="96"/>
      <c r="AN67" s="74" t="s">
        <v>46</v>
      </c>
    </row>
    <row r="68" spans="22:40" x14ac:dyDescent="0.2">
      <c r="V68" s="71">
        <v>1</v>
      </c>
      <c r="W68" s="22" t="str">
        <f>VLOOKUP($V68,$A$14:$S$17,2,FALSE)</f>
        <v>Equipo 9</v>
      </c>
      <c r="X68" s="93">
        <f>VLOOKUP($V68,$A$14:$S$17,3,FALSE)</f>
        <v>0</v>
      </c>
      <c r="Y68" s="94"/>
      <c r="Z68" s="87">
        <f>VLOOKUP($V68,$A$14:$S$17,5,FALSE)</f>
        <v>0</v>
      </c>
      <c r="AA68" s="88"/>
      <c r="AB68" s="87">
        <f>VLOOKUP($V68,$A$14:$S$17,7,FALSE)</f>
        <v>0</v>
      </c>
      <c r="AC68" s="88"/>
      <c r="AD68" s="87">
        <f>VLOOKUP($V68,$A$14:$S$17,9,FALSE)</f>
        <v>0</v>
      </c>
      <c r="AE68" s="88"/>
      <c r="AF68" s="87">
        <f>VLOOKUP($V68,$A$14:$S$17,11,FALSE)</f>
        <v>0</v>
      </c>
      <c r="AG68" s="88"/>
      <c r="AH68" s="87">
        <f>VLOOKUP($V68,$A$14:$S$17,13,FALSE)</f>
        <v>0</v>
      </c>
      <c r="AI68" s="88"/>
      <c r="AJ68" s="87">
        <f>VLOOKUP($V68,$A$14:$S$17,15,FALSE)</f>
        <v>0</v>
      </c>
      <c r="AK68" s="88"/>
      <c r="AL68" s="87">
        <f>VLOOKUP($V68,$A$14:$S$17,17,FALSE)</f>
        <v>0</v>
      </c>
      <c r="AM68" s="88"/>
      <c r="AN68" s="31" t="e">
        <f>VLOOKUP($V68,$A$14:$S$17,19,FALSE)</f>
        <v>#DIV/0!</v>
      </c>
    </row>
    <row r="69" spans="22:40" x14ac:dyDescent="0.2">
      <c r="V69" s="71">
        <v>2</v>
      </c>
      <c r="W69" s="22" t="str">
        <f t="shared" ref="W69:W71" si="25">VLOOKUP($V69,$A$14:$S$17,2,FALSE)</f>
        <v>Equipo 10</v>
      </c>
      <c r="X69" s="93">
        <f t="shared" ref="X69:X71" si="26">VLOOKUP($V69,$A$14:$S$17,3,FALSE)</f>
        <v>0</v>
      </c>
      <c r="Y69" s="94"/>
      <c r="Z69" s="87">
        <f t="shared" ref="Z69:Z71" si="27">VLOOKUP($V69,$A$14:$S$17,5,FALSE)</f>
        <v>0</v>
      </c>
      <c r="AA69" s="88"/>
      <c r="AB69" s="87">
        <f t="shared" ref="AB69:AB71" si="28">VLOOKUP($V69,$A$14:$S$17,7,FALSE)</f>
        <v>0</v>
      </c>
      <c r="AC69" s="88"/>
      <c r="AD69" s="87">
        <f t="shared" ref="AD69:AD71" si="29">VLOOKUP($V69,$A$14:$S$17,9,FALSE)</f>
        <v>0</v>
      </c>
      <c r="AE69" s="88"/>
      <c r="AF69" s="87">
        <f t="shared" ref="AF69:AF71" si="30">VLOOKUP($V69,$A$14:$S$17,11,FALSE)</f>
        <v>0</v>
      </c>
      <c r="AG69" s="88"/>
      <c r="AH69" s="87">
        <f t="shared" ref="AH69:AH71" si="31">VLOOKUP($V69,$A$14:$S$17,13,FALSE)</f>
        <v>0</v>
      </c>
      <c r="AI69" s="88"/>
      <c r="AJ69" s="87">
        <f t="shared" ref="AJ69:AJ71" si="32">VLOOKUP($V69,$A$14:$S$17,15,FALSE)</f>
        <v>0</v>
      </c>
      <c r="AK69" s="88"/>
      <c r="AL69" s="87">
        <f t="shared" ref="AL69:AL71" si="33">VLOOKUP($V69,$A$14:$S$17,17,FALSE)</f>
        <v>0</v>
      </c>
      <c r="AM69" s="88"/>
      <c r="AN69" s="31" t="e">
        <f t="shared" ref="AN69:AN71" si="34">VLOOKUP($V69,$A$14:$S$17,19,FALSE)</f>
        <v>#DIV/0!</v>
      </c>
    </row>
    <row r="70" spans="22:40" x14ac:dyDescent="0.2">
      <c r="V70" s="71">
        <v>3</v>
      </c>
      <c r="W70" s="22" t="str">
        <f t="shared" si="25"/>
        <v>Equipo 11</v>
      </c>
      <c r="X70" s="93">
        <f t="shared" si="26"/>
        <v>0</v>
      </c>
      <c r="Y70" s="94"/>
      <c r="Z70" s="87">
        <f t="shared" si="27"/>
        <v>0</v>
      </c>
      <c r="AA70" s="88"/>
      <c r="AB70" s="87">
        <f t="shared" si="28"/>
        <v>0</v>
      </c>
      <c r="AC70" s="88"/>
      <c r="AD70" s="87">
        <f t="shared" si="29"/>
        <v>0</v>
      </c>
      <c r="AE70" s="88"/>
      <c r="AF70" s="87">
        <f t="shared" si="30"/>
        <v>0</v>
      </c>
      <c r="AG70" s="88"/>
      <c r="AH70" s="87">
        <f t="shared" si="31"/>
        <v>0</v>
      </c>
      <c r="AI70" s="88"/>
      <c r="AJ70" s="87">
        <f t="shared" si="32"/>
        <v>0</v>
      </c>
      <c r="AK70" s="88"/>
      <c r="AL70" s="87">
        <f t="shared" si="33"/>
        <v>0</v>
      </c>
      <c r="AM70" s="88"/>
      <c r="AN70" s="31" t="e">
        <f t="shared" si="34"/>
        <v>#DIV/0!</v>
      </c>
    </row>
    <row r="71" spans="22:40" x14ac:dyDescent="0.2">
      <c r="V71" s="71">
        <v>4</v>
      </c>
      <c r="W71" s="22" t="str">
        <f t="shared" si="25"/>
        <v>Equipo 12</v>
      </c>
      <c r="X71" s="93">
        <f t="shared" si="26"/>
        <v>0</v>
      </c>
      <c r="Y71" s="94"/>
      <c r="Z71" s="87">
        <f t="shared" si="27"/>
        <v>0</v>
      </c>
      <c r="AA71" s="88"/>
      <c r="AB71" s="87">
        <f t="shared" si="28"/>
        <v>0</v>
      </c>
      <c r="AC71" s="88"/>
      <c r="AD71" s="87">
        <f t="shared" si="29"/>
        <v>0</v>
      </c>
      <c r="AE71" s="88"/>
      <c r="AF71" s="87">
        <f t="shared" si="30"/>
        <v>0</v>
      </c>
      <c r="AG71" s="88"/>
      <c r="AH71" s="87">
        <f t="shared" si="31"/>
        <v>0</v>
      </c>
      <c r="AI71" s="88"/>
      <c r="AJ71" s="87">
        <f t="shared" si="32"/>
        <v>0</v>
      </c>
      <c r="AK71" s="88"/>
      <c r="AL71" s="87">
        <f t="shared" si="33"/>
        <v>0</v>
      </c>
      <c r="AM71" s="88"/>
      <c r="AN71" s="31" t="e">
        <f t="shared" si="34"/>
        <v>#DIV/0!</v>
      </c>
    </row>
    <row r="73" spans="22:40" x14ac:dyDescent="0.2">
      <c r="V73" s="34"/>
      <c r="W73" s="30" t="s">
        <v>71</v>
      </c>
      <c r="X73" s="95" t="s">
        <v>40</v>
      </c>
      <c r="Y73" s="95"/>
      <c r="Z73" s="95" t="s">
        <v>0</v>
      </c>
      <c r="AA73" s="95"/>
      <c r="AB73" s="95" t="s">
        <v>1</v>
      </c>
      <c r="AC73" s="95"/>
      <c r="AD73" s="95" t="s">
        <v>2</v>
      </c>
      <c r="AE73" s="95"/>
      <c r="AF73" s="96" t="s">
        <v>3</v>
      </c>
      <c r="AG73" s="96"/>
      <c r="AH73" s="96" t="s">
        <v>4</v>
      </c>
      <c r="AI73" s="96"/>
      <c r="AJ73" s="96" t="s">
        <v>5</v>
      </c>
      <c r="AK73" s="96"/>
      <c r="AL73" s="96" t="s">
        <v>54</v>
      </c>
      <c r="AM73" s="96"/>
      <c r="AN73" s="74" t="s">
        <v>46</v>
      </c>
    </row>
    <row r="74" spans="22:40" x14ac:dyDescent="0.2">
      <c r="V74" s="71">
        <v>1</v>
      </c>
      <c r="W74" s="22" t="str">
        <f>VLOOKUP($V74,$A$20:$S$23,2,FALSE)</f>
        <v>Equipo 13</v>
      </c>
      <c r="X74" s="93">
        <f>VLOOKUP($V74,$A$20:$S$23,3,FALSE)</f>
        <v>0</v>
      </c>
      <c r="Y74" s="94"/>
      <c r="Z74" s="87">
        <f>VLOOKUP($V74,$A$20:$S$23,5,FALSE)</f>
        <v>0</v>
      </c>
      <c r="AA74" s="88"/>
      <c r="AB74" s="87">
        <f>VLOOKUP($V74,$A$20:$S$23,7,FALSE)</f>
        <v>0</v>
      </c>
      <c r="AC74" s="88"/>
      <c r="AD74" s="87">
        <f>VLOOKUP($V74,$A$20:$S$23,9,FALSE)</f>
        <v>0</v>
      </c>
      <c r="AE74" s="88"/>
      <c r="AF74" s="87">
        <f>VLOOKUP($V74,$A$20:$S$23,11,FALSE)</f>
        <v>0</v>
      </c>
      <c r="AG74" s="88"/>
      <c r="AH74" s="87">
        <f>VLOOKUP($V74,$A$20:$S$23,13,FALSE)</f>
        <v>0</v>
      </c>
      <c r="AI74" s="88"/>
      <c r="AJ74" s="87">
        <f>VLOOKUP($V74,$A$20:$S$23,15,FALSE)</f>
        <v>0</v>
      </c>
      <c r="AK74" s="88"/>
      <c r="AL74" s="87">
        <f>VLOOKUP($V74,$A$20:$S$23,17,FALSE)</f>
        <v>0</v>
      </c>
      <c r="AM74" s="88"/>
      <c r="AN74" s="31" t="e">
        <f>VLOOKUP($V74,$A$20:$S$23,19,FALSE)</f>
        <v>#DIV/0!</v>
      </c>
    </row>
    <row r="75" spans="22:40" x14ac:dyDescent="0.2">
      <c r="V75" s="71">
        <v>2</v>
      </c>
      <c r="W75" s="22" t="str">
        <f t="shared" ref="W75:W77" si="35">VLOOKUP($V75,$A$20:$S$23,2,FALSE)</f>
        <v>Equipo 14</v>
      </c>
      <c r="X75" s="93">
        <f>VLOOKUP($V75,$A$20:$S$23,3,FALSE)</f>
        <v>0</v>
      </c>
      <c r="Y75" s="94"/>
      <c r="Z75" s="87">
        <f t="shared" ref="Z75:Z77" si="36">VLOOKUP($V75,$A$20:$S$23,5,FALSE)</f>
        <v>0</v>
      </c>
      <c r="AA75" s="88"/>
      <c r="AB75" s="87">
        <f t="shared" ref="AB75:AB77" si="37">VLOOKUP($V75,$A$20:$S$23,7,FALSE)</f>
        <v>0</v>
      </c>
      <c r="AC75" s="88"/>
      <c r="AD75" s="87">
        <f t="shared" ref="AD75:AD77" si="38">VLOOKUP($V75,$A$20:$S$23,9,FALSE)</f>
        <v>0</v>
      </c>
      <c r="AE75" s="88"/>
      <c r="AF75" s="87">
        <f t="shared" ref="AF75:AF77" si="39">VLOOKUP($V75,$A$20:$S$23,11,FALSE)</f>
        <v>0</v>
      </c>
      <c r="AG75" s="88"/>
      <c r="AH75" s="87">
        <f t="shared" ref="AH75:AH77" si="40">VLOOKUP($V75,$A$20:$S$23,13,FALSE)</f>
        <v>0</v>
      </c>
      <c r="AI75" s="88"/>
      <c r="AJ75" s="87">
        <f t="shared" ref="AJ75:AJ77" si="41">VLOOKUP($V75,$A$20:$S$23,15,FALSE)</f>
        <v>0</v>
      </c>
      <c r="AK75" s="88"/>
      <c r="AL75" s="87">
        <f t="shared" ref="AL75:AL77" si="42">VLOOKUP($V75,$A$20:$S$23,17,FALSE)</f>
        <v>0</v>
      </c>
      <c r="AM75" s="88"/>
      <c r="AN75" s="31" t="e">
        <f>VLOOKUP($V75,$A$20:$S$23,19,FALSE)</f>
        <v>#DIV/0!</v>
      </c>
    </row>
    <row r="76" spans="22:40" x14ac:dyDescent="0.2">
      <c r="V76" s="71">
        <v>3</v>
      </c>
      <c r="W76" s="22" t="str">
        <f t="shared" si="35"/>
        <v>Equipo 15</v>
      </c>
      <c r="X76" s="93">
        <f t="shared" ref="X76:X77" si="43">VLOOKUP($V76,$A$20:$S$23,3,FALSE)</f>
        <v>0</v>
      </c>
      <c r="Y76" s="94"/>
      <c r="Z76" s="87">
        <f t="shared" si="36"/>
        <v>0</v>
      </c>
      <c r="AA76" s="88"/>
      <c r="AB76" s="87">
        <f t="shared" si="37"/>
        <v>0</v>
      </c>
      <c r="AC76" s="88"/>
      <c r="AD76" s="87">
        <f t="shared" si="38"/>
        <v>0</v>
      </c>
      <c r="AE76" s="88"/>
      <c r="AF76" s="87">
        <f t="shared" si="39"/>
        <v>0</v>
      </c>
      <c r="AG76" s="88"/>
      <c r="AH76" s="87">
        <f t="shared" si="40"/>
        <v>0</v>
      </c>
      <c r="AI76" s="88"/>
      <c r="AJ76" s="87">
        <f t="shared" si="41"/>
        <v>0</v>
      </c>
      <c r="AK76" s="88"/>
      <c r="AL76" s="87">
        <f t="shared" si="42"/>
        <v>0</v>
      </c>
      <c r="AM76" s="88"/>
      <c r="AN76" s="31" t="e">
        <f t="shared" ref="AN76:AN77" si="44">VLOOKUP($V76,$A$20:$S$23,19,FALSE)</f>
        <v>#DIV/0!</v>
      </c>
    </row>
    <row r="77" spans="22:40" x14ac:dyDescent="0.2">
      <c r="V77" s="71">
        <v>4</v>
      </c>
      <c r="W77" s="22" t="str">
        <f t="shared" si="35"/>
        <v>Equipo 16</v>
      </c>
      <c r="X77" s="93">
        <f t="shared" si="43"/>
        <v>0</v>
      </c>
      <c r="Y77" s="94"/>
      <c r="Z77" s="87">
        <f t="shared" si="36"/>
        <v>0</v>
      </c>
      <c r="AA77" s="88"/>
      <c r="AB77" s="87">
        <f t="shared" si="37"/>
        <v>0</v>
      </c>
      <c r="AC77" s="88"/>
      <c r="AD77" s="87">
        <f t="shared" si="38"/>
        <v>0</v>
      </c>
      <c r="AE77" s="88"/>
      <c r="AF77" s="87">
        <f t="shared" si="39"/>
        <v>0</v>
      </c>
      <c r="AG77" s="88"/>
      <c r="AH77" s="87">
        <f t="shared" si="40"/>
        <v>0</v>
      </c>
      <c r="AI77" s="88"/>
      <c r="AJ77" s="87">
        <f t="shared" si="41"/>
        <v>0</v>
      </c>
      <c r="AK77" s="88"/>
      <c r="AL77" s="87">
        <f t="shared" si="42"/>
        <v>0</v>
      </c>
      <c r="AM77" s="88"/>
      <c r="AN77" s="31" t="e">
        <f t="shared" si="44"/>
        <v>#DIV/0!</v>
      </c>
    </row>
    <row r="80" spans="22:40" x14ac:dyDescent="0.2">
      <c r="W80" s="65" t="s">
        <v>74</v>
      </c>
      <c r="X80" s="45"/>
    </row>
    <row r="81" spans="22:37" ht="13.5" thickBot="1" x14ac:dyDescent="0.25">
      <c r="W81" s="39" t="s">
        <v>9</v>
      </c>
      <c r="X81" s="39" t="s">
        <v>28</v>
      </c>
    </row>
    <row r="82" spans="22:37" x14ac:dyDescent="0.2">
      <c r="V82" s="52" t="s">
        <v>27</v>
      </c>
      <c r="W82" s="66" t="str">
        <f>W56</f>
        <v>Equipo 1</v>
      </c>
      <c r="X82" s="17"/>
    </row>
    <row r="83" spans="22:37" ht="13.5" thickBot="1" x14ac:dyDescent="0.25">
      <c r="V83" s="52" t="s">
        <v>67</v>
      </c>
      <c r="W83" s="67" t="str">
        <f>W69</f>
        <v>Equipo 10</v>
      </c>
      <c r="X83" s="18"/>
      <c r="AA83" s="76" t="s">
        <v>25</v>
      </c>
      <c r="AB83" s="77"/>
      <c r="AC83" s="77"/>
      <c r="AD83" s="78"/>
    </row>
    <row r="84" spans="22:37" ht="13.5" thickBot="1" x14ac:dyDescent="0.25">
      <c r="W84" s="51"/>
      <c r="X84" s="51"/>
      <c r="AA84" s="114" t="s">
        <v>9</v>
      </c>
      <c r="AB84" s="115"/>
      <c r="AC84" s="115"/>
      <c r="AD84" s="116"/>
      <c r="AE84" s="39" t="s">
        <v>28</v>
      </c>
    </row>
    <row r="85" spans="22:37" x14ac:dyDescent="0.2">
      <c r="W85" s="65" t="s">
        <v>75</v>
      </c>
      <c r="X85" s="51"/>
      <c r="Z85" s="52" t="s">
        <v>31</v>
      </c>
      <c r="AA85" s="108" t="str">
        <f>IF(X82&gt;X83,W82,W83)</f>
        <v>Equipo 10</v>
      </c>
      <c r="AB85" s="109"/>
      <c r="AC85" s="109"/>
      <c r="AD85" s="110"/>
      <c r="AE85" s="17"/>
    </row>
    <row r="86" spans="22:37" ht="13.5" thickBot="1" x14ac:dyDescent="0.25">
      <c r="W86" s="39" t="s">
        <v>9</v>
      </c>
      <c r="X86" s="39" t="s">
        <v>29</v>
      </c>
      <c r="Z86" s="52" t="s">
        <v>32</v>
      </c>
      <c r="AA86" s="111" t="str">
        <f>IF(X87&gt;X88,W87,W88)</f>
        <v>Equipo 14</v>
      </c>
      <c r="AB86" s="112"/>
      <c r="AC86" s="112"/>
      <c r="AD86" s="113"/>
      <c r="AE86" s="18"/>
      <c r="AF86" s="50"/>
      <c r="AG86" s="76" t="s">
        <v>26</v>
      </c>
      <c r="AH86" s="77"/>
      <c r="AI86" s="77"/>
      <c r="AJ86" s="78"/>
    </row>
    <row r="87" spans="22:37" ht="13.5" thickBot="1" x14ac:dyDescent="0.25">
      <c r="V87" s="52" t="s">
        <v>35</v>
      </c>
      <c r="W87" s="66" t="str">
        <f>W62</f>
        <v>Equipo 5</v>
      </c>
      <c r="X87" s="17"/>
      <c r="AF87" s="68"/>
      <c r="AG87" s="114" t="s">
        <v>9</v>
      </c>
      <c r="AH87" s="115"/>
      <c r="AI87" s="115"/>
      <c r="AJ87" s="116"/>
      <c r="AK87" s="69" t="s">
        <v>29</v>
      </c>
    </row>
    <row r="88" spans="22:37" ht="13.5" thickBot="1" x14ac:dyDescent="0.25">
      <c r="V88" s="52" t="s">
        <v>68</v>
      </c>
      <c r="W88" s="67" t="str">
        <f>W75</f>
        <v>Equipo 14</v>
      </c>
      <c r="X88" s="18"/>
      <c r="AF88" s="52" t="s">
        <v>31</v>
      </c>
      <c r="AG88" s="108" t="str">
        <f>IF(AE85&gt;AE86,AA85,AA86)</f>
        <v>Equipo 14</v>
      </c>
      <c r="AH88" s="109"/>
      <c r="AI88" s="109"/>
      <c r="AJ88" s="110"/>
      <c r="AK88" s="17"/>
    </row>
    <row r="89" spans="22:37" ht="13.5" thickBot="1" x14ac:dyDescent="0.25">
      <c r="AF89" s="52" t="s">
        <v>32</v>
      </c>
      <c r="AG89" s="111" t="str">
        <f>IF(AE95&gt;AE96,AA95,AA96)</f>
        <v>Equipo 6</v>
      </c>
      <c r="AH89" s="112"/>
      <c r="AI89" s="112"/>
      <c r="AJ89" s="113"/>
      <c r="AK89" s="18"/>
    </row>
    <row r="90" spans="22:37" x14ac:dyDescent="0.2">
      <c r="W90" s="65" t="s">
        <v>76</v>
      </c>
      <c r="X90" s="45"/>
      <c r="AF90" s="52"/>
      <c r="AG90" s="53"/>
      <c r="AH90" s="73"/>
      <c r="AI90" s="73"/>
      <c r="AJ90" s="73"/>
      <c r="AK90" s="70"/>
    </row>
    <row r="91" spans="22:37" ht="13.5" thickBot="1" x14ac:dyDescent="0.25">
      <c r="W91" s="39" t="s">
        <v>9</v>
      </c>
      <c r="X91" s="39" t="s">
        <v>28</v>
      </c>
      <c r="AF91" s="52"/>
      <c r="AG91" s="76" t="s">
        <v>47</v>
      </c>
      <c r="AH91" s="77"/>
      <c r="AI91" s="77"/>
      <c r="AJ91" s="78"/>
      <c r="AK91" s="51"/>
    </row>
    <row r="92" spans="22:37" ht="13.5" thickBot="1" x14ac:dyDescent="0.25">
      <c r="V92" s="52" t="s">
        <v>69</v>
      </c>
      <c r="W92" s="66" t="str">
        <f>W68</f>
        <v>Equipo 9</v>
      </c>
      <c r="X92" s="17"/>
      <c r="AF92" s="65"/>
      <c r="AG92" s="114" t="s">
        <v>9</v>
      </c>
      <c r="AH92" s="115"/>
      <c r="AI92" s="115"/>
      <c r="AJ92" s="116"/>
      <c r="AK92" s="39" t="s">
        <v>29</v>
      </c>
    </row>
    <row r="93" spans="22:37" ht="13.5" thickBot="1" x14ac:dyDescent="0.25">
      <c r="V93" s="52" t="s">
        <v>30</v>
      </c>
      <c r="W93" s="67" t="str">
        <f>W57</f>
        <v>Equipo 2</v>
      </c>
      <c r="X93" s="18"/>
      <c r="AA93" s="76" t="s">
        <v>33</v>
      </c>
      <c r="AB93" s="77"/>
      <c r="AC93" s="77"/>
      <c r="AD93" s="78"/>
      <c r="AE93" s="51"/>
      <c r="AF93" s="52" t="s">
        <v>36</v>
      </c>
      <c r="AG93" s="108" t="str">
        <f>IF(AE85&lt;AE86,AA85,AA86)</f>
        <v>Equipo 14</v>
      </c>
      <c r="AH93" s="109"/>
      <c r="AI93" s="109"/>
      <c r="AJ93" s="110"/>
      <c r="AK93" s="17"/>
    </row>
    <row r="94" spans="22:37" ht="13.5" thickBot="1" x14ac:dyDescent="0.25">
      <c r="AA94" s="114" t="s">
        <v>9</v>
      </c>
      <c r="AB94" s="115"/>
      <c r="AC94" s="115"/>
      <c r="AD94" s="116"/>
      <c r="AE94" s="39" t="s">
        <v>29</v>
      </c>
      <c r="AF94" s="52" t="s">
        <v>38</v>
      </c>
      <c r="AG94" s="111" t="str">
        <f>IF(AE95&lt;AE96,AA95,AA96)</f>
        <v>Equipo 6</v>
      </c>
      <c r="AH94" s="112"/>
      <c r="AI94" s="112"/>
      <c r="AJ94" s="113"/>
      <c r="AK94" s="18"/>
    </row>
    <row r="95" spans="22:37" x14ac:dyDescent="0.2">
      <c r="W95" s="65" t="s">
        <v>77</v>
      </c>
      <c r="X95" s="45"/>
      <c r="Z95" s="52" t="s">
        <v>72</v>
      </c>
      <c r="AA95" s="108" t="str">
        <f>IF(X92&gt;X93,W92,W93)</f>
        <v>Equipo 2</v>
      </c>
      <c r="AB95" s="109"/>
      <c r="AC95" s="109"/>
      <c r="AD95" s="110"/>
      <c r="AE95" s="17"/>
    </row>
    <row r="96" spans="22:37" ht="13.5" thickBot="1" x14ac:dyDescent="0.25">
      <c r="W96" s="39" t="s">
        <v>9</v>
      </c>
      <c r="X96" s="39" t="s">
        <v>28</v>
      </c>
      <c r="Z96" s="52" t="s">
        <v>73</v>
      </c>
      <c r="AA96" s="111" t="str">
        <f>IF(X97&gt;X98,W97,W98)</f>
        <v>Equipo 6</v>
      </c>
      <c r="AB96" s="112"/>
      <c r="AC96" s="112"/>
      <c r="AD96" s="113"/>
      <c r="AE96" s="18"/>
    </row>
    <row r="97" spans="22:24" x14ac:dyDescent="0.2">
      <c r="V97" s="52" t="s">
        <v>70</v>
      </c>
      <c r="W97" s="66" t="str">
        <f>W74</f>
        <v>Equipo 13</v>
      </c>
      <c r="X97" s="17"/>
    </row>
    <row r="98" spans="22:24" ht="13.5" thickBot="1" x14ac:dyDescent="0.25">
      <c r="V98" s="52" t="s">
        <v>37</v>
      </c>
      <c r="W98" s="67" t="str">
        <f>W63</f>
        <v>Equipo 6</v>
      </c>
      <c r="X98" s="18"/>
    </row>
  </sheetData>
  <mergeCells count="356">
    <mergeCell ref="AG88:AJ88"/>
    <mergeCell ref="AG89:AJ89"/>
    <mergeCell ref="AG87:AJ87"/>
    <mergeCell ref="AA84:AD84"/>
    <mergeCell ref="AA85:AD85"/>
    <mergeCell ref="AA94:AD94"/>
    <mergeCell ref="AA95:AD95"/>
    <mergeCell ref="AA96:AD96"/>
    <mergeCell ref="AA86:AD86"/>
    <mergeCell ref="AG92:AJ92"/>
    <mergeCell ref="AG93:AJ93"/>
    <mergeCell ref="AG94:AJ94"/>
    <mergeCell ref="X76:Y76"/>
    <mergeCell ref="Z76:AA76"/>
    <mergeCell ref="AB76:AC76"/>
    <mergeCell ref="AD76:AE76"/>
    <mergeCell ref="AF76:AG76"/>
    <mergeCell ref="AH76:AI76"/>
    <mergeCell ref="AJ76:AK76"/>
    <mergeCell ref="AL76:AM76"/>
    <mergeCell ref="X77:Y77"/>
    <mergeCell ref="Z77:AA77"/>
    <mergeCell ref="AB77:AC77"/>
    <mergeCell ref="AD77:AE77"/>
    <mergeCell ref="AF77:AG77"/>
    <mergeCell ref="AH77:AI77"/>
    <mergeCell ref="AJ77:AK77"/>
    <mergeCell ref="AL77:AM77"/>
    <mergeCell ref="AF74:AG74"/>
    <mergeCell ref="AH74:AI74"/>
    <mergeCell ref="AJ74:AK74"/>
    <mergeCell ref="AL74:AM74"/>
    <mergeCell ref="X75:Y75"/>
    <mergeCell ref="Z75:AA75"/>
    <mergeCell ref="AB75:AC75"/>
    <mergeCell ref="AD75:AE75"/>
    <mergeCell ref="AF75:AG75"/>
    <mergeCell ref="AH75:AI75"/>
    <mergeCell ref="AJ75:AK75"/>
    <mergeCell ref="AL75:AM75"/>
    <mergeCell ref="X74:Y74"/>
    <mergeCell ref="Z74:AA74"/>
    <mergeCell ref="AB74:AC74"/>
    <mergeCell ref="AD74:AE74"/>
    <mergeCell ref="AF71:AG71"/>
    <mergeCell ref="AH71:AI71"/>
    <mergeCell ref="AJ71:AK71"/>
    <mergeCell ref="AL71:AM71"/>
    <mergeCell ref="X73:Y73"/>
    <mergeCell ref="Z73:AA73"/>
    <mergeCell ref="AB73:AC73"/>
    <mergeCell ref="AD73:AE73"/>
    <mergeCell ref="AF73:AG73"/>
    <mergeCell ref="AH73:AI73"/>
    <mergeCell ref="AJ73:AK73"/>
    <mergeCell ref="AL73:AM73"/>
    <mergeCell ref="X71:Y71"/>
    <mergeCell ref="Z71:AA71"/>
    <mergeCell ref="AB71:AC71"/>
    <mergeCell ref="AD71:AE71"/>
    <mergeCell ref="AF69:AG69"/>
    <mergeCell ref="AH69:AI69"/>
    <mergeCell ref="AJ69:AK69"/>
    <mergeCell ref="AL69:AM69"/>
    <mergeCell ref="X70:Y70"/>
    <mergeCell ref="Z70:AA70"/>
    <mergeCell ref="AB70:AC70"/>
    <mergeCell ref="AD70:AE70"/>
    <mergeCell ref="AF70:AG70"/>
    <mergeCell ref="AH70:AI70"/>
    <mergeCell ref="AJ70:AK70"/>
    <mergeCell ref="AL70:AM70"/>
    <mergeCell ref="X69:Y69"/>
    <mergeCell ref="Z69:AA69"/>
    <mergeCell ref="AB69:AC69"/>
    <mergeCell ref="AD69:AE69"/>
    <mergeCell ref="AH67:AI67"/>
    <mergeCell ref="AJ67:AK67"/>
    <mergeCell ref="AL67:AM67"/>
    <mergeCell ref="X68:Y68"/>
    <mergeCell ref="Z68:AA68"/>
    <mergeCell ref="AB68:AC68"/>
    <mergeCell ref="AD68:AE68"/>
    <mergeCell ref="AF68:AG68"/>
    <mergeCell ref="AH68:AI68"/>
    <mergeCell ref="AJ68:AK68"/>
    <mergeCell ref="AL68:AM68"/>
    <mergeCell ref="K23:L23"/>
    <mergeCell ref="M23:N23"/>
    <mergeCell ref="O23:P23"/>
    <mergeCell ref="Q23:R23"/>
    <mergeCell ref="X67:Y67"/>
    <mergeCell ref="Z67:AA67"/>
    <mergeCell ref="AB67:AC67"/>
    <mergeCell ref="AD67:AE67"/>
    <mergeCell ref="AF67:AG67"/>
    <mergeCell ref="X40:Y40"/>
    <mergeCell ref="Z40:AA40"/>
    <mergeCell ref="AB40:AC40"/>
    <mergeCell ref="AD40:AE40"/>
    <mergeCell ref="V41:V44"/>
    <mergeCell ref="X46:AE46"/>
    <mergeCell ref="X47:Y47"/>
    <mergeCell ref="Z47:AA47"/>
    <mergeCell ref="AB47:AC47"/>
    <mergeCell ref="AD47:AE47"/>
    <mergeCell ref="V48:V51"/>
    <mergeCell ref="X32:AE32"/>
    <mergeCell ref="X33:Y33"/>
    <mergeCell ref="Z33:AA33"/>
    <mergeCell ref="X55:Y55"/>
    <mergeCell ref="K21:L21"/>
    <mergeCell ref="M21:N21"/>
    <mergeCell ref="O21:P21"/>
    <mergeCell ref="Q21:R21"/>
    <mergeCell ref="C22:D22"/>
    <mergeCell ref="E22:F22"/>
    <mergeCell ref="G22:H22"/>
    <mergeCell ref="I22:J22"/>
    <mergeCell ref="K22:L22"/>
    <mergeCell ref="M22:N22"/>
    <mergeCell ref="O22:P22"/>
    <mergeCell ref="Q22:R22"/>
    <mergeCell ref="C21:D21"/>
    <mergeCell ref="E21:F21"/>
    <mergeCell ref="G21:H21"/>
    <mergeCell ref="I21:J21"/>
    <mergeCell ref="C20:D20"/>
    <mergeCell ref="E20:F20"/>
    <mergeCell ref="G20:H20"/>
    <mergeCell ref="I20:J20"/>
    <mergeCell ref="K20:L20"/>
    <mergeCell ref="M20:N20"/>
    <mergeCell ref="O20:P20"/>
    <mergeCell ref="Q20:R20"/>
    <mergeCell ref="C19:D19"/>
    <mergeCell ref="E19:F19"/>
    <mergeCell ref="G19:H19"/>
    <mergeCell ref="I19:J19"/>
    <mergeCell ref="C17:D17"/>
    <mergeCell ref="E17:F17"/>
    <mergeCell ref="G17:H17"/>
    <mergeCell ref="I17:J17"/>
    <mergeCell ref="K17:L17"/>
    <mergeCell ref="M17:N17"/>
    <mergeCell ref="O17:P17"/>
    <mergeCell ref="Q17:R17"/>
    <mergeCell ref="K19:L19"/>
    <mergeCell ref="M19:N19"/>
    <mergeCell ref="O19:P19"/>
    <mergeCell ref="Q19:R19"/>
    <mergeCell ref="G16:H16"/>
    <mergeCell ref="I16:J16"/>
    <mergeCell ref="K13:L13"/>
    <mergeCell ref="M13:N13"/>
    <mergeCell ref="O13:P13"/>
    <mergeCell ref="Q13:R13"/>
    <mergeCell ref="C14:D14"/>
    <mergeCell ref="E14:F14"/>
    <mergeCell ref="G14:H14"/>
    <mergeCell ref="I14:J14"/>
    <mergeCell ref="K14:L14"/>
    <mergeCell ref="M14:N14"/>
    <mergeCell ref="O14:P14"/>
    <mergeCell ref="Q14:R14"/>
    <mergeCell ref="E13:F13"/>
    <mergeCell ref="G13:H13"/>
    <mergeCell ref="I13:J13"/>
    <mergeCell ref="K16:L16"/>
    <mergeCell ref="M16:N16"/>
    <mergeCell ref="O16:P16"/>
    <mergeCell ref="Q16:R16"/>
    <mergeCell ref="M1:N1"/>
    <mergeCell ref="O1:P1"/>
    <mergeCell ref="Q1:R1"/>
    <mergeCell ref="C2:D2"/>
    <mergeCell ref="E2:F2"/>
    <mergeCell ref="G2:H2"/>
    <mergeCell ref="I2:J2"/>
    <mergeCell ref="K2:L2"/>
    <mergeCell ref="M2:N2"/>
    <mergeCell ref="O2:P2"/>
    <mergeCell ref="Q2:R2"/>
    <mergeCell ref="C1:D1"/>
    <mergeCell ref="E1:F1"/>
    <mergeCell ref="G1:H1"/>
    <mergeCell ref="I1:J1"/>
    <mergeCell ref="K1:L1"/>
    <mergeCell ref="O3:P3"/>
    <mergeCell ref="Q3:R3"/>
    <mergeCell ref="I5:J5"/>
    <mergeCell ref="K5:L5"/>
    <mergeCell ref="M5:N5"/>
    <mergeCell ref="O5:P5"/>
    <mergeCell ref="Q5:R5"/>
    <mergeCell ref="C4:D4"/>
    <mergeCell ref="E4:F4"/>
    <mergeCell ref="G4:H4"/>
    <mergeCell ref="I4:J4"/>
    <mergeCell ref="K4:L4"/>
    <mergeCell ref="M4:N4"/>
    <mergeCell ref="C3:D3"/>
    <mergeCell ref="E3:F3"/>
    <mergeCell ref="G3:H3"/>
    <mergeCell ref="I3:J3"/>
    <mergeCell ref="K3:L3"/>
    <mergeCell ref="M3:N3"/>
    <mergeCell ref="O4:P4"/>
    <mergeCell ref="Q4:R4"/>
    <mergeCell ref="C5:D5"/>
    <mergeCell ref="E5:F5"/>
    <mergeCell ref="G5:H5"/>
    <mergeCell ref="M7:N7"/>
    <mergeCell ref="O7:P7"/>
    <mergeCell ref="Q7:R7"/>
    <mergeCell ref="C8:D8"/>
    <mergeCell ref="E8:F8"/>
    <mergeCell ref="G8:H8"/>
    <mergeCell ref="I8:J8"/>
    <mergeCell ref="K8:L8"/>
    <mergeCell ref="M8:N8"/>
    <mergeCell ref="O8:P8"/>
    <mergeCell ref="Q8:R8"/>
    <mergeCell ref="C7:D7"/>
    <mergeCell ref="E7:F7"/>
    <mergeCell ref="G7:H7"/>
    <mergeCell ref="I7:J7"/>
    <mergeCell ref="K7:L7"/>
    <mergeCell ref="M9:N9"/>
    <mergeCell ref="O9:P9"/>
    <mergeCell ref="Q9:R9"/>
    <mergeCell ref="C10:D10"/>
    <mergeCell ref="E10:F10"/>
    <mergeCell ref="G10:H10"/>
    <mergeCell ref="I10:J10"/>
    <mergeCell ref="K10:L10"/>
    <mergeCell ref="M10:N10"/>
    <mergeCell ref="O10:P10"/>
    <mergeCell ref="Q10:R10"/>
    <mergeCell ref="C9:D9"/>
    <mergeCell ref="E9:F9"/>
    <mergeCell ref="G9:H9"/>
    <mergeCell ref="I9:J9"/>
    <mergeCell ref="K9:L9"/>
    <mergeCell ref="O11:P11"/>
    <mergeCell ref="Q11:R11"/>
    <mergeCell ref="C11:D11"/>
    <mergeCell ref="E11:F11"/>
    <mergeCell ref="G11:H11"/>
    <mergeCell ref="I11:J11"/>
    <mergeCell ref="K11:L11"/>
    <mergeCell ref="M11:N11"/>
    <mergeCell ref="V34:V37"/>
    <mergeCell ref="C23:D23"/>
    <mergeCell ref="E23:F23"/>
    <mergeCell ref="G23:H23"/>
    <mergeCell ref="I23:J23"/>
    <mergeCell ref="C13:D13"/>
    <mergeCell ref="C15:D15"/>
    <mergeCell ref="E15:F15"/>
    <mergeCell ref="G15:H15"/>
    <mergeCell ref="I15:J15"/>
    <mergeCell ref="K15:L15"/>
    <mergeCell ref="M15:N15"/>
    <mergeCell ref="O15:P15"/>
    <mergeCell ref="Q15:R15"/>
    <mergeCell ref="C16:D16"/>
    <mergeCell ref="E16:F16"/>
    <mergeCell ref="AB33:AC33"/>
    <mergeCell ref="AD33:AE33"/>
    <mergeCell ref="V27:V30"/>
    <mergeCell ref="X25:AE25"/>
    <mergeCell ref="X26:Y26"/>
    <mergeCell ref="Z26:AA26"/>
    <mergeCell ref="AB26:AC26"/>
    <mergeCell ref="AD26:AE26"/>
    <mergeCell ref="X39:AE39"/>
    <mergeCell ref="AJ55:AK55"/>
    <mergeCell ref="AL55:AM55"/>
    <mergeCell ref="X56:Y56"/>
    <mergeCell ref="Z56:AA56"/>
    <mergeCell ref="AB56:AC56"/>
    <mergeCell ref="AD56:AE56"/>
    <mergeCell ref="AF56:AG56"/>
    <mergeCell ref="AH56:AI56"/>
    <mergeCell ref="AJ56:AK56"/>
    <mergeCell ref="AL56:AM56"/>
    <mergeCell ref="AF55:AG55"/>
    <mergeCell ref="AH55:AI55"/>
    <mergeCell ref="Z55:AA55"/>
    <mergeCell ref="AB55:AC55"/>
    <mergeCell ref="AD55:AE55"/>
    <mergeCell ref="X57:Y57"/>
    <mergeCell ref="Z57:AA57"/>
    <mergeCell ref="AB57:AC57"/>
    <mergeCell ref="AD57:AE57"/>
    <mergeCell ref="AF57:AG57"/>
    <mergeCell ref="AH57:AI57"/>
    <mergeCell ref="AJ57:AK57"/>
    <mergeCell ref="AL57:AM57"/>
    <mergeCell ref="X58:Y58"/>
    <mergeCell ref="Z58:AA58"/>
    <mergeCell ref="AB58:AC58"/>
    <mergeCell ref="AD58:AE58"/>
    <mergeCell ref="AF58:AG58"/>
    <mergeCell ref="AH58:AI58"/>
    <mergeCell ref="AJ58:AK58"/>
    <mergeCell ref="AL58:AM58"/>
    <mergeCell ref="X59:Y59"/>
    <mergeCell ref="Z59:AA59"/>
    <mergeCell ref="AB59:AC59"/>
    <mergeCell ref="AD59:AE59"/>
    <mergeCell ref="AF59:AG59"/>
    <mergeCell ref="AH59:AI59"/>
    <mergeCell ref="AJ59:AK59"/>
    <mergeCell ref="AL59:AM59"/>
    <mergeCell ref="X61:Y61"/>
    <mergeCell ref="Z61:AA61"/>
    <mergeCell ref="AB61:AC61"/>
    <mergeCell ref="AD61:AE61"/>
    <mergeCell ref="AF61:AG61"/>
    <mergeCell ref="AH61:AI61"/>
    <mergeCell ref="AJ61:AK61"/>
    <mergeCell ref="AL61:AM61"/>
    <mergeCell ref="X62:Y62"/>
    <mergeCell ref="Z62:AA62"/>
    <mergeCell ref="AB62:AC62"/>
    <mergeCell ref="AD62:AE62"/>
    <mergeCell ref="AF62:AG62"/>
    <mergeCell ref="AH62:AI62"/>
    <mergeCell ref="AJ62:AK62"/>
    <mergeCell ref="AL62:AM62"/>
    <mergeCell ref="X63:Y63"/>
    <mergeCell ref="Z63:AA63"/>
    <mergeCell ref="AB63:AC63"/>
    <mergeCell ref="AD63:AE63"/>
    <mergeCell ref="AF63:AG63"/>
    <mergeCell ref="AH63:AI63"/>
    <mergeCell ref="AJ63:AK63"/>
    <mergeCell ref="AL63:AM63"/>
    <mergeCell ref="AJ64:AK64"/>
    <mergeCell ref="AL64:AM64"/>
    <mergeCell ref="X65:Y65"/>
    <mergeCell ref="Z65:AA65"/>
    <mergeCell ref="AB65:AC65"/>
    <mergeCell ref="AD65:AE65"/>
    <mergeCell ref="AF65:AG65"/>
    <mergeCell ref="AH65:AI65"/>
    <mergeCell ref="AJ65:AK65"/>
    <mergeCell ref="AL65:AM65"/>
    <mergeCell ref="X64:Y64"/>
    <mergeCell ref="Z64:AA64"/>
    <mergeCell ref="AB64:AC64"/>
    <mergeCell ref="AD64:AE64"/>
    <mergeCell ref="AF64:AG64"/>
    <mergeCell ref="AH64:AI6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Partidos</vt:lpstr>
      <vt:lpstr>Resultados</vt:lpstr>
    </vt:vector>
  </TitlesOfParts>
  <Manager>http://www.jldexcelsp.blogspot.com</Manager>
  <Company>JLD Excel Blog en Castellano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Tabla de Posiciones</dc:title>
  <dc:creator>Jorge Dunkelman</dc:creator>
  <cp:lastModifiedBy>Garcia Flores, Juan Carlos</cp:lastModifiedBy>
  <dcterms:created xsi:type="dcterms:W3CDTF">2006-03-29T18:47:58Z</dcterms:created>
  <dcterms:modified xsi:type="dcterms:W3CDTF">2022-08-03T10:22:45Z</dcterms:modified>
</cp:coreProperties>
</file>