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cgar\Mi unidad (arbitros.pickleballspain@gmail.com)\DATOS\"/>
    </mc:Choice>
  </mc:AlternateContent>
  <bookViews>
    <workbookView xWindow="120" yWindow="108" windowWidth="15180" windowHeight="8832"/>
  </bookViews>
  <sheets>
    <sheet name="Partidos" sheetId="9" r:id="rId1"/>
    <sheet name="Resultados" sheetId="12" r:id="rId2"/>
  </sheets>
  <definedNames>
    <definedName name="Partido_empatado">#REF!</definedName>
    <definedName name="Partido_ganado">#REF!</definedName>
    <definedName name="Partido_perdido">#REF!</definedName>
    <definedName name="Posiciones_Auxiliar">#REF!</definedName>
    <definedName name="rngVisitante">INDEX(#REF!,,ROW()-2)</definedName>
  </definedNames>
  <calcPr calcId="162913"/>
</workbook>
</file>

<file path=xl/calcChain.xml><?xml version="1.0" encoding="utf-8"?>
<calcChain xmlns="http://schemas.openxmlformats.org/spreadsheetml/2006/main">
  <c r="W23" i="12" l="1"/>
  <c r="W24" i="12"/>
  <c r="W25" i="12"/>
  <c r="W22" i="12"/>
  <c r="W16" i="12"/>
  <c r="W17" i="12"/>
  <c r="W18" i="12"/>
  <c r="W15" i="12"/>
  <c r="G9" i="12"/>
  <c r="I9" i="12"/>
  <c r="K9" i="12"/>
  <c r="M9" i="12"/>
  <c r="O9" i="12"/>
  <c r="G10" i="12"/>
  <c r="I10" i="12"/>
  <c r="K10" i="12"/>
  <c r="M10" i="12"/>
  <c r="O10" i="12"/>
  <c r="G11" i="12"/>
  <c r="I11" i="12"/>
  <c r="K11" i="12"/>
  <c r="M11" i="12"/>
  <c r="O11" i="12"/>
  <c r="O8" i="12"/>
  <c r="M8" i="12"/>
  <c r="K8" i="12"/>
  <c r="I8" i="12"/>
  <c r="G8" i="12"/>
  <c r="G3" i="12"/>
  <c r="I3" i="12"/>
  <c r="K3" i="12"/>
  <c r="M3" i="12"/>
  <c r="O3" i="12"/>
  <c r="G4" i="12"/>
  <c r="I4" i="12"/>
  <c r="K4" i="12"/>
  <c r="M4" i="12"/>
  <c r="O4" i="12"/>
  <c r="G5" i="12"/>
  <c r="I5" i="12"/>
  <c r="K5" i="12"/>
  <c r="M5" i="12"/>
  <c r="O5" i="12"/>
  <c r="O2" i="12"/>
  <c r="M2" i="12"/>
  <c r="K2" i="12"/>
  <c r="I2" i="12"/>
  <c r="E2" i="12" s="1"/>
  <c r="G2" i="12"/>
  <c r="C9" i="12" l="1"/>
  <c r="E3" i="12"/>
  <c r="AB21" i="12"/>
  <c r="B8" i="12"/>
  <c r="Z21" i="12"/>
  <c r="AD21" i="12"/>
  <c r="E10" i="12"/>
  <c r="E9" i="12"/>
  <c r="Q3" i="12"/>
  <c r="Q2" i="12"/>
  <c r="B5" i="12"/>
  <c r="AB14" i="12"/>
  <c r="B3" i="12"/>
  <c r="X14" i="12"/>
  <c r="D24" i="9"/>
  <c r="C24" i="9"/>
  <c r="D23" i="9"/>
  <c r="C23" i="9"/>
  <c r="D22" i="9"/>
  <c r="C22" i="9"/>
  <c r="D21" i="9"/>
  <c r="C21" i="9"/>
  <c r="D18" i="9"/>
  <c r="C18" i="9"/>
  <c r="D17" i="9"/>
  <c r="C17" i="9"/>
  <c r="D16" i="9"/>
  <c r="C16" i="9"/>
  <c r="D15" i="9"/>
  <c r="C15" i="9"/>
  <c r="D12" i="9"/>
  <c r="C12" i="9"/>
  <c r="D11" i="9"/>
  <c r="C11" i="9"/>
  <c r="D10" i="9"/>
  <c r="C10" i="9"/>
  <c r="D9" i="9"/>
  <c r="C9" i="9"/>
  <c r="C8" i="12"/>
  <c r="Q9" i="12"/>
  <c r="B10" i="12"/>
  <c r="B9" i="12"/>
  <c r="Q5" i="12"/>
  <c r="B2" i="12"/>
  <c r="Q8" i="12"/>
  <c r="Q11" i="12"/>
  <c r="Q10" i="12" l="1"/>
  <c r="E11" i="12"/>
  <c r="C11" i="12"/>
  <c r="E8" i="12"/>
  <c r="T8" i="12" s="1"/>
  <c r="C10" i="12"/>
  <c r="S10" i="12" s="1"/>
  <c r="Q4" i="12"/>
  <c r="E4" i="12"/>
  <c r="C5" i="12"/>
  <c r="E5" i="12"/>
  <c r="C3" i="12"/>
  <c r="S3" i="12" s="1"/>
  <c r="C2" i="12"/>
  <c r="B11" i="12"/>
  <c r="B4" i="12"/>
  <c r="X21" i="12"/>
  <c r="AD14" i="12"/>
  <c r="Z14" i="12"/>
  <c r="T9" i="12"/>
  <c r="S9" i="12"/>
  <c r="C4" i="12"/>
  <c r="S8" i="12" l="1"/>
  <c r="S5" i="12"/>
  <c r="T11" i="12"/>
  <c r="S2" i="12"/>
  <c r="T2" i="12"/>
  <c r="T4" i="12"/>
  <c r="S11" i="12"/>
  <c r="T10" i="12"/>
  <c r="S4" i="12"/>
  <c r="T5" i="12"/>
  <c r="T3" i="12"/>
  <c r="A8" i="12" l="1"/>
  <c r="A9" i="12"/>
  <c r="AL35" i="12" s="1"/>
  <c r="A11" i="12"/>
  <c r="A10" i="12"/>
  <c r="A5" i="12"/>
  <c r="A3" i="12"/>
  <c r="A2" i="12"/>
  <c r="A4" i="12"/>
  <c r="W37" i="12" l="1"/>
  <c r="AB35" i="12"/>
  <c r="AF37" i="12"/>
  <c r="AH37" i="12"/>
  <c r="W35" i="12"/>
  <c r="D27" i="9" s="1"/>
  <c r="Z35" i="12"/>
  <c r="AD37" i="12"/>
  <c r="AD35" i="12"/>
  <c r="AH35" i="12"/>
  <c r="AF35" i="12"/>
  <c r="AJ37" i="12"/>
  <c r="AN37" i="12"/>
  <c r="AN35" i="12"/>
  <c r="AB37" i="12"/>
  <c r="AJ35" i="12"/>
  <c r="AD36" i="12"/>
  <c r="AL37" i="12"/>
  <c r="X35" i="12"/>
  <c r="Z37" i="12"/>
  <c r="X37" i="12"/>
  <c r="W43" i="12"/>
  <c r="Z47" i="12" s="1"/>
  <c r="C31" i="9" s="1"/>
  <c r="AD29" i="12"/>
  <c r="W29" i="12"/>
  <c r="W47" i="12" s="1"/>
  <c r="AJ30" i="12"/>
  <c r="X36" i="12"/>
  <c r="W36" i="12"/>
  <c r="AF36" i="12"/>
  <c r="AD34" i="12"/>
  <c r="X34" i="12"/>
  <c r="W34" i="12"/>
  <c r="AL34" i="12"/>
  <c r="AH34" i="12"/>
  <c r="AN36" i="12"/>
  <c r="AL36" i="12"/>
  <c r="Z34" i="12"/>
  <c r="AJ34" i="12"/>
  <c r="Z36" i="12"/>
  <c r="AB34" i="12"/>
  <c r="AF34" i="12"/>
  <c r="AJ36" i="12"/>
  <c r="AB36" i="12"/>
  <c r="AH36" i="12"/>
  <c r="AN34" i="12"/>
  <c r="Z29" i="12"/>
  <c r="AF29" i="12"/>
  <c r="AJ31" i="12"/>
  <c r="AJ29" i="12"/>
  <c r="AH29" i="12"/>
  <c r="Z31" i="12"/>
  <c r="AF28" i="12"/>
  <c r="AN28" i="12"/>
  <c r="AN29" i="12"/>
  <c r="AJ28" i="12"/>
  <c r="X28" i="12"/>
  <c r="AD28" i="12"/>
  <c r="AB28" i="12"/>
  <c r="Z28" i="12"/>
  <c r="AH28" i="12"/>
  <c r="AL28" i="12"/>
  <c r="AB30" i="12"/>
  <c r="AL31" i="12"/>
  <c r="W28" i="12"/>
  <c r="AH30" i="12"/>
  <c r="W31" i="12"/>
  <c r="AB31" i="12"/>
  <c r="AF31" i="12"/>
  <c r="W30" i="12"/>
  <c r="AN30" i="12"/>
  <c r="AF30" i="12"/>
  <c r="X30" i="12"/>
  <c r="AD30" i="12"/>
  <c r="AL30" i="12"/>
  <c r="AD31" i="12"/>
  <c r="Z30" i="12"/>
  <c r="AN31" i="12"/>
  <c r="AB29" i="12"/>
  <c r="X29" i="12"/>
  <c r="AL29" i="12"/>
  <c r="AH31" i="12"/>
  <c r="X31" i="12"/>
  <c r="Z42" i="12" l="1"/>
  <c r="C32" i="9" s="1"/>
  <c r="D28" i="9"/>
  <c r="W48" i="12"/>
  <c r="C28" i="9"/>
  <c r="W42" i="12"/>
  <c r="C27" i="9"/>
  <c r="Z48" i="12" l="1"/>
  <c r="D31" i="9" s="1"/>
  <c r="Z43" i="12"/>
  <c r="D32" i="9" s="1"/>
</calcChain>
</file>

<file path=xl/sharedStrings.xml><?xml version="1.0" encoding="utf-8"?>
<sst xmlns="http://schemas.openxmlformats.org/spreadsheetml/2006/main" count="122" uniqueCount="57">
  <si>
    <t>J</t>
  </si>
  <si>
    <t>G</t>
  </si>
  <si>
    <t>E</t>
  </si>
  <si>
    <t>P</t>
  </si>
  <si>
    <t>GF</t>
  </si>
  <si>
    <t>GC</t>
  </si>
  <si>
    <t>Equipo</t>
  </si>
  <si>
    <t>Local</t>
  </si>
  <si>
    <t>Visitante</t>
  </si>
  <si>
    <t>Equipos</t>
  </si>
  <si>
    <t>Ranking</t>
  </si>
  <si>
    <t>Equipo 1</t>
  </si>
  <si>
    <t>Equipo 2</t>
  </si>
  <si>
    <t>Equipo 3</t>
  </si>
  <si>
    <t>Equipo 4</t>
  </si>
  <si>
    <t>Equipo 5</t>
  </si>
  <si>
    <t>Equipo 6</t>
  </si>
  <si>
    <t>Equipo 7</t>
  </si>
  <si>
    <t>Equipo 8</t>
  </si>
  <si>
    <t xml:space="preserve">Grupo A </t>
  </si>
  <si>
    <t>Nº equipo</t>
  </si>
  <si>
    <t xml:space="preserve">Grupo B </t>
  </si>
  <si>
    <t>Partido</t>
  </si>
  <si>
    <t>Fecha</t>
  </si>
  <si>
    <t xml:space="preserve">Fecha </t>
  </si>
  <si>
    <t>GRUPO A</t>
  </si>
  <si>
    <t>SEMIFINALES 1</t>
  </si>
  <si>
    <t>FINALES</t>
  </si>
  <si>
    <t>1A</t>
  </si>
  <si>
    <t xml:space="preserve">Result </t>
  </si>
  <si>
    <t>Result</t>
  </si>
  <si>
    <t>2A</t>
  </si>
  <si>
    <t>G1</t>
  </si>
  <si>
    <t>G2</t>
  </si>
  <si>
    <t>SEMIFINALES 2</t>
  </si>
  <si>
    <t>GRUPO B</t>
  </si>
  <si>
    <t>1B</t>
  </si>
  <si>
    <t>P1</t>
  </si>
  <si>
    <t>2B</t>
  </si>
  <si>
    <t>P2</t>
  </si>
  <si>
    <t>SEMIFINALES</t>
  </si>
  <si>
    <t>PTS</t>
  </si>
  <si>
    <t>PJ</t>
  </si>
  <si>
    <t>PG</t>
  </si>
  <si>
    <t>PE</t>
  </si>
  <si>
    <t>PP</t>
  </si>
  <si>
    <t>DIF</t>
  </si>
  <si>
    <t>REND</t>
  </si>
  <si>
    <t>3º Y 4º PUESTO</t>
  </si>
  <si>
    <t>Campo</t>
  </si>
  <si>
    <t>Hora</t>
  </si>
  <si>
    <t>Árbirto</t>
  </si>
  <si>
    <t>Jornada 1</t>
  </si>
  <si>
    <t>Jornada 2</t>
  </si>
  <si>
    <t>Jornada 3</t>
  </si>
  <si>
    <t>DG</t>
  </si>
  <si>
    <r>
      <rPr>
        <b/>
        <sz val="12"/>
        <rFont val="Calibri"/>
        <family val="2"/>
      </rPr>
      <t>Partidos</t>
    </r>
    <r>
      <rPr>
        <sz val="10"/>
        <rFont val="Calibri"/>
        <family val="2"/>
      </rPr>
      <t xml:space="preserve">
En esta hoja figuran tus equipos y la programación de los partidos. Esta plantilla sirve para torneos de 8 equipos divididos en dos grupos. Empieza anotando los nombres de tus equipos en las celdas gris, en columnas C y G en la parte superior de la hoja. Luego continúa anotando los campos, las fechas, las horas y los árbitros de los partidos. Con 8 equipos se juega un total de 12 partidos divididos en 3 jornadas en la fase de grupos. Tras estos partidos se continúa con las rondas eliminatorias. Primero se disputan 2 partidos de semifinales, luego un partido final y opcionalmente también un partido para determinar el 3º y 4º puesto.
</t>
    </r>
    <r>
      <rPr>
        <b/>
        <sz val="12"/>
        <rFont val="Calibri"/>
        <family val="2"/>
      </rPr>
      <t>Resultados</t>
    </r>
    <r>
      <rPr>
        <sz val="10"/>
        <rFont val="Calibri"/>
        <family val="2"/>
      </rPr>
      <t xml:space="preserve">
En esta hoja tienes los resultados de todos los partidos, la puntuación y la clasificación de tus equipos. Tras cada partido, anota el resultado en los campos correspondientes según los emparejamientos de los equipos. En la tabla de posiciones aparecerá automáticamente la puntuación de cada equipo, tomando en cuenta los siguientes parámetros:
Partido ganado = 3 puntos
Partido empatado = 1 punto
Partido perdido = 0 puntos
Los equipos se ordendan automáticamente según los puntos totales para determinar cuáles de los equipos clasifican a las fases eliminatorias.
PTS = Puntos
J= Partidos jugados
G= Partidos ganados
E= Partidos empatados
P= Partidos perdidos
GF= Goles a favor
GC= Goles en contra
DG= Diferencia de goles
REND = rendimiento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</si>
</sst>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charset val="177"/>
    </font>
    <font>
      <sz val="10"/>
      <name val="Calibri"/>
      <family val="2"/>
    </font>
    <font>
      <b/>
      <sz val="12"/>
      <name val="Calibri"/>
      <family val="2"/>
    </font>
    <font>
      <sz val="10"/>
      <name val="Arial"/>
      <family val="2"/>
    </font>
    <font>
      <sz val="10"/>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0" tint="-0.499984740745262"/>
      <name val="Calibri"/>
      <family val="2"/>
      <scheme val="minor"/>
    </font>
    <font>
      <b/>
      <sz val="10"/>
      <color indexed="54"/>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9F22"/>
        <bgColor indexed="64"/>
      </patternFill>
    </fill>
    <fill>
      <patternFill patternType="solid">
        <fgColor theme="0" tint="-0.34998626667073579"/>
        <bgColor indexed="64"/>
      </patternFill>
    </fill>
    <fill>
      <patternFill patternType="solid">
        <fgColor rgb="FFFFE4C1"/>
        <bgColor indexed="64"/>
      </patternFill>
    </fill>
    <fill>
      <patternFill patternType="solid">
        <fgColor theme="0" tint="-0.14999847407452621"/>
        <bgColor indexed="64"/>
      </patternFill>
    </fill>
  </fills>
  <borders count="4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thin">
        <color theme="0" tint="-0.34998626667073579"/>
      </left>
      <right style="medium">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dashed">
        <color theme="0" tint="-0.34998626667073579"/>
      </right>
      <top/>
      <bottom style="thin">
        <color theme="0" tint="-0.34998626667073579"/>
      </bottom>
      <diagonal/>
    </border>
    <border>
      <left style="dashed">
        <color theme="0" tint="-0.34998626667073579"/>
      </left>
      <right style="thin">
        <color theme="0" tint="-0.34998626667073579"/>
      </right>
      <top/>
      <bottom style="thin">
        <color theme="0" tint="-0.34998626667073579"/>
      </bottom>
      <diagonal/>
    </border>
    <border>
      <left/>
      <right style="dashed">
        <color theme="0" tint="-0.34998626667073579"/>
      </right>
      <top style="thin">
        <color theme="0" tint="-0.34998626667073579"/>
      </top>
      <bottom style="thin">
        <color theme="0" tint="-0.34998626667073579"/>
      </bottom>
      <diagonal/>
    </border>
    <border>
      <left style="dashed">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bottom/>
      <diagonal/>
    </border>
    <border>
      <left style="thin">
        <color theme="0" tint="-0.34998626667073579"/>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tint="-0.34998626667073579"/>
      </right>
      <top/>
      <bottom style="thin">
        <color theme="0" tint="-0.34998626667073579"/>
      </bottom>
      <diagonal/>
    </border>
    <border>
      <left style="thin">
        <color theme="0"/>
      </left>
      <right style="thin">
        <color theme="0" tint="-0.34998626667073579"/>
      </right>
      <top style="thin">
        <color theme="0" tint="-0.34998626667073579"/>
      </top>
      <bottom style="thin">
        <color theme="0"/>
      </bottom>
      <diagonal/>
    </border>
    <border>
      <left style="thin">
        <color theme="0" tint="-0.34998626667073579"/>
      </left>
      <right/>
      <top style="thin">
        <color theme="0" tint="-0.34998626667073579"/>
      </top>
      <bottom style="thin">
        <color theme="0"/>
      </bottom>
      <diagonal/>
    </border>
    <border>
      <left style="medium">
        <color theme="0" tint="-0.34998626667073579"/>
      </left>
      <right style="thin">
        <color theme="0" tint="-0.34998626667073579"/>
      </right>
      <top style="thin">
        <color theme="0" tint="-0.34998626667073579"/>
      </top>
      <bottom style="thin">
        <color theme="0"/>
      </bottom>
      <diagonal/>
    </border>
    <border>
      <left style="thin">
        <color theme="0" tint="-0.34998626667073579"/>
      </left>
      <right style="medium">
        <color theme="0" tint="-0.34998626667073579"/>
      </right>
      <top style="thin">
        <color theme="0" tint="-0.34998626667073579"/>
      </top>
      <bottom style="thin">
        <color theme="0"/>
      </bottom>
      <diagonal/>
    </border>
    <border>
      <left/>
      <right/>
      <top style="thin">
        <color theme="0"/>
      </top>
      <bottom/>
      <diagonal/>
    </border>
    <border>
      <left/>
      <right style="thin">
        <color theme="0"/>
      </right>
      <top style="thin">
        <color theme="0"/>
      </top>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left>
      <right/>
      <top style="thin">
        <color theme="0"/>
      </top>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thin">
        <color theme="0" tint="-0.34998626667073579"/>
      </right>
      <top style="medium">
        <color theme="0" tint="-0.34998626667073579"/>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thin">
        <color theme="0" tint="-0.34998626667073579"/>
      </right>
      <top/>
      <bottom style="medium">
        <color theme="0" tint="-0.34998626667073579"/>
      </bottom>
      <diagonal/>
    </border>
    <border>
      <left style="thin">
        <color theme="0"/>
      </left>
      <right style="thin">
        <color theme="0" tint="-0.34998626667073579"/>
      </right>
      <top style="thin">
        <color theme="0"/>
      </top>
      <bottom style="thin">
        <color theme="0"/>
      </bottom>
      <diagonal/>
    </border>
  </borders>
  <cellStyleXfs count="2">
    <xf numFmtId="0" fontId="0" fillId="0" borderId="0"/>
    <xf numFmtId="9" fontId="3" fillId="0" borderId="0" applyFont="0" applyFill="0" applyBorder="0" applyAlignment="0" applyProtection="0"/>
  </cellStyleXfs>
  <cellXfs count="110">
    <xf numFmtId="0" fontId="0" fillId="0" borderId="0" xfId="0"/>
    <xf numFmtId="0" fontId="0" fillId="0" borderId="1" xfId="0" applyBorder="1"/>
    <xf numFmtId="0" fontId="0" fillId="0" borderId="1" xfId="0" applyBorder="1" applyAlignment="1">
      <alignment horizontal="center"/>
    </xf>
    <xf numFmtId="3" fontId="0" fillId="0" borderId="1" xfId="0" applyNumberFormat="1" applyBorder="1"/>
    <xf numFmtId="0" fontId="5" fillId="3" borderId="0" xfId="0" applyFont="1" applyFill="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xf numFmtId="0" fontId="6" fillId="0" borderId="5" xfId="0" applyFont="1" applyBorder="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xf numFmtId="0" fontId="6" fillId="0" borderId="9" xfId="0" applyFont="1" applyBorder="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xf numFmtId="0" fontId="6" fillId="0" borderId="13" xfId="0" applyFont="1" applyBorder="1"/>
    <xf numFmtId="0" fontId="7" fillId="0" borderId="14" xfId="0" applyFont="1" applyBorder="1" applyAlignment="1">
      <alignment horizontal="center"/>
    </xf>
    <xf numFmtId="0" fontId="7" fillId="0" borderId="15" xfId="0" applyFont="1" applyBorder="1" applyAlignment="1">
      <alignment horizontal="center"/>
    </xf>
    <xf numFmtId="0" fontId="6" fillId="0" borderId="4" xfId="0" applyFont="1" applyBorder="1" applyAlignment="1">
      <alignment horizontal="left"/>
    </xf>
    <xf numFmtId="0" fontId="6" fillId="0" borderId="5" xfId="0" applyFont="1" applyBorder="1" applyAlignment="1">
      <alignment horizontal="left"/>
    </xf>
    <xf numFmtId="0" fontId="8" fillId="0" borderId="0" xfId="0" applyFont="1" applyFill="1" applyBorder="1"/>
    <xf numFmtId="0" fontId="5" fillId="3" borderId="0" xfId="0" applyFont="1" applyFill="1" applyBorder="1" applyAlignment="1">
      <alignment horizontal="right"/>
    </xf>
    <xf numFmtId="0" fontId="9" fillId="4" borderId="2" xfId="0" applyFont="1" applyFill="1" applyBorder="1" applyAlignment="1">
      <alignment horizontal="center"/>
    </xf>
    <xf numFmtId="0" fontId="9" fillId="4" borderId="16" xfId="0" applyFont="1" applyFill="1" applyBorder="1" applyAlignment="1">
      <alignment horizontal="center"/>
    </xf>
    <xf numFmtId="0" fontId="4" fillId="2" borderId="17" xfId="0" applyFont="1" applyFill="1" applyBorder="1" applyAlignment="1">
      <alignment horizontal="center"/>
    </xf>
    <xf numFmtId="0" fontId="4" fillId="2"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9" fillId="4" borderId="1" xfId="0" applyFont="1" applyFill="1" applyBorder="1" applyAlignment="1">
      <alignment horizontal="center"/>
    </xf>
    <xf numFmtId="0" fontId="8" fillId="0" borderId="0" xfId="0" applyFont="1" applyFill="1" applyBorder="1" applyAlignment="1">
      <alignment horizontal="left"/>
    </xf>
    <xf numFmtId="9" fontId="4" fillId="0" borderId="3" xfId="1" applyFont="1" applyBorder="1" applyAlignment="1">
      <alignment horizontal="center"/>
    </xf>
    <xf numFmtId="9" fontId="4" fillId="0" borderId="7" xfId="1" applyFont="1" applyBorder="1" applyAlignment="1">
      <alignment horizontal="center"/>
    </xf>
    <xf numFmtId="9" fontId="4" fillId="0" borderId="11" xfId="1" applyFont="1" applyBorder="1" applyAlignment="1">
      <alignment horizontal="center"/>
    </xf>
    <xf numFmtId="0" fontId="4" fillId="0" borderId="24" xfId="0" applyFont="1" applyBorder="1"/>
    <xf numFmtId="0" fontId="0" fillId="0" borderId="24" xfId="0" applyBorder="1"/>
    <xf numFmtId="0" fontId="4" fillId="2" borderId="24" xfId="0" applyFont="1" applyFill="1" applyBorder="1" applyAlignment="1">
      <alignment horizontal="center"/>
    </xf>
    <xf numFmtId="0" fontId="4" fillId="0" borderId="24" xfId="0" applyFont="1" applyBorder="1" applyAlignment="1">
      <alignment horizontal="left"/>
    </xf>
    <xf numFmtId="0" fontId="5" fillId="3" borderId="24" xfId="0" applyFont="1" applyFill="1" applyBorder="1" applyAlignment="1">
      <alignment horizontal="center"/>
    </xf>
    <xf numFmtId="0" fontId="5" fillId="3" borderId="24" xfId="0" applyFont="1" applyFill="1" applyBorder="1" applyAlignment="1">
      <alignment horizontal="left"/>
    </xf>
    <xf numFmtId="0" fontId="8" fillId="2" borderId="24" xfId="0" applyFont="1" applyFill="1" applyBorder="1" applyAlignment="1">
      <alignment horizontal="center"/>
    </xf>
    <xf numFmtId="0" fontId="4" fillId="2" borderId="24" xfId="0" applyFont="1" applyFill="1" applyBorder="1"/>
    <xf numFmtId="0" fontId="8" fillId="6" borderId="24" xfId="0" applyFont="1" applyFill="1" applyBorder="1" applyAlignment="1">
      <alignment horizontal="center"/>
    </xf>
    <xf numFmtId="0" fontId="10" fillId="2" borderId="24" xfId="0" applyFont="1" applyFill="1" applyBorder="1" applyAlignment="1">
      <alignment horizontal="center"/>
    </xf>
    <xf numFmtId="18" fontId="5" fillId="3" borderId="24" xfId="0" applyNumberFormat="1" applyFont="1" applyFill="1" applyBorder="1" applyAlignment="1">
      <alignment horizontal="center"/>
    </xf>
    <xf numFmtId="0" fontId="6" fillId="0" borderId="24" xfId="0" applyFont="1" applyBorder="1"/>
    <xf numFmtId="20" fontId="6" fillId="6" borderId="24" xfId="0" applyNumberFormat="1" applyFont="1" applyFill="1" applyBorder="1" applyAlignment="1">
      <alignment horizontal="center"/>
    </xf>
    <xf numFmtId="0" fontId="6" fillId="6" borderId="24" xfId="0" applyFont="1" applyFill="1" applyBorder="1" applyAlignment="1">
      <alignment horizontal="center"/>
    </xf>
    <xf numFmtId="49" fontId="6" fillId="6" borderId="24" xfId="0" applyNumberFormat="1" applyFont="1" applyFill="1" applyBorder="1" applyAlignment="1">
      <alignment horizontal="center"/>
    </xf>
    <xf numFmtId="16" fontId="6" fillId="6" borderId="24" xfId="0" applyNumberFormat="1" applyFont="1" applyFill="1" applyBorder="1" applyAlignment="1">
      <alignment horizontal="center"/>
    </xf>
    <xf numFmtId="0" fontId="6" fillId="2" borderId="24" xfId="0" applyFont="1" applyFill="1" applyBorder="1" applyAlignment="1">
      <alignment horizontal="center"/>
    </xf>
    <xf numFmtId="0" fontId="6" fillId="2" borderId="24" xfId="0" applyFont="1" applyFill="1" applyBorder="1"/>
    <xf numFmtId="0" fontId="7" fillId="2" borderId="24" xfId="0" applyFont="1" applyFill="1" applyBorder="1" applyAlignment="1">
      <alignment horizontal="right"/>
    </xf>
    <xf numFmtId="0" fontId="6" fillId="2" borderId="30" xfId="0" applyFont="1" applyFill="1" applyBorder="1" applyAlignment="1">
      <alignment horizontal="center"/>
    </xf>
    <xf numFmtId="16" fontId="6" fillId="2" borderId="30" xfId="0" applyNumberFormat="1" applyFont="1" applyFill="1" applyBorder="1" applyAlignment="1">
      <alignment horizontal="center"/>
    </xf>
    <xf numFmtId="0" fontId="0" fillId="0" borderId="30" xfId="0" applyBorder="1"/>
    <xf numFmtId="0" fontId="6" fillId="0" borderId="31" xfId="0" applyFont="1" applyBorder="1" applyAlignment="1">
      <alignment horizontal="center"/>
    </xf>
    <xf numFmtId="0" fontId="6" fillId="0" borderId="32" xfId="0" applyFont="1" applyBorder="1" applyAlignment="1">
      <alignment horizontal="center"/>
    </xf>
    <xf numFmtId="0" fontId="6" fillId="0" borderId="33" xfId="0" applyFont="1" applyBorder="1" applyAlignment="1">
      <alignment horizontal="center"/>
    </xf>
    <xf numFmtId="0" fontId="6" fillId="0" borderId="34" xfId="0" applyFont="1" applyBorder="1" applyAlignment="1">
      <alignment horizontal="left"/>
    </xf>
    <xf numFmtId="0" fontId="6" fillId="0" borderId="35" xfId="0" applyFont="1" applyBorder="1" applyAlignment="1">
      <alignment horizontal="left"/>
    </xf>
    <xf numFmtId="0" fontId="0" fillId="0" borderId="27" xfId="0" applyBorder="1"/>
    <xf numFmtId="0" fontId="4" fillId="0" borderId="30" xfId="0" applyFont="1" applyBorder="1"/>
    <xf numFmtId="0" fontId="7" fillId="2" borderId="24" xfId="0" applyFont="1" applyFill="1" applyBorder="1" applyAlignment="1">
      <alignment horizontal="left"/>
    </xf>
    <xf numFmtId="0" fontId="7" fillId="0" borderId="38" xfId="0" applyFont="1" applyBorder="1" applyAlignment="1">
      <alignment horizontal="right"/>
    </xf>
    <xf numFmtId="0" fontId="7" fillId="0" borderId="39" xfId="0" applyFont="1" applyBorder="1" applyAlignment="1">
      <alignment horizontal="right"/>
    </xf>
    <xf numFmtId="0" fontId="6" fillId="0" borderId="24" xfId="0" applyFont="1" applyFill="1" applyBorder="1" applyAlignment="1">
      <alignment horizontal="left"/>
    </xf>
    <xf numFmtId="0" fontId="5" fillId="3" borderId="28" xfId="0" applyFont="1" applyFill="1" applyBorder="1" applyAlignment="1">
      <alignment horizontal="left"/>
    </xf>
    <xf numFmtId="0" fontId="6" fillId="2" borderId="30" xfId="0" applyFont="1" applyFill="1" applyBorder="1"/>
    <xf numFmtId="0" fontId="0" fillId="0" borderId="47" xfId="0" applyBorder="1" applyAlignment="1">
      <alignment horizontal="center"/>
    </xf>
    <xf numFmtId="0" fontId="5" fillId="3" borderId="24" xfId="0" applyFont="1" applyFill="1" applyBorder="1" applyAlignment="1">
      <alignment horizontal="center"/>
    </xf>
    <xf numFmtId="0" fontId="1" fillId="0" borderId="0" xfId="0" applyFont="1" applyAlignment="1">
      <alignment horizontal="left" vertical="top" wrapText="1"/>
    </xf>
    <xf numFmtId="0" fontId="4" fillId="0" borderId="0" xfId="0" applyFont="1" applyAlignment="1">
      <alignment horizontal="left" vertical="top" wrapText="1"/>
    </xf>
    <xf numFmtId="0" fontId="8" fillId="2" borderId="28" xfId="0" applyFont="1" applyFill="1" applyBorder="1" applyAlignment="1">
      <alignment horizontal="center" vertical="center"/>
    </xf>
    <xf numFmtId="0" fontId="0" fillId="0" borderId="29" xfId="0" applyBorder="1"/>
    <xf numFmtId="0" fontId="0" fillId="0" borderId="30" xfId="0" applyBorder="1"/>
    <xf numFmtId="0" fontId="8" fillId="2" borderId="29" xfId="0" applyFont="1" applyFill="1" applyBorder="1" applyAlignment="1">
      <alignment horizontal="center" vertical="center"/>
    </xf>
    <xf numFmtId="0" fontId="8" fillId="2" borderId="30" xfId="0" applyFont="1" applyFill="1" applyBorder="1" applyAlignment="1">
      <alignment horizontal="center" vertical="center"/>
    </xf>
    <xf numFmtId="0" fontId="5" fillId="3" borderId="0" xfId="0" applyFont="1" applyFill="1" applyBorder="1" applyAlignment="1">
      <alignment horizontal="center"/>
    </xf>
    <xf numFmtId="0" fontId="8" fillId="0" borderId="21" xfId="0" applyFont="1" applyBorder="1" applyAlignment="1">
      <alignment horizontal="center"/>
    </xf>
    <xf numFmtId="0" fontId="8" fillId="0" borderId="2" xfId="0" applyFont="1" applyBorder="1" applyAlignment="1">
      <alignment horizontal="center"/>
    </xf>
    <xf numFmtId="0" fontId="4" fillId="0" borderId="3" xfId="0" applyFont="1" applyBorder="1" applyAlignment="1">
      <alignment horizontal="center"/>
    </xf>
    <xf numFmtId="0" fontId="4" fillId="0" borderId="2" xfId="0" applyFont="1" applyBorder="1" applyAlignment="1">
      <alignment horizontal="center"/>
    </xf>
    <xf numFmtId="0" fontId="4" fillId="0" borderId="23" xfId="0" applyFont="1" applyBorder="1" applyAlignment="1">
      <alignment horizontal="center"/>
    </xf>
    <xf numFmtId="0" fontId="4" fillId="0" borderId="22" xfId="0" applyFont="1" applyBorder="1" applyAlignment="1">
      <alignment horizontal="center"/>
    </xf>
    <xf numFmtId="0" fontId="5" fillId="3" borderId="36" xfId="0" applyFont="1" applyFill="1" applyBorder="1" applyAlignment="1">
      <alignment horizontal="center"/>
    </xf>
    <xf numFmtId="0" fontId="5" fillId="3" borderId="37" xfId="0" applyFont="1" applyFill="1" applyBorder="1" applyAlignment="1">
      <alignment horizontal="center"/>
    </xf>
    <xf numFmtId="0" fontId="8" fillId="0" borderId="0" xfId="0" applyFont="1" applyBorder="1" applyAlignment="1">
      <alignment horizontal="center"/>
    </xf>
    <xf numFmtId="0" fontId="8" fillId="0" borderId="22" xfId="0" applyFont="1" applyBorder="1" applyAlignment="1">
      <alignment horizontal="center"/>
    </xf>
    <xf numFmtId="0" fontId="4" fillId="0" borderId="28" xfId="0" applyFont="1" applyBorder="1" applyAlignment="1">
      <alignment horizontal="center" vertical="center" textRotation="90"/>
    </xf>
    <xf numFmtId="0" fontId="4" fillId="0" borderId="29" xfId="0" applyFont="1" applyBorder="1" applyAlignment="1">
      <alignment horizontal="center" vertical="center" textRotation="90"/>
    </xf>
    <xf numFmtId="0" fontId="4" fillId="0" borderId="30" xfId="0" applyFont="1" applyBorder="1" applyAlignment="1">
      <alignment horizontal="center" vertical="center" textRotation="90"/>
    </xf>
    <xf numFmtId="0" fontId="4" fillId="0" borderId="25" xfId="0" applyFont="1" applyBorder="1" applyAlignment="1">
      <alignment horizontal="center"/>
    </xf>
    <xf numFmtId="0" fontId="4" fillId="0" borderId="26" xfId="0" applyFont="1" applyBorder="1" applyAlignment="1">
      <alignment horizontal="center"/>
    </xf>
    <xf numFmtId="0" fontId="4" fillId="0" borderId="27" xfId="0" applyFont="1" applyBorder="1" applyAlignment="1">
      <alignment horizontal="center"/>
    </xf>
    <xf numFmtId="0" fontId="7" fillId="0" borderId="44" xfId="0" applyFont="1" applyBorder="1" applyAlignment="1">
      <alignment horizontal="right"/>
    </xf>
    <xf numFmtId="0" fontId="7" fillId="0" borderId="45" xfId="0" applyFont="1" applyBorder="1" applyAlignment="1">
      <alignment horizontal="right"/>
    </xf>
    <xf numFmtId="0" fontId="7" fillId="0" borderId="46" xfId="0" applyFont="1" applyBorder="1" applyAlignment="1">
      <alignment horizontal="right"/>
    </xf>
    <xf numFmtId="0" fontId="5" fillId="3" borderId="40" xfId="0" applyFont="1" applyFill="1" applyBorder="1" applyAlignment="1">
      <alignment horizontal="left"/>
    </xf>
    <xf numFmtId="0" fontId="5" fillId="3" borderId="36" xfId="0" applyFont="1" applyFill="1" applyBorder="1" applyAlignment="1">
      <alignment horizontal="left"/>
    </xf>
    <xf numFmtId="0" fontId="5" fillId="3" borderId="37" xfId="0" applyFont="1" applyFill="1" applyBorder="1" applyAlignment="1">
      <alignment horizontal="left"/>
    </xf>
    <xf numFmtId="0" fontId="7" fillId="0" borderId="41" xfId="0" applyFont="1" applyBorder="1" applyAlignment="1">
      <alignment horizontal="right"/>
    </xf>
    <xf numFmtId="0" fontId="7" fillId="0" borderId="42" xfId="0" applyFont="1" applyBorder="1" applyAlignment="1">
      <alignment horizontal="right"/>
    </xf>
    <xf numFmtId="0" fontId="7" fillId="0" borderId="43" xfId="0" applyFont="1" applyBorder="1" applyAlignment="1">
      <alignment horizontal="right"/>
    </xf>
    <xf numFmtId="0" fontId="7" fillId="2" borderId="25" xfId="0" applyFont="1" applyFill="1" applyBorder="1" applyAlignment="1">
      <alignment horizontal="left"/>
    </xf>
    <xf numFmtId="0" fontId="7" fillId="2" borderId="26" xfId="0" applyFont="1" applyFill="1" applyBorder="1" applyAlignment="1">
      <alignment horizontal="left"/>
    </xf>
    <xf numFmtId="0" fontId="7" fillId="2" borderId="27" xfId="0" applyFont="1" applyFill="1" applyBorder="1" applyAlignment="1">
      <alignment horizontal="left"/>
    </xf>
    <xf numFmtId="0" fontId="5" fillId="3" borderId="25" xfId="0" applyFont="1" applyFill="1" applyBorder="1" applyAlignment="1">
      <alignment horizontal="left"/>
    </xf>
    <xf numFmtId="0" fontId="5" fillId="3" borderId="26" xfId="0" applyFont="1" applyFill="1" applyBorder="1" applyAlignment="1">
      <alignment horizontal="left"/>
    </xf>
    <xf numFmtId="0" fontId="5" fillId="3" borderId="27" xfId="0" applyFont="1" applyFill="1" applyBorder="1" applyAlignment="1">
      <alignment horizontal="left"/>
    </xf>
  </cellXfs>
  <cellStyles count="2">
    <cellStyle name="Normal" xfId="0" builtinId="0"/>
    <cellStyle name="Porcentaje"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BFFFBF"/>
      <rgbColor rgb="000000FF"/>
      <rgbColor rgb="00FFFF00"/>
      <rgbColor rgb="00FFC9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EFAB"/>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0</xdr:col>
      <xdr:colOff>133350</xdr:colOff>
      <xdr:row>1</xdr:row>
      <xdr:rowOff>38100</xdr:rowOff>
    </xdr:to>
    <xdr:sp macro="" textlink="">
      <xdr:nvSpPr>
        <xdr:cNvPr id="2053" name="Text Box 2"/>
        <xdr:cNvSpPr txBox="1">
          <a:spLocks noChangeArrowheads="1"/>
        </xdr:cNvSpPr>
      </xdr:nvSpPr>
      <xdr:spPr bwMode="auto">
        <a:xfrm>
          <a:off x="57150" y="0"/>
          <a:ext cx="76200" cy="200025"/>
        </a:xfrm>
        <a:prstGeom prst="rect">
          <a:avLst/>
        </a:prstGeom>
        <a:noFill/>
        <a:ln w="9525">
          <a:noFill/>
          <a:miter lim="800000"/>
          <a:headEnd/>
          <a:tailEnd/>
        </a:ln>
      </xdr:spPr>
    </xdr:sp>
    <xdr:clientData/>
  </xdr:twoCellAnchor>
  <xdr:twoCellAnchor editAs="oneCell">
    <xdr:from>
      <xdr:col>0</xdr:col>
      <xdr:colOff>57150</xdr:colOff>
      <xdr:row>0</xdr:row>
      <xdr:rowOff>0</xdr:rowOff>
    </xdr:from>
    <xdr:to>
      <xdr:col>0</xdr:col>
      <xdr:colOff>133350</xdr:colOff>
      <xdr:row>1</xdr:row>
      <xdr:rowOff>38100</xdr:rowOff>
    </xdr:to>
    <xdr:sp macro="" textlink="">
      <xdr:nvSpPr>
        <xdr:cNvPr id="2054" name="Text Box 2"/>
        <xdr:cNvSpPr txBox="1">
          <a:spLocks noChangeArrowheads="1"/>
        </xdr:cNvSpPr>
      </xdr:nvSpPr>
      <xdr:spPr bwMode="auto">
        <a:xfrm>
          <a:off x="57150" y="0"/>
          <a:ext cx="76200" cy="200025"/>
        </a:xfrm>
        <a:prstGeom prst="rect">
          <a:avLst/>
        </a:prstGeom>
        <a:noFill/>
        <a:ln w="9525">
          <a:noFill/>
          <a:miter lim="800000"/>
          <a:headEnd/>
          <a:tailEnd/>
        </a:ln>
      </xdr:spPr>
    </xdr:sp>
    <xdr:clientData/>
  </xdr:twoCellAnchor>
  <xdr:twoCellAnchor editAs="oneCell">
    <xdr:from>
      <xdr:col>10</xdr:col>
      <xdr:colOff>66675</xdr:colOff>
      <xdr:row>25</xdr:row>
      <xdr:rowOff>66675</xdr:rowOff>
    </xdr:from>
    <xdr:to>
      <xdr:col>13</xdr:col>
      <xdr:colOff>67196</xdr:colOff>
      <xdr:row>32</xdr:row>
      <xdr:rowOff>76460</xdr:rowOff>
    </xdr:to>
    <xdr:pic>
      <xdr:nvPicPr>
        <xdr:cNvPr id="5" name="4 Imagen" descr="Logo 180x90.png"/>
        <xdr:cNvPicPr>
          <a:picLocks noChangeAspect="1"/>
        </xdr:cNvPicPr>
      </xdr:nvPicPr>
      <xdr:blipFill>
        <a:blip xmlns:r="http://schemas.openxmlformats.org/officeDocument/2006/relationships" r:embed="rId1"/>
        <a:stretch>
          <a:fillRect/>
        </a:stretch>
      </xdr:blipFill>
      <xdr:spPr>
        <a:xfrm>
          <a:off x="7686675" y="4114800"/>
          <a:ext cx="2286521" cy="11432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76200</xdr:colOff>
      <xdr:row>13</xdr:row>
      <xdr:rowOff>0</xdr:rowOff>
    </xdr:from>
    <xdr:to>
      <xdr:col>24</xdr:col>
      <xdr:colOff>152400</xdr:colOff>
      <xdr:row>14</xdr:row>
      <xdr:rowOff>38100</xdr:rowOff>
    </xdr:to>
    <xdr:sp macro="" textlink="">
      <xdr:nvSpPr>
        <xdr:cNvPr id="3329"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13</xdr:row>
      <xdr:rowOff>0</xdr:rowOff>
    </xdr:from>
    <xdr:to>
      <xdr:col>24</xdr:col>
      <xdr:colOff>123825</xdr:colOff>
      <xdr:row>14</xdr:row>
      <xdr:rowOff>38100</xdr:rowOff>
    </xdr:to>
    <xdr:sp macro="" textlink="">
      <xdr:nvSpPr>
        <xdr:cNvPr id="3330"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13</xdr:row>
      <xdr:rowOff>0</xdr:rowOff>
    </xdr:from>
    <xdr:to>
      <xdr:col>24</xdr:col>
      <xdr:colOff>123825</xdr:colOff>
      <xdr:row>14</xdr:row>
      <xdr:rowOff>38100</xdr:rowOff>
    </xdr:to>
    <xdr:sp macro="" textlink="">
      <xdr:nvSpPr>
        <xdr:cNvPr id="3331"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22</xdr:col>
      <xdr:colOff>57150</xdr:colOff>
      <xdr:row>13</xdr:row>
      <xdr:rowOff>0</xdr:rowOff>
    </xdr:from>
    <xdr:to>
      <xdr:col>22</xdr:col>
      <xdr:colOff>133350</xdr:colOff>
      <xdr:row>14</xdr:row>
      <xdr:rowOff>38100</xdr:rowOff>
    </xdr:to>
    <xdr:sp macro="" textlink="">
      <xdr:nvSpPr>
        <xdr:cNvPr id="3332" name="Text Box 2"/>
        <xdr:cNvSpPr txBox="1">
          <a:spLocks noChangeArrowheads="1"/>
        </xdr:cNvSpPr>
      </xdr:nvSpPr>
      <xdr:spPr bwMode="auto">
        <a:xfrm>
          <a:off x="400050" y="161925"/>
          <a:ext cx="76200" cy="200025"/>
        </a:xfrm>
        <a:prstGeom prst="rect">
          <a:avLst/>
        </a:prstGeom>
        <a:noFill/>
        <a:ln w="9525">
          <a:noFill/>
          <a:miter lim="800000"/>
          <a:headEnd/>
          <a:tailEnd/>
        </a:ln>
      </xdr:spPr>
    </xdr:sp>
    <xdr:clientData/>
  </xdr:twoCellAnchor>
  <xdr:twoCellAnchor editAs="oneCell">
    <xdr:from>
      <xdr:col>1</xdr:col>
      <xdr:colOff>57150</xdr:colOff>
      <xdr:row>0</xdr:row>
      <xdr:rowOff>0</xdr:rowOff>
    </xdr:from>
    <xdr:to>
      <xdr:col>21</xdr:col>
      <xdr:colOff>76200</xdr:colOff>
      <xdr:row>13</xdr:row>
      <xdr:rowOff>38100</xdr:rowOff>
    </xdr:to>
    <xdr:sp macro="" textlink="">
      <xdr:nvSpPr>
        <xdr:cNvPr id="3333" name="Text Box 2"/>
        <xdr:cNvSpPr txBox="1">
          <a:spLocks noChangeArrowheads="1"/>
        </xdr:cNvSpPr>
      </xdr:nvSpPr>
      <xdr:spPr bwMode="auto">
        <a:xfrm>
          <a:off x="0" y="0"/>
          <a:ext cx="76200" cy="200025"/>
        </a:xfrm>
        <a:prstGeom prst="rect">
          <a:avLst/>
        </a:prstGeom>
        <a:noFill/>
        <a:ln w="9525">
          <a:noFill/>
          <a:miter lim="800000"/>
          <a:headEnd/>
          <a:tailEnd/>
        </a:ln>
      </xdr:spPr>
    </xdr:sp>
    <xdr:clientData/>
  </xdr:twoCellAnchor>
  <xdr:twoCellAnchor editAs="oneCell">
    <xdr:from>
      <xdr:col>1</xdr:col>
      <xdr:colOff>57150</xdr:colOff>
      <xdr:row>6</xdr:row>
      <xdr:rowOff>0</xdr:rowOff>
    </xdr:from>
    <xdr:to>
      <xdr:col>21</xdr:col>
      <xdr:colOff>76200</xdr:colOff>
      <xdr:row>13</xdr:row>
      <xdr:rowOff>38100</xdr:rowOff>
    </xdr:to>
    <xdr:sp macro="" textlink="">
      <xdr:nvSpPr>
        <xdr:cNvPr id="3334" name="Text Box 2"/>
        <xdr:cNvSpPr txBox="1">
          <a:spLocks noChangeArrowheads="1"/>
        </xdr:cNvSpPr>
      </xdr:nvSpPr>
      <xdr:spPr bwMode="auto">
        <a:xfrm>
          <a:off x="0" y="0"/>
          <a:ext cx="76200" cy="200025"/>
        </a:xfrm>
        <a:prstGeom prst="rect">
          <a:avLst/>
        </a:prstGeom>
        <a:noFill/>
        <a:ln w="9525">
          <a:noFill/>
          <a:miter lim="800000"/>
          <a:headEnd/>
          <a:tailEnd/>
        </a:ln>
      </xdr:spPr>
    </xdr:sp>
    <xdr:clientData/>
  </xdr:twoCellAnchor>
  <xdr:twoCellAnchor editAs="oneCell">
    <xdr:from>
      <xdr:col>24</xdr:col>
      <xdr:colOff>76200</xdr:colOff>
      <xdr:row>13</xdr:row>
      <xdr:rowOff>0</xdr:rowOff>
    </xdr:from>
    <xdr:to>
      <xdr:col>24</xdr:col>
      <xdr:colOff>152400</xdr:colOff>
      <xdr:row>14</xdr:row>
      <xdr:rowOff>38100</xdr:rowOff>
    </xdr:to>
    <xdr:sp macro="" textlink="">
      <xdr:nvSpPr>
        <xdr:cNvPr id="3335"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13</xdr:row>
      <xdr:rowOff>0</xdr:rowOff>
    </xdr:from>
    <xdr:to>
      <xdr:col>24</xdr:col>
      <xdr:colOff>123825</xdr:colOff>
      <xdr:row>14</xdr:row>
      <xdr:rowOff>38100</xdr:rowOff>
    </xdr:to>
    <xdr:sp macro="" textlink="">
      <xdr:nvSpPr>
        <xdr:cNvPr id="3336"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13</xdr:row>
      <xdr:rowOff>0</xdr:rowOff>
    </xdr:from>
    <xdr:to>
      <xdr:col>24</xdr:col>
      <xdr:colOff>123825</xdr:colOff>
      <xdr:row>14</xdr:row>
      <xdr:rowOff>38100</xdr:rowOff>
    </xdr:to>
    <xdr:sp macro="" textlink="">
      <xdr:nvSpPr>
        <xdr:cNvPr id="3337"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22</xdr:col>
      <xdr:colOff>57150</xdr:colOff>
      <xdr:row>13</xdr:row>
      <xdr:rowOff>0</xdr:rowOff>
    </xdr:from>
    <xdr:to>
      <xdr:col>22</xdr:col>
      <xdr:colOff>133350</xdr:colOff>
      <xdr:row>14</xdr:row>
      <xdr:rowOff>38100</xdr:rowOff>
    </xdr:to>
    <xdr:sp macro="" textlink="">
      <xdr:nvSpPr>
        <xdr:cNvPr id="3338" name="Text Box 2"/>
        <xdr:cNvSpPr txBox="1">
          <a:spLocks noChangeArrowheads="1"/>
        </xdr:cNvSpPr>
      </xdr:nvSpPr>
      <xdr:spPr bwMode="auto">
        <a:xfrm>
          <a:off x="400050" y="161925"/>
          <a:ext cx="76200" cy="200025"/>
        </a:xfrm>
        <a:prstGeom prst="rect">
          <a:avLst/>
        </a:prstGeom>
        <a:noFill/>
        <a:ln w="9525">
          <a:noFill/>
          <a:miter lim="800000"/>
          <a:headEnd/>
          <a:tailEnd/>
        </a:ln>
      </xdr:spPr>
    </xdr:sp>
    <xdr:clientData/>
  </xdr:twoCellAnchor>
  <xdr:twoCellAnchor editAs="oneCell">
    <xdr:from>
      <xdr:col>1</xdr:col>
      <xdr:colOff>57150</xdr:colOff>
      <xdr:row>0</xdr:row>
      <xdr:rowOff>0</xdr:rowOff>
    </xdr:from>
    <xdr:to>
      <xdr:col>21</xdr:col>
      <xdr:colOff>76200</xdr:colOff>
      <xdr:row>13</xdr:row>
      <xdr:rowOff>38100</xdr:rowOff>
    </xdr:to>
    <xdr:sp macro="" textlink="">
      <xdr:nvSpPr>
        <xdr:cNvPr id="3339" name="Text Box 2"/>
        <xdr:cNvSpPr txBox="1">
          <a:spLocks noChangeArrowheads="1"/>
        </xdr:cNvSpPr>
      </xdr:nvSpPr>
      <xdr:spPr bwMode="auto">
        <a:xfrm>
          <a:off x="0" y="0"/>
          <a:ext cx="76200" cy="200025"/>
        </a:xfrm>
        <a:prstGeom prst="rect">
          <a:avLst/>
        </a:prstGeom>
        <a:noFill/>
        <a:ln w="9525">
          <a:noFill/>
          <a:miter lim="800000"/>
          <a:headEnd/>
          <a:tailEnd/>
        </a:ln>
      </xdr:spPr>
    </xdr:sp>
    <xdr:clientData/>
  </xdr:twoCellAnchor>
  <xdr:twoCellAnchor editAs="oneCell">
    <xdr:from>
      <xdr:col>22</xdr:col>
      <xdr:colOff>57150</xdr:colOff>
      <xdr:row>26</xdr:row>
      <xdr:rowOff>0</xdr:rowOff>
    </xdr:from>
    <xdr:to>
      <xdr:col>22</xdr:col>
      <xdr:colOff>133350</xdr:colOff>
      <xdr:row>27</xdr:row>
      <xdr:rowOff>38100</xdr:rowOff>
    </xdr:to>
    <xdr:sp macro="" textlink="">
      <xdr:nvSpPr>
        <xdr:cNvPr id="3340" name="Text Box 2"/>
        <xdr:cNvSpPr txBox="1">
          <a:spLocks noChangeArrowheads="1"/>
        </xdr:cNvSpPr>
      </xdr:nvSpPr>
      <xdr:spPr bwMode="auto">
        <a:xfrm>
          <a:off x="400050" y="2266950"/>
          <a:ext cx="76200" cy="200025"/>
        </a:xfrm>
        <a:prstGeom prst="rect">
          <a:avLst/>
        </a:prstGeom>
        <a:noFill/>
        <a:ln w="9525">
          <a:noFill/>
          <a:miter lim="800000"/>
          <a:headEnd/>
          <a:tailEnd/>
        </a:ln>
      </xdr:spPr>
    </xdr:sp>
    <xdr:clientData/>
  </xdr:twoCellAnchor>
  <xdr:twoCellAnchor editAs="oneCell">
    <xdr:from>
      <xdr:col>22</xdr:col>
      <xdr:colOff>57150</xdr:colOff>
      <xdr:row>32</xdr:row>
      <xdr:rowOff>0</xdr:rowOff>
    </xdr:from>
    <xdr:to>
      <xdr:col>22</xdr:col>
      <xdr:colOff>133350</xdr:colOff>
      <xdr:row>33</xdr:row>
      <xdr:rowOff>38100</xdr:rowOff>
    </xdr:to>
    <xdr:sp macro="" textlink="">
      <xdr:nvSpPr>
        <xdr:cNvPr id="3341"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26</xdr:row>
      <xdr:rowOff>0</xdr:rowOff>
    </xdr:from>
    <xdr:to>
      <xdr:col>22</xdr:col>
      <xdr:colOff>133350</xdr:colOff>
      <xdr:row>27</xdr:row>
      <xdr:rowOff>38100</xdr:rowOff>
    </xdr:to>
    <xdr:sp macro="" textlink="">
      <xdr:nvSpPr>
        <xdr:cNvPr id="3342" name="Text Box 2"/>
        <xdr:cNvSpPr txBox="1">
          <a:spLocks noChangeArrowheads="1"/>
        </xdr:cNvSpPr>
      </xdr:nvSpPr>
      <xdr:spPr bwMode="auto">
        <a:xfrm>
          <a:off x="400050" y="2266950"/>
          <a:ext cx="76200" cy="200025"/>
        </a:xfrm>
        <a:prstGeom prst="rect">
          <a:avLst/>
        </a:prstGeom>
        <a:noFill/>
        <a:ln w="9525">
          <a:noFill/>
          <a:miter lim="800000"/>
          <a:headEnd/>
          <a:tailEnd/>
        </a:ln>
      </xdr:spPr>
    </xdr:sp>
    <xdr:clientData/>
  </xdr:twoCellAnchor>
  <xdr:twoCellAnchor editAs="oneCell">
    <xdr:from>
      <xdr:col>22</xdr:col>
      <xdr:colOff>57150</xdr:colOff>
      <xdr:row>27</xdr:row>
      <xdr:rowOff>0</xdr:rowOff>
    </xdr:from>
    <xdr:to>
      <xdr:col>22</xdr:col>
      <xdr:colOff>133350</xdr:colOff>
      <xdr:row>28</xdr:row>
      <xdr:rowOff>38100</xdr:rowOff>
    </xdr:to>
    <xdr:sp macro="" textlink="">
      <xdr:nvSpPr>
        <xdr:cNvPr id="3343"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27</xdr:row>
      <xdr:rowOff>0</xdr:rowOff>
    </xdr:from>
    <xdr:to>
      <xdr:col>22</xdr:col>
      <xdr:colOff>133350</xdr:colOff>
      <xdr:row>28</xdr:row>
      <xdr:rowOff>38100</xdr:rowOff>
    </xdr:to>
    <xdr:sp macro="" textlink="">
      <xdr:nvSpPr>
        <xdr:cNvPr id="3344"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45"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46"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47"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48"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49"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50"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351"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352"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32</xdr:row>
      <xdr:rowOff>0</xdr:rowOff>
    </xdr:from>
    <xdr:to>
      <xdr:col>22</xdr:col>
      <xdr:colOff>133350</xdr:colOff>
      <xdr:row>33</xdr:row>
      <xdr:rowOff>38100</xdr:rowOff>
    </xdr:to>
    <xdr:sp macro="" textlink="">
      <xdr:nvSpPr>
        <xdr:cNvPr id="3353"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32</xdr:row>
      <xdr:rowOff>0</xdr:rowOff>
    </xdr:from>
    <xdr:to>
      <xdr:col>22</xdr:col>
      <xdr:colOff>133350</xdr:colOff>
      <xdr:row>33</xdr:row>
      <xdr:rowOff>38100</xdr:rowOff>
    </xdr:to>
    <xdr:sp macro="" textlink="">
      <xdr:nvSpPr>
        <xdr:cNvPr id="3354"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355"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356"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357"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358"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359"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360"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361"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362"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363"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364"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365"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366"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367"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368"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27</xdr:row>
      <xdr:rowOff>0</xdr:rowOff>
    </xdr:from>
    <xdr:to>
      <xdr:col>22</xdr:col>
      <xdr:colOff>133350</xdr:colOff>
      <xdr:row>28</xdr:row>
      <xdr:rowOff>38100</xdr:rowOff>
    </xdr:to>
    <xdr:sp macro="" textlink="">
      <xdr:nvSpPr>
        <xdr:cNvPr id="3369"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27</xdr:row>
      <xdr:rowOff>0</xdr:rowOff>
    </xdr:from>
    <xdr:to>
      <xdr:col>22</xdr:col>
      <xdr:colOff>133350</xdr:colOff>
      <xdr:row>28</xdr:row>
      <xdr:rowOff>38100</xdr:rowOff>
    </xdr:to>
    <xdr:sp macro="" textlink="">
      <xdr:nvSpPr>
        <xdr:cNvPr id="3370"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71"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72"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73"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74"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75"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76"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77"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78"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79"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80"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381"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382"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383"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384"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27</xdr:row>
      <xdr:rowOff>0</xdr:rowOff>
    </xdr:from>
    <xdr:to>
      <xdr:col>22</xdr:col>
      <xdr:colOff>133350</xdr:colOff>
      <xdr:row>28</xdr:row>
      <xdr:rowOff>38100</xdr:rowOff>
    </xdr:to>
    <xdr:sp macro="" textlink="">
      <xdr:nvSpPr>
        <xdr:cNvPr id="3385"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27</xdr:row>
      <xdr:rowOff>0</xdr:rowOff>
    </xdr:from>
    <xdr:to>
      <xdr:col>22</xdr:col>
      <xdr:colOff>133350</xdr:colOff>
      <xdr:row>28</xdr:row>
      <xdr:rowOff>38100</xdr:rowOff>
    </xdr:to>
    <xdr:sp macro="" textlink="">
      <xdr:nvSpPr>
        <xdr:cNvPr id="3386"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87"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88"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89"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90"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91"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3392"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93"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94"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95"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96"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97"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98"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399"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3400"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401"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402"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403"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404"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405"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30</xdr:row>
      <xdr:rowOff>0</xdr:rowOff>
    </xdr:from>
    <xdr:to>
      <xdr:col>22</xdr:col>
      <xdr:colOff>133350</xdr:colOff>
      <xdr:row>31</xdr:row>
      <xdr:rowOff>38100</xdr:rowOff>
    </xdr:to>
    <xdr:sp macro="" textlink="">
      <xdr:nvSpPr>
        <xdr:cNvPr id="3406"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32</xdr:row>
      <xdr:rowOff>0</xdr:rowOff>
    </xdr:from>
    <xdr:to>
      <xdr:col>22</xdr:col>
      <xdr:colOff>133350</xdr:colOff>
      <xdr:row>33</xdr:row>
      <xdr:rowOff>38100</xdr:rowOff>
    </xdr:to>
    <xdr:sp macro="" textlink="">
      <xdr:nvSpPr>
        <xdr:cNvPr id="3407"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32</xdr:row>
      <xdr:rowOff>0</xdr:rowOff>
    </xdr:from>
    <xdr:to>
      <xdr:col>22</xdr:col>
      <xdr:colOff>133350</xdr:colOff>
      <xdr:row>33</xdr:row>
      <xdr:rowOff>38100</xdr:rowOff>
    </xdr:to>
    <xdr:sp macro="" textlink="">
      <xdr:nvSpPr>
        <xdr:cNvPr id="3408"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409"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410"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11"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12"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13"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14"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15"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16"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17"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18"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419"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420"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21"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22"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23"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24"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25"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26"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27"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28"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29"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30"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31"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32"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33"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34"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435"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33</xdr:row>
      <xdr:rowOff>0</xdr:rowOff>
    </xdr:from>
    <xdr:to>
      <xdr:col>22</xdr:col>
      <xdr:colOff>133350</xdr:colOff>
      <xdr:row>34</xdr:row>
      <xdr:rowOff>38100</xdr:rowOff>
    </xdr:to>
    <xdr:sp macro="" textlink="">
      <xdr:nvSpPr>
        <xdr:cNvPr id="3436"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37"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38"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39"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40"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41"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34</xdr:row>
      <xdr:rowOff>0</xdr:rowOff>
    </xdr:from>
    <xdr:to>
      <xdr:col>22</xdr:col>
      <xdr:colOff>133350</xdr:colOff>
      <xdr:row>35</xdr:row>
      <xdr:rowOff>38100</xdr:rowOff>
    </xdr:to>
    <xdr:sp macro="" textlink="">
      <xdr:nvSpPr>
        <xdr:cNvPr id="3442"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43"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44"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45"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46"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47"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48"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49"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35</xdr:row>
      <xdr:rowOff>0</xdr:rowOff>
    </xdr:from>
    <xdr:to>
      <xdr:col>22</xdr:col>
      <xdr:colOff>133350</xdr:colOff>
      <xdr:row>36</xdr:row>
      <xdr:rowOff>38100</xdr:rowOff>
    </xdr:to>
    <xdr:sp macro="" textlink="">
      <xdr:nvSpPr>
        <xdr:cNvPr id="3450"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51"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52"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53"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54"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55"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36</xdr:row>
      <xdr:rowOff>0</xdr:rowOff>
    </xdr:from>
    <xdr:to>
      <xdr:col>22</xdr:col>
      <xdr:colOff>133350</xdr:colOff>
      <xdr:row>37</xdr:row>
      <xdr:rowOff>38100</xdr:rowOff>
    </xdr:to>
    <xdr:sp macro="" textlink="">
      <xdr:nvSpPr>
        <xdr:cNvPr id="3456"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24</xdr:col>
      <xdr:colOff>76200</xdr:colOff>
      <xdr:row>20</xdr:row>
      <xdr:rowOff>0</xdr:rowOff>
    </xdr:from>
    <xdr:to>
      <xdr:col>24</xdr:col>
      <xdr:colOff>152400</xdr:colOff>
      <xdr:row>21</xdr:row>
      <xdr:rowOff>38100</xdr:rowOff>
    </xdr:to>
    <xdr:sp macro="" textlink="">
      <xdr:nvSpPr>
        <xdr:cNvPr id="130"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20</xdr:row>
      <xdr:rowOff>0</xdr:rowOff>
    </xdr:from>
    <xdr:to>
      <xdr:col>24</xdr:col>
      <xdr:colOff>123825</xdr:colOff>
      <xdr:row>21</xdr:row>
      <xdr:rowOff>38100</xdr:rowOff>
    </xdr:to>
    <xdr:sp macro="" textlink="">
      <xdr:nvSpPr>
        <xdr:cNvPr id="131"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20</xdr:row>
      <xdr:rowOff>0</xdr:rowOff>
    </xdr:from>
    <xdr:to>
      <xdr:col>24</xdr:col>
      <xdr:colOff>123825</xdr:colOff>
      <xdr:row>21</xdr:row>
      <xdr:rowOff>38100</xdr:rowOff>
    </xdr:to>
    <xdr:sp macro="" textlink="">
      <xdr:nvSpPr>
        <xdr:cNvPr id="132"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76200</xdr:colOff>
      <xdr:row>20</xdr:row>
      <xdr:rowOff>0</xdr:rowOff>
    </xdr:from>
    <xdr:to>
      <xdr:col>24</xdr:col>
      <xdr:colOff>152400</xdr:colOff>
      <xdr:row>21</xdr:row>
      <xdr:rowOff>38100</xdr:rowOff>
    </xdr:to>
    <xdr:sp macro="" textlink="">
      <xdr:nvSpPr>
        <xdr:cNvPr id="133"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20</xdr:row>
      <xdr:rowOff>0</xdr:rowOff>
    </xdr:from>
    <xdr:to>
      <xdr:col>24</xdr:col>
      <xdr:colOff>123825</xdr:colOff>
      <xdr:row>21</xdr:row>
      <xdr:rowOff>38100</xdr:rowOff>
    </xdr:to>
    <xdr:sp macro="" textlink="">
      <xdr:nvSpPr>
        <xdr:cNvPr id="134"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20</xdr:row>
      <xdr:rowOff>0</xdr:rowOff>
    </xdr:from>
    <xdr:to>
      <xdr:col>24</xdr:col>
      <xdr:colOff>123825</xdr:colOff>
      <xdr:row>21</xdr:row>
      <xdr:rowOff>38100</xdr:rowOff>
    </xdr:to>
    <xdr:sp macro="" textlink="">
      <xdr:nvSpPr>
        <xdr:cNvPr id="135"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22</xdr:col>
      <xdr:colOff>57150</xdr:colOff>
      <xdr:row>14</xdr:row>
      <xdr:rowOff>0</xdr:rowOff>
    </xdr:from>
    <xdr:to>
      <xdr:col>22</xdr:col>
      <xdr:colOff>133350</xdr:colOff>
      <xdr:row>15</xdr:row>
      <xdr:rowOff>38100</xdr:rowOff>
    </xdr:to>
    <xdr:sp macro="" textlink="">
      <xdr:nvSpPr>
        <xdr:cNvPr id="136"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14</xdr:row>
      <xdr:rowOff>0</xdr:rowOff>
    </xdr:from>
    <xdr:to>
      <xdr:col>22</xdr:col>
      <xdr:colOff>133350</xdr:colOff>
      <xdr:row>15</xdr:row>
      <xdr:rowOff>38100</xdr:rowOff>
    </xdr:to>
    <xdr:sp macro="" textlink="">
      <xdr:nvSpPr>
        <xdr:cNvPr id="137"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15</xdr:row>
      <xdr:rowOff>0</xdr:rowOff>
    </xdr:from>
    <xdr:to>
      <xdr:col>22</xdr:col>
      <xdr:colOff>133350</xdr:colOff>
      <xdr:row>16</xdr:row>
      <xdr:rowOff>38100</xdr:rowOff>
    </xdr:to>
    <xdr:sp macro="" textlink="">
      <xdr:nvSpPr>
        <xdr:cNvPr id="138"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15</xdr:row>
      <xdr:rowOff>0</xdr:rowOff>
    </xdr:from>
    <xdr:to>
      <xdr:col>22</xdr:col>
      <xdr:colOff>133350</xdr:colOff>
      <xdr:row>16</xdr:row>
      <xdr:rowOff>38100</xdr:rowOff>
    </xdr:to>
    <xdr:sp macro="" textlink="">
      <xdr:nvSpPr>
        <xdr:cNvPr id="139"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16</xdr:row>
      <xdr:rowOff>0</xdr:rowOff>
    </xdr:from>
    <xdr:to>
      <xdr:col>22</xdr:col>
      <xdr:colOff>133350</xdr:colOff>
      <xdr:row>17</xdr:row>
      <xdr:rowOff>38100</xdr:rowOff>
    </xdr:to>
    <xdr:sp macro="" textlink="">
      <xdr:nvSpPr>
        <xdr:cNvPr id="140" name="Text Box 2"/>
        <xdr:cNvSpPr txBox="1">
          <a:spLocks noChangeArrowheads="1"/>
        </xdr:cNvSpPr>
      </xdr:nvSpPr>
      <xdr:spPr bwMode="auto">
        <a:xfrm>
          <a:off x="16402050" y="8420100"/>
          <a:ext cx="76200" cy="200025"/>
        </a:xfrm>
        <a:prstGeom prst="rect">
          <a:avLst/>
        </a:prstGeom>
        <a:noFill/>
        <a:ln w="9525">
          <a:noFill/>
          <a:miter lim="800000"/>
          <a:headEnd/>
          <a:tailEnd/>
        </a:ln>
      </xdr:spPr>
    </xdr:sp>
    <xdr:clientData/>
  </xdr:twoCellAnchor>
  <xdr:twoCellAnchor editAs="oneCell">
    <xdr:from>
      <xdr:col>22</xdr:col>
      <xdr:colOff>57150</xdr:colOff>
      <xdr:row>16</xdr:row>
      <xdr:rowOff>0</xdr:rowOff>
    </xdr:from>
    <xdr:to>
      <xdr:col>22</xdr:col>
      <xdr:colOff>133350</xdr:colOff>
      <xdr:row>17</xdr:row>
      <xdr:rowOff>38100</xdr:rowOff>
    </xdr:to>
    <xdr:sp macro="" textlink="">
      <xdr:nvSpPr>
        <xdr:cNvPr id="141" name="Text Box 2"/>
        <xdr:cNvSpPr txBox="1">
          <a:spLocks noChangeArrowheads="1"/>
        </xdr:cNvSpPr>
      </xdr:nvSpPr>
      <xdr:spPr bwMode="auto">
        <a:xfrm>
          <a:off x="16402050" y="8420100"/>
          <a:ext cx="76200" cy="200025"/>
        </a:xfrm>
        <a:prstGeom prst="rect">
          <a:avLst/>
        </a:prstGeom>
        <a:noFill/>
        <a:ln w="9525">
          <a:noFill/>
          <a:miter lim="800000"/>
          <a:headEnd/>
          <a:tailEnd/>
        </a:ln>
      </xdr:spPr>
    </xdr:sp>
    <xdr:clientData/>
  </xdr:twoCellAnchor>
  <xdr:twoCellAnchor editAs="oneCell">
    <xdr:from>
      <xdr:col>22</xdr:col>
      <xdr:colOff>57150</xdr:colOff>
      <xdr:row>16</xdr:row>
      <xdr:rowOff>0</xdr:rowOff>
    </xdr:from>
    <xdr:to>
      <xdr:col>22</xdr:col>
      <xdr:colOff>133350</xdr:colOff>
      <xdr:row>17</xdr:row>
      <xdr:rowOff>38100</xdr:rowOff>
    </xdr:to>
    <xdr:sp macro="" textlink="">
      <xdr:nvSpPr>
        <xdr:cNvPr id="142"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16</xdr:row>
      <xdr:rowOff>0</xdr:rowOff>
    </xdr:from>
    <xdr:to>
      <xdr:col>22</xdr:col>
      <xdr:colOff>133350</xdr:colOff>
      <xdr:row>17</xdr:row>
      <xdr:rowOff>38100</xdr:rowOff>
    </xdr:to>
    <xdr:sp macro="" textlink="">
      <xdr:nvSpPr>
        <xdr:cNvPr id="143"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17</xdr:row>
      <xdr:rowOff>0</xdr:rowOff>
    </xdr:from>
    <xdr:to>
      <xdr:col>22</xdr:col>
      <xdr:colOff>133350</xdr:colOff>
      <xdr:row>18</xdr:row>
      <xdr:rowOff>38100</xdr:rowOff>
    </xdr:to>
    <xdr:sp macro="" textlink="">
      <xdr:nvSpPr>
        <xdr:cNvPr id="144" name="Text Box 2"/>
        <xdr:cNvSpPr txBox="1">
          <a:spLocks noChangeArrowheads="1"/>
        </xdr:cNvSpPr>
      </xdr:nvSpPr>
      <xdr:spPr bwMode="auto">
        <a:xfrm>
          <a:off x="16402050" y="8420100"/>
          <a:ext cx="76200" cy="200025"/>
        </a:xfrm>
        <a:prstGeom prst="rect">
          <a:avLst/>
        </a:prstGeom>
        <a:noFill/>
        <a:ln w="9525">
          <a:noFill/>
          <a:miter lim="800000"/>
          <a:headEnd/>
          <a:tailEnd/>
        </a:ln>
      </xdr:spPr>
    </xdr:sp>
    <xdr:clientData/>
  </xdr:twoCellAnchor>
  <xdr:twoCellAnchor editAs="oneCell">
    <xdr:from>
      <xdr:col>22</xdr:col>
      <xdr:colOff>57150</xdr:colOff>
      <xdr:row>17</xdr:row>
      <xdr:rowOff>0</xdr:rowOff>
    </xdr:from>
    <xdr:to>
      <xdr:col>22</xdr:col>
      <xdr:colOff>133350</xdr:colOff>
      <xdr:row>18</xdr:row>
      <xdr:rowOff>38100</xdr:rowOff>
    </xdr:to>
    <xdr:sp macro="" textlink="">
      <xdr:nvSpPr>
        <xdr:cNvPr id="145" name="Text Box 2"/>
        <xdr:cNvSpPr txBox="1">
          <a:spLocks noChangeArrowheads="1"/>
        </xdr:cNvSpPr>
      </xdr:nvSpPr>
      <xdr:spPr bwMode="auto">
        <a:xfrm>
          <a:off x="16402050" y="8420100"/>
          <a:ext cx="76200" cy="200025"/>
        </a:xfrm>
        <a:prstGeom prst="rect">
          <a:avLst/>
        </a:prstGeom>
        <a:noFill/>
        <a:ln w="9525">
          <a:noFill/>
          <a:miter lim="800000"/>
          <a:headEnd/>
          <a:tailEnd/>
        </a:ln>
      </xdr:spPr>
    </xdr:sp>
    <xdr:clientData/>
  </xdr:twoCellAnchor>
  <xdr:twoCellAnchor editAs="oneCell">
    <xdr:from>
      <xdr:col>33</xdr:col>
      <xdr:colOff>28575</xdr:colOff>
      <xdr:row>15</xdr:row>
      <xdr:rowOff>28575</xdr:rowOff>
    </xdr:from>
    <xdr:to>
      <xdr:col>38</xdr:col>
      <xdr:colOff>219596</xdr:colOff>
      <xdr:row>22</xdr:row>
      <xdr:rowOff>38360</xdr:rowOff>
    </xdr:to>
    <xdr:pic>
      <xdr:nvPicPr>
        <xdr:cNvPr id="146" name="145 Imagen" descr="Logo 180x90.png"/>
        <xdr:cNvPicPr>
          <a:picLocks noChangeAspect="1"/>
        </xdr:cNvPicPr>
      </xdr:nvPicPr>
      <xdr:blipFill>
        <a:blip xmlns:r="http://schemas.openxmlformats.org/officeDocument/2006/relationships" r:embed="rId1"/>
        <a:stretch>
          <a:fillRect/>
        </a:stretch>
      </xdr:blipFill>
      <xdr:spPr>
        <a:xfrm>
          <a:off x="6076950" y="514350"/>
          <a:ext cx="2286521" cy="114326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tabSelected="1" workbookViewId="0">
      <selection sqref="A1:A5"/>
    </sheetView>
  </sheetViews>
  <sheetFormatPr baseColWidth="10" defaultColWidth="11.44140625" defaultRowHeight="13.2" x14ac:dyDescent="0.25"/>
  <cols>
    <col min="1" max="16384" width="11.44140625" style="35"/>
  </cols>
  <sheetData>
    <row r="1" spans="1:23" ht="13.8" x14ac:dyDescent="0.3">
      <c r="A1" s="73" t="s">
        <v>19</v>
      </c>
      <c r="B1" s="38" t="s">
        <v>20</v>
      </c>
      <c r="C1" s="38" t="s">
        <v>6</v>
      </c>
      <c r="D1" s="41"/>
      <c r="E1" s="73" t="s">
        <v>21</v>
      </c>
      <c r="F1" s="38" t="s">
        <v>20</v>
      </c>
      <c r="G1" s="38" t="s">
        <v>6</v>
      </c>
      <c r="H1" s="41"/>
      <c r="K1" s="71" t="s">
        <v>56</v>
      </c>
      <c r="L1" s="72"/>
      <c r="M1" s="72"/>
      <c r="N1" s="72"/>
      <c r="O1" s="72"/>
      <c r="P1" s="72"/>
      <c r="Q1" s="72"/>
      <c r="R1" s="72"/>
      <c r="S1" s="72"/>
      <c r="T1" s="72"/>
      <c r="U1" s="72"/>
      <c r="V1" s="72"/>
      <c r="W1" s="72"/>
    </row>
    <row r="2" spans="1:23" ht="13.8" x14ac:dyDescent="0.3">
      <c r="A2" s="74"/>
      <c r="B2" s="40">
        <v>1</v>
      </c>
      <c r="C2" s="42" t="s">
        <v>11</v>
      </c>
      <c r="D2" s="41"/>
      <c r="E2" s="76"/>
      <c r="F2" s="40">
        <v>2</v>
      </c>
      <c r="G2" s="42" t="s">
        <v>15</v>
      </c>
      <c r="H2" s="41"/>
      <c r="K2" s="72"/>
      <c r="L2" s="72"/>
      <c r="M2" s="72"/>
      <c r="N2" s="72"/>
      <c r="O2" s="72"/>
      <c r="P2" s="72"/>
      <c r="Q2" s="72"/>
      <c r="R2" s="72"/>
      <c r="S2" s="72"/>
      <c r="T2" s="72"/>
      <c r="U2" s="72"/>
      <c r="V2" s="72"/>
      <c r="W2" s="72"/>
    </row>
    <row r="3" spans="1:23" ht="13.8" x14ac:dyDescent="0.3">
      <c r="A3" s="74"/>
      <c r="B3" s="40">
        <v>4</v>
      </c>
      <c r="C3" s="42" t="s">
        <v>12</v>
      </c>
      <c r="D3" s="41"/>
      <c r="E3" s="76"/>
      <c r="F3" s="40">
        <v>3</v>
      </c>
      <c r="G3" s="42" t="s">
        <v>16</v>
      </c>
      <c r="H3" s="41"/>
      <c r="K3" s="72"/>
      <c r="L3" s="72"/>
      <c r="M3" s="72"/>
      <c r="N3" s="72"/>
      <c r="O3" s="72"/>
      <c r="P3" s="72"/>
      <c r="Q3" s="72"/>
      <c r="R3" s="72"/>
      <c r="S3" s="72"/>
      <c r="T3" s="72"/>
      <c r="U3" s="72"/>
      <c r="V3" s="72"/>
      <c r="W3" s="72"/>
    </row>
    <row r="4" spans="1:23" ht="13.8" x14ac:dyDescent="0.3">
      <c r="A4" s="74"/>
      <c r="B4" s="40">
        <v>5</v>
      </c>
      <c r="C4" s="42" t="s">
        <v>13</v>
      </c>
      <c r="D4" s="41"/>
      <c r="E4" s="76"/>
      <c r="F4" s="40">
        <v>6</v>
      </c>
      <c r="G4" s="42" t="s">
        <v>17</v>
      </c>
      <c r="H4" s="43"/>
      <c r="K4" s="72"/>
      <c r="L4" s="72"/>
      <c r="M4" s="72"/>
      <c r="N4" s="72"/>
      <c r="O4" s="72"/>
      <c r="P4" s="72"/>
      <c r="Q4" s="72"/>
      <c r="R4" s="72"/>
      <c r="S4" s="72"/>
      <c r="T4" s="72"/>
      <c r="U4" s="72"/>
      <c r="V4" s="72"/>
      <c r="W4" s="72"/>
    </row>
    <row r="5" spans="1:23" ht="13.8" x14ac:dyDescent="0.3">
      <c r="A5" s="75"/>
      <c r="B5" s="40">
        <v>8</v>
      </c>
      <c r="C5" s="42" t="s">
        <v>14</v>
      </c>
      <c r="D5" s="41"/>
      <c r="E5" s="77"/>
      <c r="F5" s="40">
        <v>7</v>
      </c>
      <c r="G5" s="42" t="s">
        <v>18</v>
      </c>
      <c r="H5" s="43"/>
      <c r="K5" s="72"/>
      <c r="L5" s="72"/>
      <c r="M5" s="72"/>
      <c r="N5" s="72"/>
      <c r="O5" s="72"/>
      <c r="P5" s="72"/>
      <c r="Q5" s="72"/>
      <c r="R5" s="72"/>
      <c r="S5" s="72"/>
      <c r="T5" s="72"/>
      <c r="U5" s="72"/>
      <c r="V5" s="72"/>
      <c r="W5" s="72"/>
    </row>
    <row r="6" spans="1:23" ht="13.8" x14ac:dyDescent="0.3">
      <c r="A6" s="36"/>
      <c r="B6" s="36"/>
      <c r="C6" s="40"/>
      <c r="D6" s="41"/>
      <c r="E6" s="41"/>
      <c r="F6" s="41"/>
      <c r="G6" s="41"/>
      <c r="H6" s="41"/>
      <c r="K6" s="72"/>
      <c r="L6" s="72"/>
      <c r="M6" s="72"/>
      <c r="N6" s="72"/>
      <c r="O6" s="72"/>
      <c r="P6" s="72"/>
      <c r="Q6" s="72"/>
      <c r="R6" s="72"/>
      <c r="S6" s="72"/>
      <c r="T6" s="72"/>
      <c r="U6" s="72"/>
      <c r="V6" s="72"/>
      <c r="W6" s="72"/>
    </row>
    <row r="7" spans="1:23" ht="13.8" x14ac:dyDescent="0.3">
      <c r="A7" s="36"/>
      <c r="B7" s="36"/>
      <c r="C7" s="41"/>
      <c r="D7" s="41"/>
      <c r="E7" s="41"/>
      <c r="F7" s="41"/>
      <c r="G7" s="41"/>
      <c r="H7" s="41"/>
      <c r="K7" s="72"/>
      <c r="L7" s="72"/>
      <c r="M7" s="72"/>
      <c r="N7" s="72"/>
      <c r="O7" s="72"/>
      <c r="P7" s="72"/>
      <c r="Q7" s="72"/>
      <c r="R7" s="72"/>
      <c r="S7" s="72"/>
      <c r="T7" s="72"/>
      <c r="U7" s="72"/>
      <c r="V7" s="72"/>
      <c r="W7" s="72"/>
    </row>
    <row r="8" spans="1:23" ht="13.8" x14ac:dyDescent="0.3">
      <c r="A8" s="70" t="s">
        <v>52</v>
      </c>
      <c r="B8" s="70"/>
      <c r="C8" s="70" t="s">
        <v>22</v>
      </c>
      <c r="D8" s="70"/>
      <c r="E8" s="44" t="s">
        <v>49</v>
      </c>
      <c r="F8" s="38" t="s">
        <v>23</v>
      </c>
      <c r="G8" s="38" t="s">
        <v>50</v>
      </c>
      <c r="H8" s="38" t="s">
        <v>51</v>
      </c>
      <c r="K8" s="72"/>
      <c r="L8" s="72"/>
      <c r="M8" s="72"/>
      <c r="N8" s="72"/>
      <c r="O8" s="72"/>
      <c r="P8" s="72"/>
      <c r="Q8" s="72"/>
      <c r="R8" s="72"/>
      <c r="S8" s="72"/>
      <c r="T8" s="72"/>
      <c r="U8" s="72"/>
      <c r="V8" s="72"/>
      <c r="W8" s="72"/>
    </row>
    <row r="9" spans="1:23" ht="13.8" x14ac:dyDescent="0.3">
      <c r="A9" s="5">
        <v>1</v>
      </c>
      <c r="B9" s="6">
        <v>8</v>
      </c>
      <c r="C9" s="7" t="str">
        <f>VLOOKUP(A9,$B$2:$C$5,2)</f>
        <v>Equipo 1</v>
      </c>
      <c r="D9" s="8" t="str">
        <f>VLOOKUP(B9,$B$2:$C$5,2)</f>
        <v>Equipo 4</v>
      </c>
      <c r="E9" s="46"/>
      <c r="F9" s="47"/>
      <c r="G9" s="48"/>
      <c r="H9" s="49"/>
      <c r="K9" s="72"/>
      <c r="L9" s="72"/>
      <c r="M9" s="72"/>
      <c r="N9" s="72"/>
      <c r="O9" s="72"/>
      <c r="P9" s="72"/>
      <c r="Q9" s="72"/>
      <c r="R9" s="72"/>
      <c r="S9" s="72"/>
      <c r="T9" s="72"/>
      <c r="U9" s="72"/>
      <c r="V9" s="72"/>
      <c r="W9" s="72"/>
    </row>
    <row r="10" spans="1:23" ht="13.8" x14ac:dyDescent="0.3">
      <c r="A10" s="9">
        <v>4</v>
      </c>
      <c r="B10" s="10">
        <v>5</v>
      </c>
      <c r="C10" s="11" t="str">
        <f>VLOOKUP(A10,$B$2:$C$5,"2")</f>
        <v>Equipo 2</v>
      </c>
      <c r="D10" s="12" t="str">
        <f>VLOOKUP(B10,$B$2:$C$5,2)</f>
        <v>Equipo 3</v>
      </c>
      <c r="E10" s="46"/>
      <c r="F10" s="47"/>
      <c r="G10" s="48"/>
      <c r="H10" s="49"/>
      <c r="K10" s="72"/>
      <c r="L10" s="72"/>
      <c r="M10" s="72"/>
      <c r="N10" s="72"/>
      <c r="O10" s="72"/>
      <c r="P10" s="72"/>
      <c r="Q10" s="72"/>
      <c r="R10" s="72"/>
      <c r="S10" s="72"/>
      <c r="T10" s="72"/>
      <c r="U10" s="72"/>
      <c r="V10" s="72"/>
      <c r="W10" s="72"/>
    </row>
    <row r="11" spans="1:23" ht="13.8" x14ac:dyDescent="0.3">
      <c r="A11" s="9">
        <v>2</v>
      </c>
      <c r="B11" s="10">
        <v>7</v>
      </c>
      <c r="C11" s="11" t="str">
        <f>VLOOKUP(A11,$F$2:$G$5,2)</f>
        <v>Equipo 5</v>
      </c>
      <c r="D11" s="12" t="str">
        <f>VLOOKUP(B11,$F$2:$G$5,2)</f>
        <v>Equipo 8</v>
      </c>
      <c r="E11" s="46"/>
      <c r="F11" s="47"/>
      <c r="G11" s="48"/>
      <c r="H11" s="49"/>
      <c r="K11" s="72"/>
      <c r="L11" s="72"/>
      <c r="M11" s="72"/>
      <c r="N11" s="72"/>
      <c r="O11" s="72"/>
      <c r="P11" s="72"/>
      <c r="Q11" s="72"/>
      <c r="R11" s="72"/>
      <c r="S11" s="72"/>
      <c r="T11" s="72"/>
      <c r="U11" s="72"/>
      <c r="V11" s="72"/>
      <c r="W11" s="72"/>
    </row>
    <row r="12" spans="1:23" ht="13.8" x14ac:dyDescent="0.3">
      <c r="A12" s="13">
        <v>3</v>
      </c>
      <c r="B12" s="14">
        <v>6</v>
      </c>
      <c r="C12" s="15" t="str">
        <f>VLOOKUP(A12,$F$2:$G$5,2)</f>
        <v>Equipo 6</v>
      </c>
      <c r="D12" s="16" t="str">
        <f>VLOOKUP(B12,$F$2:$G$5,2)</f>
        <v>Equipo 7</v>
      </c>
      <c r="E12" s="46"/>
      <c r="F12" s="47"/>
      <c r="G12" s="48"/>
      <c r="H12" s="49"/>
      <c r="K12" s="72"/>
      <c r="L12" s="72"/>
      <c r="M12" s="72"/>
      <c r="N12" s="72"/>
      <c r="O12" s="72"/>
      <c r="P12" s="72"/>
      <c r="Q12" s="72"/>
      <c r="R12" s="72"/>
      <c r="S12" s="72"/>
      <c r="T12" s="72"/>
      <c r="U12" s="72"/>
      <c r="V12" s="72"/>
      <c r="W12" s="72"/>
    </row>
    <row r="13" spans="1:23" ht="13.8" x14ac:dyDescent="0.3">
      <c r="A13" s="50"/>
      <c r="B13" s="50"/>
      <c r="C13" s="51"/>
      <c r="D13" s="51"/>
      <c r="E13" s="51"/>
      <c r="F13" s="51"/>
      <c r="G13" s="51"/>
      <c r="H13" s="51"/>
      <c r="K13" s="72"/>
      <c r="L13" s="72"/>
      <c r="M13" s="72"/>
      <c r="N13" s="72"/>
      <c r="O13" s="72"/>
      <c r="P13" s="72"/>
      <c r="Q13" s="72"/>
      <c r="R13" s="72"/>
      <c r="S13" s="72"/>
      <c r="T13" s="72"/>
      <c r="U13" s="72"/>
      <c r="V13" s="72"/>
      <c r="W13" s="72"/>
    </row>
    <row r="14" spans="1:23" ht="13.8" x14ac:dyDescent="0.3">
      <c r="A14" s="70" t="s">
        <v>53</v>
      </c>
      <c r="B14" s="70"/>
      <c r="C14" s="70" t="s">
        <v>22</v>
      </c>
      <c r="D14" s="70"/>
      <c r="E14" s="44" t="s">
        <v>49</v>
      </c>
      <c r="F14" s="38" t="s">
        <v>23</v>
      </c>
      <c r="G14" s="38" t="s">
        <v>50</v>
      </c>
      <c r="H14" s="38" t="s">
        <v>51</v>
      </c>
      <c r="K14" s="72"/>
      <c r="L14" s="72"/>
      <c r="M14" s="72"/>
      <c r="N14" s="72"/>
      <c r="O14" s="72"/>
      <c r="P14" s="72"/>
      <c r="Q14" s="72"/>
      <c r="R14" s="72"/>
      <c r="S14" s="72"/>
      <c r="T14" s="72"/>
      <c r="U14" s="72"/>
      <c r="V14" s="72"/>
      <c r="W14" s="72"/>
    </row>
    <row r="15" spans="1:23" ht="13.8" x14ac:dyDescent="0.3">
      <c r="A15" s="5">
        <v>1</v>
      </c>
      <c r="B15" s="6">
        <v>5</v>
      </c>
      <c r="C15" s="7" t="str">
        <f>VLOOKUP(A15,$B$2:$C$5,2)</f>
        <v>Equipo 1</v>
      </c>
      <c r="D15" s="8" t="str">
        <f>VLOOKUP(B15,$B$2:$C$5,2)</f>
        <v>Equipo 3</v>
      </c>
      <c r="E15" s="46"/>
      <c r="F15" s="47"/>
      <c r="G15" s="48"/>
      <c r="H15" s="49"/>
      <c r="K15" s="72"/>
      <c r="L15" s="72"/>
      <c r="M15" s="72"/>
      <c r="N15" s="72"/>
      <c r="O15" s="72"/>
      <c r="P15" s="72"/>
      <c r="Q15" s="72"/>
      <c r="R15" s="72"/>
      <c r="S15" s="72"/>
      <c r="T15" s="72"/>
      <c r="U15" s="72"/>
      <c r="V15" s="72"/>
      <c r="W15" s="72"/>
    </row>
    <row r="16" spans="1:23" ht="13.8" x14ac:dyDescent="0.3">
      <c r="A16" s="9">
        <v>4</v>
      </c>
      <c r="B16" s="10">
        <v>8</v>
      </c>
      <c r="C16" s="11" t="str">
        <f>VLOOKUP(A16,$B$2:$C$5,2)</f>
        <v>Equipo 2</v>
      </c>
      <c r="D16" s="12" t="str">
        <f>VLOOKUP(B16,$B$2:$C$5,2)</f>
        <v>Equipo 4</v>
      </c>
      <c r="E16" s="46"/>
      <c r="F16" s="47"/>
      <c r="G16" s="48"/>
      <c r="H16" s="49"/>
      <c r="K16" s="72"/>
      <c r="L16" s="72"/>
      <c r="M16" s="72"/>
      <c r="N16" s="72"/>
      <c r="O16" s="72"/>
      <c r="P16" s="72"/>
      <c r="Q16" s="72"/>
      <c r="R16" s="72"/>
      <c r="S16" s="72"/>
      <c r="T16" s="72"/>
      <c r="U16" s="72"/>
      <c r="V16" s="72"/>
      <c r="W16" s="72"/>
    </row>
    <row r="17" spans="1:23" ht="13.8" x14ac:dyDescent="0.3">
      <c r="A17" s="9">
        <v>2</v>
      </c>
      <c r="B17" s="10">
        <v>6</v>
      </c>
      <c r="C17" s="11" t="str">
        <f>VLOOKUP(A17,$F$2:$G$5,2)</f>
        <v>Equipo 5</v>
      </c>
      <c r="D17" s="12" t="str">
        <f>VLOOKUP(B17,$F$2:$G$5,2)</f>
        <v>Equipo 7</v>
      </c>
      <c r="E17" s="46"/>
      <c r="F17" s="47"/>
      <c r="G17" s="48"/>
      <c r="H17" s="49"/>
      <c r="K17" s="72"/>
      <c r="L17" s="72"/>
      <c r="M17" s="72"/>
      <c r="N17" s="72"/>
      <c r="O17" s="72"/>
      <c r="P17" s="72"/>
      <c r="Q17" s="72"/>
      <c r="R17" s="72"/>
      <c r="S17" s="72"/>
      <c r="T17" s="72"/>
      <c r="U17" s="72"/>
      <c r="V17" s="72"/>
      <c r="W17" s="72"/>
    </row>
    <row r="18" spans="1:23" ht="13.8" x14ac:dyDescent="0.3">
      <c r="A18" s="13">
        <v>3</v>
      </c>
      <c r="B18" s="14">
        <v>7</v>
      </c>
      <c r="C18" s="15" t="str">
        <f>VLOOKUP(A18,$F$2:$G$5,2)</f>
        <v>Equipo 6</v>
      </c>
      <c r="D18" s="16" t="str">
        <f>VLOOKUP(B18,$F$2:$G$5,2)</f>
        <v>Equipo 8</v>
      </c>
      <c r="E18" s="46"/>
      <c r="F18" s="47"/>
      <c r="G18" s="48"/>
      <c r="H18" s="49"/>
      <c r="K18" s="72"/>
      <c r="L18" s="72"/>
      <c r="M18" s="72"/>
      <c r="N18" s="72"/>
      <c r="O18" s="72"/>
      <c r="P18" s="72"/>
      <c r="Q18" s="72"/>
      <c r="R18" s="72"/>
      <c r="S18" s="72"/>
      <c r="T18" s="72"/>
      <c r="U18" s="72"/>
      <c r="V18" s="72"/>
      <c r="W18" s="72"/>
    </row>
    <row r="19" spans="1:23" ht="13.8" x14ac:dyDescent="0.3">
      <c r="A19" s="50"/>
      <c r="B19" s="50"/>
      <c r="C19" s="51"/>
      <c r="D19" s="51"/>
      <c r="E19" s="51"/>
      <c r="F19" s="51"/>
      <c r="G19" s="51"/>
      <c r="H19" s="51"/>
      <c r="K19" s="72"/>
      <c r="L19" s="72"/>
      <c r="M19" s="72"/>
      <c r="N19" s="72"/>
      <c r="O19" s="72"/>
      <c r="P19" s="72"/>
      <c r="Q19" s="72"/>
      <c r="R19" s="72"/>
      <c r="S19" s="72"/>
      <c r="T19" s="72"/>
      <c r="U19" s="72"/>
      <c r="V19" s="72"/>
      <c r="W19" s="72"/>
    </row>
    <row r="20" spans="1:23" ht="13.8" x14ac:dyDescent="0.3">
      <c r="A20" s="70" t="s">
        <v>54</v>
      </c>
      <c r="B20" s="70"/>
      <c r="C20" s="70" t="s">
        <v>22</v>
      </c>
      <c r="D20" s="70"/>
      <c r="E20" s="44" t="s">
        <v>49</v>
      </c>
      <c r="F20" s="38" t="s">
        <v>23</v>
      </c>
      <c r="G20" s="38" t="s">
        <v>50</v>
      </c>
      <c r="H20" s="38" t="s">
        <v>51</v>
      </c>
      <c r="K20" s="72"/>
      <c r="L20" s="72"/>
      <c r="M20" s="72"/>
      <c r="N20" s="72"/>
      <c r="O20" s="72"/>
      <c r="P20" s="72"/>
      <c r="Q20" s="72"/>
      <c r="R20" s="72"/>
      <c r="S20" s="72"/>
      <c r="T20" s="72"/>
      <c r="U20" s="72"/>
      <c r="V20" s="72"/>
      <c r="W20" s="72"/>
    </row>
    <row r="21" spans="1:23" ht="13.8" x14ac:dyDescent="0.3">
      <c r="A21" s="5">
        <v>1</v>
      </c>
      <c r="B21" s="6">
        <v>4</v>
      </c>
      <c r="C21" s="7" t="str">
        <f>VLOOKUP(A21,$B$2:$C$5,2)</f>
        <v>Equipo 1</v>
      </c>
      <c r="D21" s="8" t="str">
        <f>VLOOKUP(B21,$B$2:$C$5,2)</f>
        <v>Equipo 2</v>
      </c>
      <c r="E21" s="46"/>
      <c r="F21" s="47"/>
      <c r="G21" s="48"/>
      <c r="H21" s="49"/>
      <c r="K21" s="72"/>
      <c r="L21" s="72"/>
      <c r="M21" s="72"/>
      <c r="N21" s="72"/>
      <c r="O21" s="72"/>
      <c r="P21" s="72"/>
      <c r="Q21" s="72"/>
      <c r="R21" s="72"/>
      <c r="S21" s="72"/>
      <c r="T21" s="72"/>
      <c r="U21" s="72"/>
      <c r="V21" s="72"/>
      <c r="W21" s="72"/>
    </row>
    <row r="22" spans="1:23" ht="13.8" x14ac:dyDescent="0.3">
      <c r="A22" s="9">
        <v>5</v>
      </c>
      <c r="B22" s="10">
        <v>8</v>
      </c>
      <c r="C22" s="11" t="str">
        <f>VLOOKUP(A22,$B$2:$C$5,2)</f>
        <v>Equipo 3</v>
      </c>
      <c r="D22" s="12" t="str">
        <f>VLOOKUP(B22,$B$2:$C$5,2)</f>
        <v>Equipo 4</v>
      </c>
      <c r="E22" s="46"/>
      <c r="F22" s="47"/>
      <c r="G22" s="48"/>
      <c r="H22" s="49"/>
      <c r="K22" s="72"/>
      <c r="L22" s="72"/>
      <c r="M22" s="72"/>
      <c r="N22" s="72"/>
      <c r="O22" s="72"/>
      <c r="P22" s="72"/>
      <c r="Q22" s="72"/>
      <c r="R22" s="72"/>
      <c r="S22" s="72"/>
      <c r="T22" s="72"/>
      <c r="U22" s="72"/>
      <c r="V22" s="72"/>
      <c r="W22" s="72"/>
    </row>
    <row r="23" spans="1:23" ht="13.8" x14ac:dyDescent="0.3">
      <c r="A23" s="9">
        <v>2</v>
      </c>
      <c r="B23" s="10">
        <v>3</v>
      </c>
      <c r="C23" s="11" t="str">
        <f>VLOOKUP(A23,$F$2:$G$5,2)</f>
        <v>Equipo 5</v>
      </c>
      <c r="D23" s="12" t="str">
        <f>VLOOKUP(B23,$F$2:$G$5,2)</f>
        <v>Equipo 6</v>
      </c>
      <c r="E23" s="46"/>
      <c r="F23" s="47"/>
      <c r="G23" s="48"/>
      <c r="H23" s="49"/>
      <c r="K23" s="72"/>
      <c r="L23" s="72"/>
      <c r="M23" s="72"/>
      <c r="N23" s="72"/>
      <c r="O23" s="72"/>
      <c r="P23" s="72"/>
      <c r="Q23" s="72"/>
      <c r="R23" s="72"/>
      <c r="S23" s="72"/>
      <c r="T23" s="72"/>
      <c r="U23" s="72"/>
      <c r="V23" s="72"/>
      <c r="W23" s="72"/>
    </row>
    <row r="24" spans="1:23" ht="13.8" x14ac:dyDescent="0.3">
      <c r="A24" s="13">
        <v>6</v>
      </c>
      <c r="B24" s="14">
        <v>7</v>
      </c>
      <c r="C24" s="15" t="str">
        <f>VLOOKUP(A24,$F$2:$G$5,2)</f>
        <v>Equipo 7</v>
      </c>
      <c r="D24" s="16" t="str">
        <f>VLOOKUP(B24,$F$2:$G$5,2)</f>
        <v>Equipo 8</v>
      </c>
      <c r="E24" s="46"/>
      <c r="F24" s="47"/>
      <c r="G24" s="48"/>
      <c r="H24" s="49"/>
      <c r="K24" s="72"/>
      <c r="L24" s="72"/>
      <c r="M24" s="72"/>
      <c r="N24" s="72"/>
      <c r="O24" s="72"/>
      <c r="P24" s="72"/>
      <c r="Q24" s="72"/>
      <c r="R24" s="72"/>
      <c r="S24" s="72"/>
      <c r="T24" s="72"/>
      <c r="U24" s="72"/>
      <c r="V24" s="72"/>
      <c r="W24" s="72"/>
    </row>
    <row r="25" spans="1:23" ht="13.8" x14ac:dyDescent="0.3">
      <c r="A25" s="50"/>
      <c r="B25" s="50"/>
      <c r="C25" s="50"/>
      <c r="D25" s="50"/>
      <c r="E25" s="50"/>
      <c r="F25" s="50"/>
      <c r="G25" s="50"/>
      <c r="H25" s="50"/>
      <c r="K25" s="72"/>
      <c r="L25" s="72"/>
      <c r="M25" s="72"/>
      <c r="N25" s="72"/>
      <c r="O25" s="72"/>
      <c r="P25" s="72"/>
      <c r="Q25" s="72"/>
      <c r="R25" s="72"/>
      <c r="S25" s="72"/>
      <c r="T25" s="72"/>
      <c r="U25" s="72"/>
      <c r="V25" s="72"/>
      <c r="W25" s="72"/>
    </row>
    <row r="26" spans="1:23" ht="13.8" x14ac:dyDescent="0.3">
      <c r="A26" s="38" t="s">
        <v>24</v>
      </c>
      <c r="B26" s="38" t="s">
        <v>40</v>
      </c>
      <c r="C26" s="70" t="s">
        <v>22</v>
      </c>
      <c r="D26" s="70"/>
      <c r="E26" s="44" t="s">
        <v>49</v>
      </c>
      <c r="F26" s="38" t="s">
        <v>23</v>
      </c>
      <c r="G26" s="38" t="s">
        <v>50</v>
      </c>
      <c r="H26" s="38" t="s">
        <v>51</v>
      </c>
      <c r="K26" s="72"/>
      <c r="L26" s="72"/>
      <c r="M26" s="72"/>
      <c r="N26" s="72"/>
      <c r="O26" s="72"/>
      <c r="P26" s="72"/>
      <c r="Q26" s="72"/>
      <c r="R26" s="72"/>
      <c r="S26" s="72"/>
      <c r="T26" s="72"/>
      <c r="U26" s="72"/>
      <c r="V26" s="72"/>
      <c r="W26" s="72"/>
    </row>
    <row r="27" spans="1:23" ht="13.8" x14ac:dyDescent="0.3">
      <c r="A27" s="56" t="s">
        <v>28</v>
      </c>
      <c r="B27" s="6" t="s">
        <v>38</v>
      </c>
      <c r="C27" s="19" t="str">
        <f>Resultados!W28</f>
        <v>Equipo 1</v>
      </c>
      <c r="D27" s="20" t="str">
        <f>Resultados!W35</f>
        <v>Equipo 6</v>
      </c>
      <c r="E27" s="46"/>
      <c r="F27" s="47"/>
      <c r="G27" s="48"/>
      <c r="H27" s="49"/>
      <c r="K27" s="72"/>
      <c r="L27" s="72"/>
      <c r="M27" s="72"/>
      <c r="N27" s="72"/>
      <c r="O27" s="72"/>
      <c r="P27" s="72"/>
      <c r="Q27" s="72"/>
      <c r="R27" s="72"/>
      <c r="S27" s="72"/>
      <c r="T27" s="72"/>
      <c r="U27" s="72"/>
      <c r="V27" s="72"/>
      <c r="W27" s="72"/>
    </row>
    <row r="28" spans="1:23" ht="13.8" x14ac:dyDescent="0.3">
      <c r="A28" s="57" t="s">
        <v>36</v>
      </c>
      <c r="B28" s="58" t="s">
        <v>31</v>
      </c>
      <c r="C28" s="59" t="str">
        <f>Resultados!W34</f>
        <v>Equipo 5</v>
      </c>
      <c r="D28" s="60" t="str">
        <f>Resultados!W29</f>
        <v>Equipo 2</v>
      </c>
      <c r="E28" s="46"/>
      <c r="F28" s="47"/>
      <c r="G28" s="48"/>
      <c r="H28" s="49"/>
      <c r="K28" s="72"/>
      <c r="L28" s="72"/>
      <c r="M28" s="72"/>
      <c r="N28" s="72"/>
      <c r="O28" s="72"/>
      <c r="P28" s="72"/>
      <c r="Q28" s="72"/>
      <c r="R28" s="72"/>
      <c r="S28" s="72"/>
      <c r="T28" s="72"/>
      <c r="U28" s="72"/>
      <c r="V28" s="72"/>
      <c r="W28" s="72"/>
    </row>
    <row r="29" spans="1:23" ht="13.8" x14ac:dyDescent="0.3">
      <c r="A29" s="53"/>
      <c r="B29" s="53"/>
      <c r="C29" s="53"/>
      <c r="D29" s="53"/>
      <c r="E29" s="53"/>
      <c r="F29" s="53"/>
      <c r="G29" s="53"/>
      <c r="H29" s="54"/>
      <c r="K29" s="72"/>
      <c r="L29" s="72"/>
      <c r="M29" s="72"/>
      <c r="N29" s="72"/>
      <c r="O29" s="72"/>
      <c r="P29" s="72"/>
      <c r="Q29" s="72"/>
      <c r="R29" s="72"/>
      <c r="S29" s="72"/>
      <c r="T29" s="72"/>
      <c r="U29" s="72"/>
      <c r="V29" s="72"/>
      <c r="W29" s="72"/>
    </row>
    <row r="30" spans="1:23" ht="13.8" x14ac:dyDescent="0.3">
      <c r="A30" s="38" t="s">
        <v>24</v>
      </c>
      <c r="B30" s="38" t="s">
        <v>27</v>
      </c>
      <c r="C30" s="70" t="s">
        <v>22</v>
      </c>
      <c r="D30" s="70"/>
      <c r="E30" s="44" t="s">
        <v>49</v>
      </c>
      <c r="F30" s="38" t="s">
        <v>23</v>
      </c>
      <c r="G30" s="38" t="s">
        <v>50</v>
      </c>
      <c r="H30" s="38" t="s">
        <v>51</v>
      </c>
    </row>
    <row r="31" spans="1:23" ht="13.8" x14ac:dyDescent="0.3">
      <c r="A31" s="56" t="s">
        <v>37</v>
      </c>
      <c r="B31" s="6" t="s">
        <v>39</v>
      </c>
      <c r="C31" s="19" t="str">
        <f>Resultados!Z47</f>
        <v>Equipo 6</v>
      </c>
      <c r="D31" s="20" t="str">
        <f>Resultados!Z48</f>
        <v>Equipo 5</v>
      </c>
      <c r="E31" s="46"/>
      <c r="F31" s="47"/>
      <c r="G31" s="48"/>
      <c r="H31" s="49"/>
    </row>
    <row r="32" spans="1:23" ht="13.8" x14ac:dyDescent="0.3">
      <c r="A32" s="57" t="s">
        <v>32</v>
      </c>
      <c r="B32" s="58" t="s">
        <v>33</v>
      </c>
      <c r="C32" s="59" t="str">
        <f>Resultados!Z42</f>
        <v>Equipo 6</v>
      </c>
      <c r="D32" s="60" t="str">
        <f>Resultados!Z43</f>
        <v>Equipo 5</v>
      </c>
      <c r="E32" s="46"/>
      <c r="F32" s="47"/>
      <c r="G32" s="48"/>
      <c r="H32" s="49"/>
    </row>
    <row r="33" spans="1:8" x14ac:dyDescent="0.25">
      <c r="A33" s="55"/>
      <c r="B33" s="55"/>
      <c r="C33" s="55"/>
      <c r="D33" s="55"/>
      <c r="E33" s="55"/>
      <c r="F33" s="55"/>
      <c r="G33" s="55"/>
      <c r="H33" s="55"/>
    </row>
  </sheetData>
  <mergeCells count="11">
    <mergeCell ref="C20:D20"/>
    <mergeCell ref="K1:W29"/>
    <mergeCell ref="C26:D26"/>
    <mergeCell ref="C30:D30"/>
    <mergeCell ref="A1:A5"/>
    <mergeCell ref="E1:E5"/>
    <mergeCell ref="A8:B8"/>
    <mergeCell ref="C8:D8"/>
    <mergeCell ref="A14:B14"/>
    <mergeCell ref="C14:D14"/>
    <mergeCell ref="A20:B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8"/>
  <sheetViews>
    <sheetView topLeftCell="V13" workbookViewId="0">
      <selection activeCell="V13" sqref="V13"/>
    </sheetView>
  </sheetViews>
  <sheetFormatPr baseColWidth="10" defaultColWidth="11.44140625" defaultRowHeight="13.2" x14ac:dyDescent="0.25"/>
  <cols>
    <col min="1" max="21" width="11.44140625" style="35" hidden="1" customWidth="1"/>
    <col min="22" max="22" width="5.109375" style="35" bestFit="1" customWidth="1"/>
    <col min="23" max="23" width="22.6640625" style="35" bestFit="1" customWidth="1"/>
    <col min="24" max="39" width="6.33203125" style="35" customWidth="1"/>
    <col min="40" max="40" width="9.44140625" style="35" customWidth="1"/>
    <col min="41" max="41" width="7.6640625" style="35" customWidth="1"/>
    <col min="42" max="16384" width="11.44140625" style="35"/>
  </cols>
  <sheetData>
    <row r="1" spans="1:31" ht="13.8" hidden="1" x14ac:dyDescent="0.3">
      <c r="A1" s="34"/>
      <c r="B1" s="30" t="s">
        <v>25</v>
      </c>
      <c r="C1" s="78" t="s">
        <v>41</v>
      </c>
      <c r="D1" s="78"/>
      <c r="E1" s="78" t="s">
        <v>42</v>
      </c>
      <c r="F1" s="78"/>
      <c r="G1" s="78" t="s">
        <v>43</v>
      </c>
      <c r="H1" s="78"/>
      <c r="I1" s="78" t="s">
        <v>44</v>
      </c>
      <c r="J1" s="78"/>
      <c r="K1" s="78" t="s">
        <v>45</v>
      </c>
      <c r="L1" s="78"/>
      <c r="M1" s="78" t="s">
        <v>4</v>
      </c>
      <c r="N1" s="78"/>
      <c r="O1" s="78" t="s">
        <v>5</v>
      </c>
      <c r="P1" s="78"/>
      <c r="Q1" s="78" t="s">
        <v>46</v>
      </c>
      <c r="R1" s="78"/>
      <c r="S1" s="4" t="s">
        <v>47</v>
      </c>
      <c r="T1" s="1" t="s">
        <v>10</v>
      </c>
    </row>
    <row r="2" spans="1:31" ht="13.8" hidden="1" x14ac:dyDescent="0.3">
      <c r="A2" s="2">
        <f>RANK(T2,$T$2:$T$5)</f>
        <v>1</v>
      </c>
      <c r="B2" s="22" t="str">
        <f>+W15</f>
        <v>Equipo 1</v>
      </c>
      <c r="C2" s="79">
        <f>+G2*3+I2*1+K2*0</f>
        <v>0</v>
      </c>
      <c r="D2" s="80"/>
      <c r="E2" s="81">
        <f>SUM(G2:L2)</f>
        <v>0</v>
      </c>
      <c r="F2" s="82"/>
      <c r="G2" s="81">
        <f>IF(X15&gt;Y15,1)+IF(Z15&gt;AA15,1)+IF(AB15&gt;AC15,1)+IF(AD15&gt;AE15,1)</f>
        <v>0</v>
      </c>
      <c r="H2" s="82"/>
      <c r="I2" s="81">
        <f>IF(AND(Z15=AA15,Z15&lt;&gt;""),1)+IF(AND(AB15=AC15,AB15&lt;&gt;""),1)+IF(AND(AD15=AE15,AD15&lt;&gt;""),1)+IF(AND(X15=Y15,X15&lt;&gt;""),1)</f>
        <v>0</v>
      </c>
      <c r="J2" s="82"/>
      <c r="K2" s="81">
        <f>IF(AD15&lt;AE15,1)+IF(X15&lt;Y15,1)+IF(Z15&lt;AA15,1)+IF(AB15&lt;AC15,1)</f>
        <v>0</v>
      </c>
      <c r="L2" s="82"/>
      <c r="M2" s="81">
        <f>+$AD15+$AB15+$Z15+$X15</f>
        <v>0</v>
      </c>
      <c r="N2" s="82"/>
      <c r="O2" s="81">
        <f>+$Y15+$AA15+$AC15+$AE15</f>
        <v>0</v>
      </c>
      <c r="P2" s="82"/>
      <c r="Q2" s="81">
        <f>+$M2-$O2</f>
        <v>0</v>
      </c>
      <c r="R2" s="82"/>
      <c r="S2" s="31" t="e">
        <f>+C2/(E2*3)</f>
        <v>#DIV/0!</v>
      </c>
      <c r="T2" s="3">
        <f>IF(E2=0,-2000000-ROW(),C2*10000000+Q2*10000+M2*100+(30-ROW()))</f>
        <v>-2000002</v>
      </c>
    </row>
    <row r="3" spans="1:31" ht="13.8" hidden="1" x14ac:dyDescent="0.3">
      <c r="A3" s="2">
        <f>RANK(T3,$T$2:$T$5)</f>
        <v>2</v>
      </c>
      <c r="B3" s="22" t="str">
        <f>+W16</f>
        <v>Equipo 2</v>
      </c>
      <c r="C3" s="79">
        <f>+G3*3+I3*1+K3*0</f>
        <v>0</v>
      </c>
      <c r="D3" s="80"/>
      <c r="E3" s="81">
        <f>SUM(G3:L3)</f>
        <v>0</v>
      </c>
      <c r="F3" s="82"/>
      <c r="G3" s="81">
        <f t="shared" ref="G3:G5" si="0">IF(X16&gt;Y16,1)+IF(Z16&gt;AA16,1)+IF(AB16&gt;AC16,1)+IF(AD16&gt;AE16,1)</f>
        <v>0</v>
      </c>
      <c r="H3" s="82"/>
      <c r="I3" s="81">
        <f t="shared" ref="I3:I5" si="1">IF(AND(Z16=AA16,Z16&lt;&gt;""),1)+IF(AND(AB16=AC16,AB16&lt;&gt;""),1)+IF(AND(AD16=AE16,AD16&lt;&gt;""),1)+IF(AND(X16=Y16,X16&lt;&gt;""),1)</f>
        <v>0</v>
      </c>
      <c r="J3" s="82"/>
      <c r="K3" s="81">
        <f t="shared" ref="K3:K5" si="2">IF(AD16&lt;AE16,1)+IF(X16&lt;Y16,1)+IF(Z16&lt;AA16,1)+IF(AB16&lt;AC16,1)</f>
        <v>0</v>
      </c>
      <c r="L3" s="82"/>
      <c r="M3" s="81">
        <f t="shared" ref="M3:M5" si="3">+$AD16+$AB16+$Z16+$X16</f>
        <v>0</v>
      </c>
      <c r="N3" s="82"/>
      <c r="O3" s="81">
        <f t="shared" ref="O3:O5" si="4">+$Y16+$AA16+$AC16+$AE16</f>
        <v>0</v>
      </c>
      <c r="P3" s="82"/>
      <c r="Q3" s="81">
        <f>+$M3-$O3</f>
        <v>0</v>
      </c>
      <c r="R3" s="82"/>
      <c r="S3" s="32" t="e">
        <f>+C3/(E3*3)</f>
        <v>#DIV/0!</v>
      </c>
      <c r="T3" s="3">
        <f>IF(E3=0,-2000000-ROW(),C3*10000000+Q3*10000+M3*100+(30-ROW()))</f>
        <v>-2000003</v>
      </c>
    </row>
    <row r="4" spans="1:31" ht="13.8" hidden="1" x14ac:dyDescent="0.3">
      <c r="A4" s="2">
        <f>RANK(T4,$T$2:$T$5)</f>
        <v>3</v>
      </c>
      <c r="B4" s="22" t="str">
        <f>+W17</f>
        <v>Equipo 3</v>
      </c>
      <c r="C4" s="79">
        <f>+G4*3+I4*1+K4*0</f>
        <v>0</v>
      </c>
      <c r="D4" s="80"/>
      <c r="E4" s="81">
        <f>SUM(G4:L4)</f>
        <v>0</v>
      </c>
      <c r="F4" s="82"/>
      <c r="G4" s="81">
        <f t="shared" si="0"/>
        <v>0</v>
      </c>
      <c r="H4" s="82"/>
      <c r="I4" s="81">
        <f t="shared" si="1"/>
        <v>0</v>
      </c>
      <c r="J4" s="82"/>
      <c r="K4" s="81">
        <f t="shared" si="2"/>
        <v>0</v>
      </c>
      <c r="L4" s="82"/>
      <c r="M4" s="81">
        <f t="shared" si="3"/>
        <v>0</v>
      </c>
      <c r="N4" s="82"/>
      <c r="O4" s="81">
        <f t="shared" si="4"/>
        <v>0</v>
      </c>
      <c r="P4" s="82"/>
      <c r="Q4" s="81">
        <f>+$M4-$O4</f>
        <v>0</v>
      </c>
      <c r="R4" s="82"/>
      <c r="S4" s="32" t="e">
        <f>+C4/(E4*3)</f>
        <v>#DIV/0!</v>
      </c>
      <c r="T4" s="3">
        <f>IF(E4=0,-2000000-ROW(),C4*10000000+Q4*10000+M4*100+(30-ROW()))</f>
        <v>-2000004</v>
      </c>
    </row>
    <row r="5" spans="1:31" ht="13.8" hidden="1" x14ac:dyDescent="0.3">
      <c r="A5" s="2">
        <f>RANK(T5,$T$2:$T$5)</f>
        <v>4</v>
      </c>
      <c r="B5" s="22" t="str">
        <f>+W18</f>
        <v>Equipo 4</v>
      </c>
      <c r="C5" s="87">
        <f>+G5*3+I5*1+K5*0</f>
        <v>0</v>
      </c>
      <c r="D5" s="88"/>
      <c r="E5" s="83">
        <f>SUM(G5:L5)</f>
        <v>0</v>
      </c>
      <c r="F5" s="84"/>
      <c r="G5" s="83">
        <f t="shared" si="0"/>
        <v>0</v>
      </c>
      <c r="H5" s="84"/>
      <c r="I5" s="83">
        <f t="shared" si="1"/>
        <v>0</v>
      </c>
      <c r="J5" s="84"/>
      <c r="K5" s="83">
        <f t="shared" si="2"/>
        <v>0</v>
      </c>
      <c r="L5" s="84"/>
      <c r="M5" s="83">
        <f t="shared" si="3"/>
        <v>0</v>
      </c>
      <c r="N5" s="84"/>
      <c r="O5" s="83">
        <f t="shared" si="4"/>
        <v>0</v>
      </c>
      <c r="P5" s="84"/>
      <c r="Q5" s="83">
        <f>+$M5-$O5</f>
        <v>0</v>
      </c>
      <c r="R5" s="84"/>
      <c r="S5" s="33" t="e">
        <f>+C5/(E5*3)</f>
        <v>#DIV/0!</v>
      </c>
      <c r="T5" s="3">
        <f>IF(E5=0,-2000000-ROW(),C5*10000000+Q5*10000+M5*100+(30-ROW()))</f>
        <v>-2000005</v>
      </c>
    </row>
    <row r="6" spans="1:31" hidden="1" x14ac:dyDescent="0.25"/>
    <row r="7" spans="1:31" ht="13.8" hidden="1" x14ac:dyDescent="0.3">
      <c r="A7" s="34"/>
      <c r="B7" s="30" t="s">
        <v>35</v>
      </c>
      <c r="C7" s="78" t="s">
        <v>41</v>
      </c>
      <c r="D7" s="78"/>
      <c r="E7" s="78" t="s">
        <v>42</v>
      </c>
      <c r="F7" s="78"/>
      <c r="G7" s="78" t="s">
        <v>43</v>
      </c>
      <c r="H7" s="78"/>
      <c r="I7" s="78" t="s">
        <v>44</v>
      </c>
      <c r="J7" s="78"/>
      <c r="K7" s="78" t="s">
        <v>45</v>
      </c>
      <c r="L7" s="78"/>
      <c r="M7" s="78" t="s">
        <v>4</v>
      </c>
      <c r="N7" s="78"/>
      <c r="O7" s="78" t="s">
        <v>5</v>
      </c>
      <c r="P7" s="78"/>
      <c r="Q7" s="78" t="s">
        <v>46</v>
      </c>
      <c r="R7" s="78"/>
      <c r="S7" s="4" t="s">
        <v>47</v>
      </c>
      <c r="T7" s="34"/>
    </row>
    <row r="8" spans="1:31" ht="13.8" hidden="1" x14ac:dyDescent="0.3">
      <c r="A8" s="2">
        <f>RANK(T8,$T$8:$T$11)</f>
        <v>1</v>
      </c>
      <c r="B8" s="22" t="str">
        <f>+W22</f>
        <v>Equipo 5</v>
      </c>
      <c r="C8" s="79">
        <f>+G8*3+I8*1+K8*0</f>
        <v>0</v>
      </c>
      <c r="D8" s="80"/>
      <c r="E8" s="81">
        <f>SUM(G8:L8)</f>
        <v>0</v>
      </c>
      <c r="F8" s="82"/>
      <c r="G8" s="81">
        <f>IF(X22&gt;Y22,1)+IF(Z22&gt;AA22,1)+IF(AB22&gt;AC22,1)+IF(AD22&gt;AE22,1)</f>
        <v>0</v>
      </c>
      <c r="H8" s="82"/>
      <c r="I8" s="81">
        <f>IF(AND(Z22=AA22,Z22&lt;&gt;""),1)+IF(AND(AB22=AC22,AB22&lt;&gt;""),1)+IF(AND(AD22=AE22,AD22&lt;&gt;""),1)+IF(AND(X22=Y22,X22&lt;&gt;""),1)</f>
        <v>0</v>
      </c>
      <c r="J8" s="82"/>
      <c r="K8" s="81">
        <f>IF(AD22&lt;AE22,1)+IF(X22&lt;Y22,1)+IF(Z22&lt;AA22,1)+IF(AB22&lt;AC22,1)</f>
        <v>0</v>
      </c>
      <c r="L8" s="82"/>
      <c r="M8" s="81">
        <f>+$AD22+$AB22+$Z22+$X22</f>
        <v>0</v>
      </c>
      <c r="N8" s="82"/>
      <c r="O8" s="81">
        <f>+$Y22+$AA22+$AC22+$AE22</f>
        <v>0</v>
      </c>
      <c r="P8" s="82"/>
      <c r="Q8" s="81">
        <f>+$M8-$O8</f>
        <v>0</v>
      </c>
      <c r="R8" s="82"/>
      <c r="S8" s="31" t="e">
        <f>+C8/(E8*3)</f>
        <v>#DIV/0!</v>
      </c>
      <c r="T8" s="3">
        <f>IF(E8=0,-2000000-ROW(),C8*10000000+Q8*10000+M8*100+(30-ROW()))</f>
        <v>-2000008</v>
      </c>
    </row>
    <row r="9" spans="1:31" ht="13.8" hidden="1" x14ac:dyDescent="0.3">
      <c r="A9" s="2">
        <f>RANK(T9,$T$8:$T$11)</f>
        <v>2</v>
      </c>
      <c r="B9" s="22" t="str">
        <f>+W23</f>
        <v>Equipo 6</v>
      </c>
      <c r="C9" s="79">
        <f>+G9*3+I9*1+K9*0</f>
        <v>0</v>
      </c>
      <c r="D9" s="80"/>
      <c r="E9" s="81">
        <f>SUM(G9:L9)</f>
        <v>0</v>
      </c>
      <c r="F9" s="82"/>
      <c r="G9" s="81">
        <f t="shared" ref="G9:G11" si="5">IF(X23&gt;Y23,1)+IF(Z23&gt;AA23,1)+IF(AB23&gt;AC23,1)+IF(AD23&gt;AE23,1)</f>
        <v>0</v>
      </c>
      <c r="H9" s="82"/>
      <c r="I9" s="81">
        <f t="shared" ref="I9:I11" si="6">IF(AND(Z23=AA23,Z23&lt;&gt;""),1)+IF(AND(AB23=AC23,AB23&lt;&gt;""),1)+IF(AND(AD23=AE23,AD23&lt;&gt;""),1)+IF(AND(X23=Y23,X23&lt;&gt;""),1)</f>
        <v>0</v>
      </c>
      <c r="J9" s="82"/>
      <c r="K9" s="81">
        <f t="shared" ref="K9:K11" si="7">IF(AD23&lt;AE23,1)+IF(X23&lt;Y23,1)+IF(Z23&lt;AA23,1)+IF(AB23&lt;AC23,1)</f>
        <v>0</v>
      </c>
      <c r="L9" s="82"/>
      <c r="M9" s="81">
        <f t="shared" ref="M9:M11" si="8">+$AD23+$AB23+$Z23+$X23</f>
        <v>0</v>
      </c>
      <c r="N9" s="82"/>
      <c r="O9" s="81">
        <f t="shared" ref="O9:O11" si="9">+$Y23+$AA23+$AC23+$AE23</f>
        <v>0</v>
      </c>
      <c r="P9" s="82"/>
      <c r="Q9" s="81">
        <f>+$M9-$O9</f>
        <v>0</v>
      </c>
      <c r="R9" s="82"/>
      <c r="S9" s="32" t="e">
        <f>+C9/(E9*3)</f>
        <v>#DIV/0!</v>
      </c>
      <c r="T9" s="3">
        <f>IF(E9=0,-2000000-ROW(),C9*10000000+Q9*10000+M9*100+(30-ROW()))</f>
        <v>-2000009</v>
      </c>
    </row>
    <row r="10" spans="1:31" ht="13.8" hidden="1" x14ac:dyDescent="0.3">
      <c r="A10" s="2">
        <f>RANK(T10,$T$8:$T$11)</f>
        <v>3</v>
      </c>
      <c r="B10" s="22" t="str">
        <f>+W24</f>
        <v>Equipo 7</v>
      </c>
      <c r="C10" s="79">
        <f>+G10*3+I10*1+K10*0</f>
        <v>0</v>
      </c>
      <c r="D10" s="80"/>
      <c r="E10" s="81">
        <f>SUM(G10:L10)</f>
        <v>0</v>
      </c>
      <c r="F10" s="82"/>
      <c r="G10" s="81">
        <f t="shared" si="5"/>
        <v>0</v>
      </c>
      <c r="H10" s="82"/>
      <c r="I10" s="81">
        <f t="shared" si="6"/>
        <v>0</v>
      </c>
      <c r="J10" s="82"/>
      <c r="K10" s="81">
        <f t="shared" si="7"/>
        <v>0</v>
      </c>
      <c r="L10" s="82"/>
      <c r="M10" s="81">
        <f t="shared" si="8"/>
        <v>0</v>
      </c>
      <c r="N10" s="82"/>
      <c r="O10" s="81">
        <f t="shared" si="9"/>
        <v>0</v>
      </c>
      <c r="P10" s="82"/>
      <c r="Q10" s="81">
        <f>+$M10-$O10</f>
        <v>0</v>
      </c>
      <c r="R10" s="82"/>
      <c r="S10" s="32" t="e">
        <f>+C10/(E10*3)</f>
        <v>#DIV/0!</v>
      </c>
      <c r="T10" s="3">
        <f>IF(E10=0,-2000000-ROW(),C10*10000000+Q10*10000+M10*100+(30-ROW()))</f>
        <v>-2000010</v>
      </c>
    </row>
    <row r="11" spans="1:31" ht="13.8" hidden="1" x14ac:dyDescent="0.3">
      <c r="A11" s="2">
        <f>RANK(T11,$T$8:$T$11)</f>
        <v>4</v>
      </c>
      <c r="B11" s="22" t="str">
        <f>+W25</f>
        <v>Equipo 8</v>
      </c>
      <c r="C11" s="87">
        <f>+G11*3+I11*1+K11*0</f>
        <v>0</v>
      </c>
      <c r="D11" s="88"/>
      <c r="E11" s="83">
        <f>SUM(G11:L11)</f>
        <v>0</v>
      </c>
      <c r="F11" s="84"/>
      <c r="G11" s="83">
        <f t="shared" si="5"/>
        <v>0</v>
      </c>
      <c r="H11" s="84"/>
      <c r="I11" s="83">
        <f t="shared" si="6"/>
        <v>0</v>
      </c>
      <c r="J11" s="84"/>
      <c r="K11" s="83">
        <f t="shared" si="7"/>
        <v>0</v>
      </c>
      <c r="L11" s="84"/>
      <c r="M11" s="83">
        <f t="shared" si="8"/>
        <v>0</v>
      </c>
      <c r="N11" s="84"/>
      <c r="O11" s="83">
        <f t="shared" si="9"/>
        <v>0</v>
      </c>
      <c r="P11" s="84"/>
      <c r="Q11" s="83">
        <f>+$M11-$O11</f>
        <v>0</v>
      </c>
      <c r="R11" s="84"/>
      <c r="S11" s="33" t="e">
        <f>+C11/(E11*3)</f>
        <v>#DIV/0!</v>
      </c>
      <c r="T11" s="3">
        <f>IF(E11=0,-2000000-ROW(),C11*10000000+Q11*10000+M11*100+(30-ROW()))</f>
        <v>-2000011</v>
      </c>
    </row>
    <row r="12" spans="1:31" ht="48" hidden="1" customHeight="1" x14ac:dyDescent="0.25"/>
    <row r="13" spans="1:31" ht="13.8" x14ac:dyDescent="0.3">
      <c r="V13" s="34"/>
      <c r="W13" s="34"/>
      <c r="X13" s="92" t="s">
        <v>8</v>
      </c>
      <c r="Y13" s="93"/>
      <c r="Z13" s="93"/>
      <c r="AA13" s="93"/>
      <c r="AB13" s="93"/>
      <c r="AC13" s="93"/>
      <c r="AD13" s="93"/>
      <c r="AE13" s="94"/>
    </row>
    <row r="14" spans="1:31" ht="13.8" x14ac:dyDescent="0.3">
      <c r="V14" s="34"/>
      <c r="W14" s="21" t="s">
        <v>25</v>
      </c>
      <c r="X14" s="78" t="str">
        <f>+W15</f>
        <v>Equipo 1</v>
      </c>
      <c r="Y14" s="78"/>
      <c r="Z14" s="78" t="str">
        <f>+W16</f>
        <v>Equipo 2</v>
      </c>
      <c r="AA14" s="78"/>
      <c r="AB14" s="78" t="str">
        <f>+W17</f>
        <v>Equipo 3</v>
      </c>
      <c r="AC14" s="78"/>
      <c r="AD14" s="78" t="str">
        <f>+W18</f>
        <v>Equipo 4</v>
      </c>
      <c r="AE14" s="78"/>
    </row>
    <row r="15" spans="1:31" ht="13.8" x14ac:dyDescent="0.3">
      <c r="V15" s="89" t="s">
        <v>7</v>
      </c>
      <c r="W15" s="22" t="str">
        <f>Partidos!C2</f>
        <v>Equipo 1</v>
      </c>
      <c r="X15" s="23"/>
      <c r="Y15" s="24"/>
      <c r="Z15" s="25"/>
      <c r="AA15" s="26"/>
      <c r="AB15" s="25"/>
      <c r="AC15" s="26"/>
      <c r="AD15" s="25"/>
      <c r="AE15" s="26"/>
    </row>
    <row r="16" spans="1:31" ht="13.8" x14ac:dyDescent="0.3">
      <c r="V16" s="90"/>
      <c r="W16" s="22" t="str">
        <f>Partidos!C3</f>
        <v>Equipo 2</v>
      </c>
      <c r="X16" s="27"/>
      <c r="Y16" s="28"/>
      <c r="Z16" s="29"/>
      <c r="AA16" s="29"/>
      <c r="AB16" s="27"/>
      <c r="AC16" s="28"/>
      <c r="AD16" s="27"/>
      <c r="AE16" s="28"/>
    </row>
    <row r="17" spans="22:40" ht="13.8" x14ac:dyDescent="0.3">
      <c r="V17" s="90"/>
      <c r="W17" s="22" t="str">
        <f>Partidos!C4</f>
        <v>Equipo 3</v>
      </c>
      <c r="X17" s="25"/>
      <c r="Y17" s="26"/>
      <c r="Z17" s="25"/>
      <c r="AA17" s="26"/>
      <c r="AB17" s="29"/>
      <c r="AC17" s="29"/>
      <c r="AD17" s="25"/>
      <c r="AE17" s="26"/>
    </row>
    <row r="18" spans="22:40" ht="13.8" x14ac:dyDescent="0.3">
      <c r="V18" s="91"/>
      <c r="W18" s="22" t="str">
        <f>Partidos!C5</f>
        <v>Equipo 4</v>
      </c>
      <c r="X18" s="27"/>
      <c r="Y18" s="28"/>
      <c r="Z18" s="27"/>
      <c r="AA18" s="28"/>
      <c r="AB18" s="27"/>
      <c r="AC18" s="28"/>
      <c r="AD18" s="29"/>
      <c r="AE18" s="29"/>
      <c r="AF18" s="61"/>
    </row>
    <row r="19" spans="22:40" ht="13.8" x14ac:dyDescent="0.3">
      <c r="V19" s="34"/>
      <c r="W19" s="37"/>
      <c r="X19" s="34"/>
      <c r="Y19" s="34"/>
      <c r="Z19" s="34"/>
      <c r="AA19" s="34"/>
      <c r="AB19" s="34"/>
      <c r="AC19" s="34"/>
      <c r="AD19" s="62"/>
      <c r="AE19" s="62"/>
    </row>
    <row r="20" spans="22:40" ht="13.8" x14ac:dyDescent="0.3">
      <c r="V20" s="34"/>
      <c r="W20" s="37"/>
      <c r="X20" s="92" t="s">
        <v>8</v>
      </c>
      <c r="Y20" s="93"/>
      <c r="Z20" s="93"/>
      <c r="AA20" s="93"/>
      <c r="AB20" s="93"/>
      <c r="AC20" s="93"/>
      <c r="AD20" s="93"/>
      <c r="AE20" s="94"/>
    </row>
    <row r="21" spans="22:40" ht="13.8" x14ac:dyDescent="0.3">
      <c r="V21" s="34"/>
      <c r="W21" s="21" t="s">
        <v>35</v>
      </c>
      <c r="X21" s="85" t="str">
        <f>+W22</f>
        <v>Equipo 5</v>
      </c>
      <c r="Y21" s="85"/>
      <c r="Z21" s="85" t="str">
        <f>+W23</f>
        <v>Equipo 6</v>
      </c>
      <c r="AA21" s="85"/>
      <c r="AB21" s="85" t="str">
        <f>+W24</f>
        <v>Equipo 7</v>
      </c>
      <c r="AC21" s="85"/>
      <c r="AD21" s="85" t="str">
        <f>+W25</f>
        <v>Equipo 8</v>
      </c>
      <c r="AE21" s="86"/>
    </row>
    <row r="22" spans="22:40" ht="13.8" x14ac:dyDescent="0.3">
      <c r="V22" s="89" t="s">
        <v>7</v>
      </c>
      <c r="W22" s="22" t="str">
        <f>Partidos!G2</f>
        <v>Equipo 5</v>
      </c>
      <c r="X22" s="23"/>
      <c r="Y22" s="24"/>
      <c r="Z22" s="25"/>
      <c r="AA22" s="26"/>
      <c r="AB22" s="25"/>
      <c r="AC22" s="26"/>
      <c r="AD22" s="25"/>
      <c r="AE22" s="26"/>
    </row>
    <row r="23" spans="22:40" ht="13.8" x14ac:dyDescent="0.3">
      <c r="V23" s="90"/>
      <c r="W23" s="22" t="str">
        <f>Partidos!G3</f>
        <v>Equipo 6</v>
      </c>
      <c r="X23" s="27"/>
      <c r="Y23" s="28"/>
      <c r="Z23" s="29"/>
      <c r="AA23" s="29"/>
      <c r="AB23" s="27"/>
      <c r="AC23" s="28"/>
      <c r="AD23" s="27"/>
      <c r="AE23" s="28"/>
    </row>
    <row r="24" spans="22:40" ht="13.8" x14ac:dyDescent="0.3">
      <c r="V24" s="90"/>
      <c r="W24" s="22" t="str">
        <f>Partidos!G4</f>
        <v>Equipo 7</v>
      </c>
      <c r="X24" s="25"/>
      <c r="Y24" s="26"/>
      <c r="Z24" s="25"/>
      <c r="AA24" s="26"/>
      <c r="AB24" s="29"/>
      <c r="AC24" s="29"/>
      <c r="AD24" s="25"/>
      <c r="AE24" s="26"/>
    </row>
    <row r="25" spans="22:40" ht="13.8" x14ac:dyDescent="0.3">
      <c r="V25" s="91"/>
      <c r="W25" s="22" t="str">
        <f>Partidos!G5</f>
        <v>Equipo 8</v>
      </c>
      <c r="X25" s="27"/>
      <c r="Y25" s="28"/>
      <c r="Z25" s="27"/>
      <c r="AA25" s="28"/>
      <c r="AB25" s="27"/>
      <c r="AC25" s="28"/>
      <c r="AD25" s="29"/>
      <c r="AE25" s="29"/>
      <c r="AF25" s="61"/>
    </row>
    <row r="26" spans="22:40" x14ac:dyDescent="0.25">
      <c r="AD26" s="55"/>
      <c r="AE26" s="55"/>
    </row>
    <row r="27" spans="22:40" ht="13.8" x14ac:dyDescent="0.3">
      <c r="V27" s="34"/>
      <c r="W27" s="30" t="s">
        <v>25</v>
      </c>
      <c r="X27" s="78" t="s">
        <v>41</v>
      </c>
      <c r="Y27" s="78"/>
      <c r="Z27" s="78" t="s">
        <v>0</v>
      </c>
      <c r="AA27" s="78"/>
      <c r="AB27" s="78" t="s">
        <v>1</v>
      </c>
      <c r="AC27" s="78"/>
      <c r="AD27" s="78" t="s">
        <v>2</v>
      </c>
      <c r="AE27" s="78"/>
      <c r="AF27" s="78" t="s">
        <v>3</v>
      </c>
      <c r="AG27" s="78"/>
      <c r="AH27" s="78" t="s">
        <v>4</v>
      </c>
      <c r="AI27" s="78"/>
      <c r="AJ27" s="78" t="s">
        <v>5</v>
      </c>
      <c r="AK27" s="78"/>
      <c r="AL27" s="78" t="s">
        <v>55</v>
      </c>
      <c r="AM27" s="78"/>
      <c r="AN27" s="4" t="s">
        <v>47</v>
      </c>
    </row>
    <row r="28" spans="22:40" ht="13.8" x14ac:dyDescent="0.3">
      <c r="V28" s="69">
        <v>1</v>
      </c>
      <c r="W28" s="22" t="str">
        <f>VLOOKUP($V28,$A$2:$S$5,2,FALSE)</f>
        <v>Equipo 1</v>
      </c>
      <c r="X28" s="79">
        <f>VLOOKUP($V28,$A$2:$S$5,3,FALSE)</f>
        <v>0</v>
      </c>
      <c r="Y28" s="80"/>
      <c r="Z28" s="81">
        <f>VLOOKUP($V28,$A$2:$S$5,5,FALSE)</f>
        <v>0</v>
      </c>
      <c r="AA28" s="82"/>
      <c r="AB28" s="81">
        <f>VLOOKUP($V28,$A$2:$S$5,7,FALSE)</f>
        <v>0</v>
      </c>
      <c r="AC28" s="82"/>
      <c r="AD28" s="81">
        <f>VLOOKUP($V28,$A$2:$S$5,9,FALSE)</f>
        <v>0</v>
      </c>
      <c r="AE28" s="82"/>
      <c r="AF28" s="81">
        <f>VLOOKUP($V28,$A$2:$S$5,11,FALSE)</f>
        <v>0</v>
      </c>
      <c r="AG28" s="82"/>
      <c r="AH28" s="81">
        <f>VLOOKUP($V28,$A$2:$S$5,13,FALSE)</f>
        <v>0</v>
      </c>
      <c r="AI28" s="82"/>
      <c r="AJ28" s="81">
        <f>VLOOKUP($V28,$A$2:$S$5,15,FALSE)</f>
        <v>0</v>
      </c>
      <c r="AK28" s="82"/>
      <c r="AL28" s="81">
        <f>VLOOKUP($V28,$A$2:$S$5,17,FALSE)</f>
        <v>0</v>
      </c>
      <c r="AM28" s="82"/>
      <c r="AN28" s="31" t="e">
        <f>VLOOKUP($V28,$A$2:$S$5,19,FALSE)</f>
        <v>#DIV/0!</v>
      </c>
    </row>
    <row r="29" spans="22:40" ht="13.8" x14ac:dyDescent="0.3">
      <c r="V29" s="69">
        <v>2</v>
      </c>
      <c r="W29" s="22" t="str">
        <f>VLOOKUP($V29,$A$2:$S$5,2,FALSE)</f>
        <v>Equipo 2</v>
      </c>
      <c r="X29" s="79">
        <f>VLOOKUP($V29,$A$2:$S$5,3,FALSE)</f>
        <v>0</v>
      </c>
      <c r="Y29" s="80"/>
      <c r="Z29" s="81">
        <f>VLOOKUP($V29,$A$2:$S$5,5,FALSE)</f>
        <v>0</v>
      </c>
      <c r="AA29" s="82"/>
      <c r="AB29" s="81">
        <f>VLOOKUP($V29,$A$2:$S$5,7,FALSE)</f>
        <v>0</v>
      </c>
      <c r="AC29" s="82"/>
      <c r="AD29" s="81">
        <f>VLOOKUP($V29,$A$2:$S$5,9,FALSE)</f>
        <v>0</v>
      </c>
      <c r="AE29" s="82"/>
      <c r="AF29" s="81">
        <f>VLOOKUP($V29,$A$2:$S$5,11,FALSE)</f>
        <v>0</v>
      </c>
      <c r="AG29" s="82"/>
      <c r="AH29" s="81">
        <f>VLOOKUP($V29,$A$2:$S$5,13,FALSE)</f>
        <v>0</v>
      </c>
      <c r="AI29" s="82"/>
      <c r="AJ29" s="81">
        <f>VLOOKUP($V29,$A$2:$S$5,15,FALSE)</f>
        <v>0</v>
      </c>
      <c r="AK29" s="82"/>
      <c r="AL29" s="81">
        <f>VLOOKUP($V29,$A$2:$S$5,17,FALSE)</f>
        <v>0</v>
      </c>
      <c r="AM29" s="82"/>
      <c r="AN29" s="31" t="e">
        <f>VLOOKUP($V29,$A$2:$S$5,19,FALSE)</f>
        <v>#DIV/0!</v>
      </c>
    </row>
    <row r="30" spans="22:40" ht="13.8" x14ac:dyDescent="0.3">
      <c r="V30" s="69">
        <v>3</v>
      </c>
      <c r="W30" s="22" t="str">
        <f>VLOOKUP($V30,$A$2:$S$5,2,FALSE)</f>
        <v>Equipo 3</v>
      </c>
      <c r="X30" s="79">
        <f>VLOOKUP($V30,$A$2:$S$5,3,FALSE)</f>
        <v>0</v>
      </c>
      <c r="Y30" s="80"/>
      <c r="Z30" s="81">
        <f>VLOOKUP($V30,$A$2:$S$5,5,FALSE)</f>
        <v>0</v>
      </c>
      <c r="AA30" s="82"/>
      <c r="AB30" s="81">
        <f>VLOOKUP($V30,$A$2:$S$5,7,FALSE)</f>
        <v>0</v>
      </c>
      <c r="AC30" s="82"/>
      <c r="AD30" s="81">
        <f>VLOOKUP($V30,$A$2:$S$5,9,FALSE)</f>
        <v>0</v>
      </c>
      <c r="AE30" s="82"/>
      <c r="AF30" s="81">
        <f>VLOOKUP($V30,$A$2:$S$5,11,FALSE)</f>
        <v>0</v>
      </c>
      <c r="AG30" s="82"/>
      <c r="AH30" s="81">
        <f>VLOOKUP($V30,$A$2:$S$5,13,FALSE)</f>
        <v>0</v>
      </c>
      <c r="AI30" s="82"/>
      <c r="AJ30" s="81">
        <f>VLOOKUP($V30,$A$2:$S$5,15,FALSE)</f>
        <v>0</v>
      </c>
      <c r="AK30" s="82"/>
      <c r="AL30" s="81">
        <f>VLOOKUP($V30,$A$2:$S$5,17,FALSE)</f>
        <v>0</v>
      </c>
      <c r="AM30" s="82"/>
      <c r="AN30" s="31" t="e">
        <f>VLOOKUP($V30,$A$2:$S$5,19,FALSE)</f>
        <v>#DIV/0!</v>
      </c>
    </row>
    <row r="31" spans="22:40" ht="13.8" x14ac:dyDescent="0.3">
      <c r="V31" s="69">
        <v>4</v>
      </c>
      <c r="W31" s="22" t="str">
        <f>VLOOKUP($V31,$A$2:$S$5,2,FALSE)</f>
        <v>Equipo 4</v>
      </c>
      <c r="X31" s="79">
        <f>VLOOKUP($V31,$A$2:$S$5,3,FALSE)</f>
        <v>0</v>
      </c>
      <c r="Y31" s="80"/>
      <c r="Z31" s="81">
        <f>VLOOKUP($V31,$A$2:$S$5,5,FALSE)</f>
        <v>0</v>
      </c>
      <c r="AA31" s="82"/>
      <c r="AB31" s="81">
        <f>VLOOKUP($V31,$A$2:$S$5,7,FALSE)</f>
        <v>0</v>
      </c>
      <c r="AC31" s="82"/>
      <c r="AD31" s="81">
        <f>VLOOKUP($V31,$A$2:$S$5,9,FALSE)</f>
        <v>0</v>
      </c>
      <c r="AE31" s="82"/>
      <c r="AF31" s="81">
        <f>VLOOKUP($V31,$A$2:$S$5,11,FALSE)</f>
        <v>0</v>
      </c>
      <c r="AG31" s="82"/>
      <c r="AH31" s="81">
        <f>VLOOKUP($V31,$A$2:$S$5,13,FALSE)</f>
        <v>0</v>
      </c>
      <c r="AI31" s="82"/>
      <c r="AJ31" s="81">
        <f>VLOOKUP($V31,$A$2:$S$5,15,FALSE)</f>
        <v>0</v>
      </c>
      <c r="AK31" s="82"/>
      <c r="AL31" s="81">
        <f>VLOOKUP($V31,$A$2:$S$5,17,FALSE)</f>
        <v>0</v>
      </c>
      <c r="AM31" s="82"/>
      <c r="AN31" s="31" t="e">
        <f>VLOOKUP($V31,$A$2:$S$5,19,FALSE)</f>
        <v>#DIV/0!</v>
      </c>
    </row>
    <row r="33" spans="22:40" ht="13.8" x14ac:dyDescent="0.3">
      <c r="V33" s="34"/>
      <c r="W33" s="30" t="s">
        <v>35</v>
      </c>
      <c r="X33" s="78" t="s">
        <v>41</v>
      </c>
      <c r="Y33" s="78"/>
      <c r="Z33" s="78" t="s">
        <v>0</v>
      </c>
      <c r="AA33" s="78"/>
      <c r="AB33" s="78" t="s">
        <v>1</v>
      </c>
      <c r="AC33" s="78"/>
      <c r="AD33" s="78" t="s">
        <v>2</v>
      </c>
      <c r="AE33" s="78"/>
      <c r="AF33" s="78" t="s">
        <v>3</v>
      </c>
      <c r="AG33" s="78"/>
      <c r="AH33" s="78" t="s">
        <v>4</v>
      </c>
      <c r="AI33" s="78"/>
      <c r="AJ33" s="78" t="s">
        <v>5</v>
      </c>
      <c r="AK33" s="78"/>
      <c r="AL33" s="78" t="s">
        <v>55</v>
      </c>
      <c r="AM33" s="78"/>
      <c r="AN33" s="4" t="s">
        <v>47</v>
      </c>
    </row>
    <row r="34" spans="22:40" ht="13.8" x14ac:dyDescent="0.3">
      <c r="V34" s="69">
        <v>1</v>
      </c>
      <c r="W34" s="22" t="str">
        <f>VLOOKUP($V34,$A$8:$S$11,2,FALSE)</f>
        <v>Equipo 5</v>
      </c>
      <c r="X34" s="79">
        <f>VLOOKUP($V34,$A$8:$S$11,3,FALSE)</f>
        <v>0</v>
      </c>
      <c r="Y34" s="80"/>
      <c r="Z34" s="81">
        <f>VLOOKUP($V34,$A$8:$S$11,5,FALSE)</f>
        <v>0</v>
      </c>
      <c r="AA34" s="82"/>
      <c r="AB34" s="81">
        <f>VLOOKUP($V34,$A$8:$S$11,7,FALSE)</f>
        <v>0</v>
      </c>
      <c r="AC34" s="82"/>
      <c r="AD34" s="81">
        <f>VLOOKUP($V34,$A$8:$S$11,9,FALSE)</f>
        <v>0</v>
      </c>
      <c r="AE34" s="82"/>
      <c r="AF34" s="81">
        <f>VLOOKUP($V34,$A$8:$S$11,11,FALSE)</f>
        <v>0</v>
      </c>
      <c r="AG34" s="82"/>
      <c r="AH34" s="81">
        <f>VLOOKUP($V34,$A$8:$S$11,13,FALSE)</f>
        <v>0</v>
      </c>
      <c r="AI34" s="82"/>
      <c r="AJ34" s="81">
        <f>VLOOKUP($V34,$A$8:$S$11,15,FALSE)</f>
        <v>0</v>
      </c>
      <c r="AK34" s="82"/>
      <c r="AL34" s="81">
        <f>VLOOKUP($V34,$A$8:$S$11,17,FALSE)</f>
        <v>0</v>
      </c>
      <c r="AM34" s="82"/>
      <c r="AN34" s="31" t="e">
        <f>VLOOKUP($V34,$A$8:$S$11,19,FALSE)</f>
        <v>#DIV/0!</v>
      </c>
    </row>
    <row r="35" spans="22:40" ht="13.8" x14ac:dyDescent="0.3">
      <c r="V35" s="69">
        <v>2</v>
      </c>
      <c r="W35" s="22" t="str">
        <f>VLOOKUP($V35,$A$8:$S$11,2,FALSE)</f>
        <v>Equipo 6</v>
      </c>
      <c r="X35" s="79">
        <f>VLOOKUP($V35,$A$8:$S$11,3,FALSE)</f>
        <v>0</v>
      </c>
      <c r="Y35" s="80"/>
      <c r="Z35" s="81">
        <f>VLOOKUP($V35,$A$8:$S$11,5,FALSE)</f>
        <v>0</v>
      </c>
      <c r="AA35" s="82"/>
      <c r="AB35" s="81">
        <f>VLOOKUP($V35,$A$8:$S$11,7,FALSE)</f>
        <v>0</v>
      </c>
      <c r="AC35" s="82"/>
      <c r="AD35" s="81">
        <f>VLOOKUP($V35,$A$8:$S$11,9,FALSE)</f>
        <v>0</v>
      </c>
      <c r="AE35" s="82"/>
      <c r="AF35" s="81">
        <f>VLOOKUP($V35,$A$8:$S$11,11,FALSE)</f>
        <v>0</v>
      </c>
      <c r="AG35" s="82"/>
      <c r="AH35" s="81">
        <f>VLOOKUP($V35,$A$8:$S$11,13,FALSE)</f>
        <v>0</v>
      </c>
      <c r="AI35" s="82"/>
      <c r="AJ35" s="81">
        <f>VLOOKUP($V35,$A$8:$S$11,15,FALSE)</f>
        <v>0</v>
      </c>
      <c r="AK35" s="82"/>
      <c r="AL35" s="81">
        <f>VLOOKUP($V35,$A$8:$S$11,17,FALSE)</f>
        <v>0</v>
      </c>
      <c r="AM35" s="82"/>
      <c r="AN35" s="31" t="e">
        <f>VLOOKUP($V35,$A$8:$S$11,19,FALSE)</f>
        <v>#DIV/0!</v>
      </c>
    </row>
    <row r="36" spans="22:40" ht="13.8" x14ac:dyDescent="0.3">
      <c r="V36" s="69">
        <v>3</v>
      </c>
      <c r="W36" s="22" t="str">
        <f>VLOOKUP($V36,$A$8:$S$11,2,FALSE)</f>
        <v>Equipo 7</v>
      </c>
      <c r="X36" s="79">
        <f>VLOOKUP($V36,$A$8:$S$11,3,FALSE)</f>
        <v>0</v>
      </c>
      <c r="Y36" s="80"/>
      <c r="Z36" s="81">
        <f>VLOOKUP($V36,$A$8:$S$11,5,FALSE)</f>
        <v>0</v>
      </c>
      <c r="AA36" s="82"/>
      <c r="AB36" s="81">
        <f>VLOOKUP($V36,$A$8:$S$11,7,FALSE)</f>
        <v>0</v>
      </c>
      <c r="AC36" s="82"/>
      <c r="AD36" s="81">
        <f>VLOOKUP($V36,$A$8:$S$11,9,FALSE)</f>
        <v>0</v>
      </c>
      <c r="AE36" s="82"/>
      <c r="AF36" s="81">
        <f>VLOOKUP($V36,$A$8:$S$11,11,FALSE)</f>
        <v>0</v>
      </c>
      <c r="AG36" s="82"/>
      <c r="AH36" s="81">
        <f>VLOOKUP($V36,$A$8:$S$11,13,FALSE)</f>
        <v>0</v>
      </c>
      <c r="AI36" s="82"/>
      <c r="AJ36" s="81">
        <f>VLOOKUP($V36,$A$8:$S$11,15,FALSE)</f>
        <v>0</v>
      </c>
      <c r="AK36" s="82"/>
      <c r="AL36" s="81">
        <f>VLOOKUP($V36,$A$8:$S$11,17,FALSE)</f>
        <v>0</v>
      </c>
      <c r="AM36" s="82"/>
      <c r="AN36" s="31" t="e">
        <f>VLOOKUP($V36,$A$8:$S$11,19,FALSE)</f>
        <v>#DIV/0!</v>
      </c>
    </row>
    <row r="37" spans="22:40" ht="13.8" x14ac:dyDescent="0.3">
      <c r="V37" s="69">
        <v>4</v>
      </c>
      <c r="W37" s="22" t="str">
        <f>VLOOKUP($V37,$A$8:$S$11,2,FALSE)</f>
        <v>Equipo 8</v>
      </c>
      <c r="X37" s="79">
        <f>VLOOKUP($V37,$A$8:$S$11,3,FALSE)</f>
        <v>0</v>
      </c>
      <c r="Y37" s="80"/>
      <c r="Z37" s="81">
        <f>VLOOKUP($V37,$A$8:$S$11,5,FALSE)</f>
        <v>0</v>
      </c>
      <c r="AA37" s="82"/>
      <c r="AB37" s="81">
        <f>VLOOKUP($V37,$A$8:$S$11,7,FALSE)</f>
        <v>0</v>
      </c>
      <c r="AC37" s="82"/>
      <c r="AD37" s="81">
        <f>VLOOKUP($V37,$A$8:$S$11,9,FALSE)</f>
        <v>0</v>
      </c>
      <c r="AE37" s="82"/>
      <c r="AF37" s="81">
        <f>VLOOKUP($V37,$A$8:$S$11,11,FALSE)</f>
        <v>0</v>
      </c>
      <c r="AG37" s="82"/>
      <c r="AH37" s="81">
        <f>VLOOKUP($V37,$A$8:$S$11,13,FALSE)</f>
        <v>0</v>
      </c>
      <c r="AI37" s="82"/>
      <c r="AJ37" s="81">
        <f>VLOOKUP($V37,$A$8:$S$11,15,FALSE)</f>
        <v>0</v>
      </c>
      <c r="AK37" s="82"/>
      <c r="AL37" s="81">
        <f>VLOOKUP($V37,$A$8:$S$11,17,FALSE)</f>
        <v>0</v>
      </c>
      <c r="AM37" s="82"/>
      <c r="AN37" s="31" t="e">
        <f>VLOOKUP($V37,$A$8:$S$11,19,FALSE)</f>
        <v>#DIV/0!</v>
      </c>
    </row>
    <row r="40" spans="22:40" ht="13.8" x14ac:dyDescent="0.3">
      <c r="W40" s="63" t="s">
        <v>26</v>
      </c>
      <c r="X40" s="45"/>
      <c r="Y40" s="50"/>
      <c r="Z40" s="104" t="s">
        <v>27</v>
      </c>
      <c r="AA40" s="105"/>
      <c r="AB40" s="105"/>
      <c r="AC40" s="106"/>
    </row>
    <row r="41" spans="22:40" ht="14.4" thickBot="1" x14ac:dyDescent="0.35">
      <c r="W41" s="39" t="s">
        <v>9</v>
      </c>
      <c r="X41" s="39" t="s">
        <v>29</v>
      </c>
      <c r="Y41" s="66"/>
      <c r="Z41" s="98" t="s">
        <v>9</v>
      </c>
      <c r="AA41" s="99"/>
      <c r="AB41" s="99"/>
      <c r="AC41" s="100"/>
      <c r="AD41" s="67" t="s">
        <v>30</v>
      </c>
    </row>
    <row r="42" spans="22:40" ht="13.8" x14ac:dyDescent="0.3">
      <c r="V42" s="52" t="s">
        <v>28</v>
      </c>
      <c r="W42" s="64" t="str">
        <f>W28</f>
        <v>Equipo 1</v>
      </c>
      <c r="X42" s="17"/>
      <c r="Y42" s="52" t="s">
        <v>32</v>
      </c>
      <c r="Z42" s="101" t="str">
        <f>IF(X42&gt;X43,W42,W43)</f>
        <v>Equipo 6</v>
      </c>
      <c r="AA42" s="102"/>
      <c r="AB42" s="102"/>
      <c r="AC42" s="103"/>
      <c r="AD42" s="17"/>
    </row>
    <row r="43" spans="22:40" ht="14.4" thickBot="1" x14ac:dyDescent="0.35">
      <c r="V43" s="52" t="s">
        <v>38</v>
      </c>
      <c r="W43" s="65" t="str">
        <f>W35</f>
        <v>Equipo 6</v>
      </c>
      <c r="X43" s="18"/>
      <c r="Y43" s="52" t="s">
        <v>33</v>
      </c>
      <c r="Z43" s="95" t="str">
        <f>IF(X47&gt;X48,W47,W48)</f>
        <v>Equipo 5</v>
      </c>
      <c r="AA43" s="96"/>
      <c r="AB43" s="96"/>
      <c r="AC43" s="97"/>
      <c r="AD43" s="18"/>
    </row>
    <row r="44" spans="22:40" ht="13.8" x14ac:dyDescent="0.3">
      <c r="W44" s="51"/>
      <c r="X44" s="51"/>
      <c r="Y44" s="52"/>
      <c r="Z44" s="53"/>
      <c r="AA44" s="55"/>
      <c r="AB44" s="55"/>
      <c r="AC44" s="55"/>
      <c r="AD44" s="68"/>
    </row>
    <row r="45" spans="22:40" ht="13.8" x14ac:dyDescent="0.3">
      <c r="W45" s="63" t="s">
        <v>34</v>
      </c>
      <c r="X45" s="51"/>
      <c r="Y45" s="52"/>
      <c r="Z45" s="104" t="s">
        <v>48</v>
      </c>
      <c r="AA45" s="105"/>
      <c r="AB45" s="105"/>
      <c r="AC45" s="106"/>
      <c r="AD45" s="51"/>
    </row>
    <row r="46" spans="22:40" ht="14.4" thickBot="1" x14ac:dyDescent="0.35">
      <c r="W46" s="39" t="s">
        <v>9</v>
      </c>
      <c r="X46" s="39" t="s">
        <v>30</v>
      </c>
      <c r="Y46" s="63"/>
      <c r="Z46" s="107" t="s">
        <v>9</v>
      </c>
      <c r="AA46" s="108"/>
      <c r="AB46" s="108"/>
      <c r="AC46" s="109"/>
      <c r="AD46" s="39" t="s">
        <v>30</v>
      </c>
    </row>
    <row r="47" spans="22:40" ht="13.8" x14ac:dyDescent="0.3">
      <c r="V47" s="52" t="s">
        <v>36</v>
      </c>
      <c r="W47" s="64" t="str">
        <f>W29</f>
        <v>Equipo 2</v>
      </c>
      <c r="X47" s="17"/>
      <c r="Y47" s="52" t="s">
        <v>37</v>
      </c>
      <c r="Z47" s="101" t="str">
        <f>IF(X42&lt;X43,W42,W43)</f>
        <v>Equipo 6</v>
      </c>
      <c r="AA47" s="102"/>
      <c r="AB47" s="102"/>
      <c r="AC47" s="103"/>
      <c r="AD47" s="17"/>
    </row>
    <row r="48" spans="22:40" ht="14.4" thickBot="1" x14ac:dyDescent="0.35">
      <c r="V48" s="52" t="s">
        <v>31</v>
      </c>
      <c r="W48" s="65" t="str">
        <f>W34</f>
        <v>Equipo 5</v>
      </c>
      <c r="X48" s="18"/>
      <c r="Y48" s="52" t="s">
        <v>39</v>
      </c>
      <c r="Z48" s="95" t="str">
        <f>IF(X47&lt;X48,W47,W48)</f>
        <v>Equipo 5</v>
      </c>
      <c r="AA48" s="96"/>
      <c r="AB48" s="96"/>
      <c r="AC48" s="97"/>
      <c r="AD48" s="18"/>
    </row>
  </sheetData>
  <mergeCells count="180">
    <mergeCell ref="Z48:AC48"/>
    <mergeCell ref="AJ36:AK36"/>
    <mergeCell ref="AL36:AM36"/>
    <mergeCell ref="X37:Y37"/>
    <mergeCell ref="Z37:AA37"/>
    <mergeCell ref="AB37:AC37"/>
    <mergeCell ref="AD37:AE37"/>
    <mergeCell ref="AF37:AG37"/>
    <mergeCell ref="AH37:AI37"/>
    <mergeCell ref="Z41:AC41"/>
    <mergeCell ref="Z42:AC42"/>
    <mergeCell ref="Z43:AC43"/>
    <mergeCell ref="Z40:AC40"/>
    <mergeCell ref="Z45:AC45"/>
    <mergeCell ref="Z46:AC46"/>
    <mergeCell ref="AJ37:AK37"/>
    <mergeCell ref="AL37:AM37"/>
    <mergeCell ref="X36:Y36"/>
    <mergeCell ref="Z36:AA36"/>
    <mergeCell ref="AB36:AC36"/>
    <mergeCell ref="AD36:AE36"/>
    <mergeCell ref="AF36:AG36"/>
    <mergeCell ref="AH36:AI36"/>
    <mergeCell ref="Z47:AC47"/>
    <mergeCell ref="X34:Y34"/>
    <mergeCell ref="Z34:AA34"/>
    <mergeCell ref="AB34:AC34"/>
    <mergeCell ref="AD34:AE34"/>
    <mergeCell ref="AF34:AG34"/>
    <mergeCell ref="AH34:AI34"/>
    <mergeCell ref="AJ34:AK34"/>
    <mergeCell ref="AL34:AM34"/>
    <mergeCell ref="X35:Y35"/>
    <mergeCell ref="Z35:AA35"/>
    <mergeCell ref="AB35:AC35"/>
    <mergeCell ref="AD35:AE35"/>
    <mergeCell ref="AF35:AG35"/>
    <mergeCell ref="AH35:AI35"/>
    <mergeCell ref="AJ35:AK35"/>
    <mergeCell ref="AL35:AM35"/>
    <mergeCell ref="X31:Y31"/>
    <mergeCell ref="Z31:AA31"/>
    <mergeCell ref="AB31:AC31"/>
    <mergeCell ref="AD31:AE31"/>
    <mergeCell ref="AF31:AG31"/>
    <mergeCell ref="AH31:AI31"/>
    <mergeCell ref="AJ31:AK31"/>
    <mergeCell ref="AL31:AM31"/>
    <mergeCell ref="X33:Y33"/>
    <mergeCell ref="Z33:AA33"/>
    <mergeCell ref="AB33:AC33"/>
    <mergeCell ref="AD33:AE33"/>
    <mergeCell ref="AF33:AG33"/>
    <mergeCell ref="AH33:AI33"/>
    <mergeCell ref="AJ33:AK33"/>
    <mergeCell ref="AL33:AM33"/>
    <mergeCell ref="X29:Y29"/>
    <mergeCell ref="Z29:AA29"/>
    <mergeCell ref="AB29:AC29"/>
    <mergeCell ref="AD29:AE29"/>
    <mergeCell ref="AF29:AG29"/>
    <mergeCell ref="AH29:AI29"/>
    <mergeCell ref="AJ29:AK29"/>
    <mergeCell ref="AL29:AM29"/>
    <mergeCell ref="X30:Y30"/>
    <mergeCell ref="Z30:AA30"/>
    <mergeCell ref="AB30:AC30"/>
    <mergeCell ref="AD30:AE30"/>
    <mergeCell ref="AF30:AG30"/>
    <mergeCell ref="AH30:AI30"/>
    <mergeCell ref="AJ30:AK30"/>
    <mergeCell ref="AL30:AM30"/>
    <mergeCell ref="AJ27:AK27"/>
    <mergeCell ref="AL27:AM27"/>
    <mergeCell ref="X28:Y28"/>
    <mergeCell ref="Z28:AA28"/>
    <mergeCell ref="AB28:AC28"/>
    <mergeCell ref="AD28:AE28"/>
    <mergeCell ref="AF28:AG28"/>
    <mergeCell ref="AH28:AI28"/>
    <mergeCell ref="AJ28:AK28"/>
    <mergeCell ref="AL28:AM28"/>
    <mergeCell ref="AF27:AG27"/>
    <mergeCell ref="AH27:AI27"/>
    <mergeCell ref="V22:V25"/>
    <mergeCell ref="X20:AE20"/>
    <mergeCell ref="X21:Y21"/>
    <mergeCell ref="Z21:AA21"/>
    <mergeCell ref="X27:Y27"/>
    <mergeCell ref="Z27:AA27"/>
    <mergeCell ref="AB27:AC27"/>
    <mergeCell ref="AD27:AE27"/>
    <mergeCell ref="C10:D10"/>
    <mergeCell ref="E10:F10"/>
    <mergeCell ref="G10:H10"/>
    <mergeCell ref="I10:J10"/>
    <mergeCell ref="K10:L10"/>
    <mergeCell ref="M10:N10"/>
    <mergeCell ref="O10:P10"/>
    <mergeCell ref="Q10:R10"/>
    <mergeCell ref="O11:P11"/>
    <mergeCell ref="Q11:R11"/>
    <mergeCell ref="C11:D11"/>
    <mergeCell ref="E11:F11"/>
    <mergeCell ref="G11:H11"/>
    <mergeCell ref="I11:J11"/>
    <mergeCell ref="K11:L11"/>
    <mergeCell ref="M11:N11"/>
    <mergeCell ref="Q8:R8"/>
    <mergeCell ref="C7:D7"/>
    <mergeCell ref="C9:D9"/>
    <mergeCell ref="E9:F9"/>
    <mergeCell ref="G9:H9"/>
    <mergeCell ref="I9:J9"/>
    <mergeCell ref="K9:L9"/>
    <mergeCell ref="M9:N9"/>
    <mergeCell ref="O9:P9"/>
    <mergeCell ref="Q9:R9"/>
    <mergeCell ref="AB21:AC21"/>
    <mergeCell ref="AD21:AE21"/>
    <mergeCell ref="O4:P4"/>
    <mergeCell ref="Q4:R4"/>
    <mergeCell ref="C5:D5"/>
    <mergeCell ref="E5:F5"/>
    <mergeCell ref="G5:H5"/>
    <mergeCell ref="E7:F7"/>
    <mergeCell ref="G7:H7"/>
    <mergeCell ref="I7:J7"/>
    <mergeCell ref="K7:L7"/>
    <mergeCell ref="M7:N7"/>
    <mergeCell ref="O7:P7"/>
    <mergeCell ref="Q7:R7"/>
    <mergeCell ref="C8:D8"/>
    <mergeCell ref="E8:F8"/>
    <mergeCell ref="G8:H8"/>
    <mergeCell ref="I8:J8"/>
    <mergeCell ref="K8:L8"/>
    <mergeCell ref="M8:N8"/>
    <mergeCell ref="O8:P8"/>
    <mergeCell ref="V15:V18"/>
    <mergeCell ref="X13:AE13"/>
    <mergeCell ref="X14:Y14"/>
    <mergeCell ref="O5:P5"/>
    <mergeCell ref="Q5:R5"/>
    <mergeCell ref="C4:D4"/>
    <mergeCell ref="E4:F4"/>
    <mergeCell ref="G4:H4"/>
    <mergeCell ref="I4:J4"/>
    <mergeCell ref="K4:L4"/>
    <mergeCell ref="M4:N4"/>
    <mergeCell ref="C3:D3"/>
    <mergeCell ref="E3:F3"/>
    <mergeCell ref="G3:H3"/>
    <mergeCell ref="I3:J3"/>
    <mergeCell ref="K3:L3"/>
    <mergeCell ref="M3:N3"/>
    <mergeCell ref="Z14:AA14"/>
    <mergeCell ref="AB14:AC14"/>
    <mergeCell ref="AD14:AE14"/>
    <mergeCell ref="C1:D1"/>
    <mergeCell ref="E1:F1"/>
    <mergeCell ref="G1:H1"/>
    <mergeCell ref="I1:J1"/>
    <mergeCell ref="K1:L1"/>
    <mergeCell ref="M1:N1"/>
    <mergeCell ref="O1:P1"/>
    <mergeCell ref="Q1:R1"/>
    <mergeCell ref="C2:D2"/>
    <mergeCell ref="E2:F2"/>
    <mergeCell ref="G2:H2"/>
    <mergeCell ref="I2:J2"/>
    <mergeCell ref="K2:L2"/>
    <mergeCell ref="M2:N2"/>
    <mergeCell ref="O2:P2"/>
    <mergeCell ref="Q2:R2"/>
    <mergeCell ref="O3:P3"/>
    <mergeCell ref="Q3:R3"/>
    <mergeCell ref="I5:J5"/>
    <mergeCell ref="K5:L5"/>
    <mergeCell ref="M5:N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Partidos</vt:lpstr>
      <vt:lpstr>Resultados</vt:lpstr>
    </vt:vector>
  </TitlesOfParts>
  <Manager>http://www.jldexcelsp.blogspot.com</Manager>
  <Company>JLD Excel Blog en Castellano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Tabla de Posiciones</dc:title>
  <dc:creator>Jorge Dunkelman</dc:creator>
  <cp:lastModifiedBy>Juankar .</cp:lastModifiedBy>
  <dcterms:created xsi:type="dcterms:W3CDTF">2006-03-29T18:47:58Z</dcterms:created>
  <dcterms:modified xsi:type="dcterms:W3CDTF">2024-03-12T22:24:58Z</dcterms:modified>
</cp:coreProperties>
</file>