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i unidad\TORNEOS\GestorTorneosRFET\Liga de Pickleball Madrid\"/>
    </mc:Choice>
  </mc:AlternateContent>
  <bookViews>
    <workbookView xWindow="0" yWindow="0" windowWidth="20535" windowHeight="1125"/>
  </bookViews>
  <sheets>
    <sheet name="JORNADAS" sheetId="1" r:id="rId1"/>
    <sheet name="3ª DIVISION" sheetId="2" r:id="rId2"/>
    <sheet name="RESUMEN" sheetId="9" r:id="rId3"/>
    <sheet name="3a División D L" sheetId="4" r:id="rId4"/>
    <sheet name="3a División D M" sheetId="5" r:id="rId5"/>
    <sheet name="3a División D X" sheetId="6" r:id="rId6"/>
    <sheet name="3a División Ind" sheetId="7" r:id="rId7"/>
    <sheet name="3a División D F" sheetId="8" r:id="rId8"/>
  </sheets>
  <definedNames>
    <definedName name="_xlnm._FilterDatabase" localSheetId="0" hidden="1">JORNADAS!$A$1:$T$1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H24" i="1"/>
  <c r="I24" i="1"/>
  <c r="J24" i="1"/>
  <c r="K24" i="1"/>
  <c r="H23" i="1"/>
  <c r="I23" i="1"/>
  <c r="J23" i="1"/>
  <c r="K23" i="1"/>
  <c r="B23" i="1"/>
  <c r="C23" i="1"/>
  <c r="D23" i="1"/>
  <c r="E23" i="1"/>
  <c r="F23" i="1"/>
  <c r="G24" i="1"/>
  <c r="G23" i="1"/>
  <c r="T6" i="1" l="1"/>
  <c r="S6" i="1"/>
  <c r="R6" i="1"/>
  <c r="P6" i="1"/>
  <c r="O6" i="1"/>
  <c r="N6" i="1"/>
  <c r="M6" i="1"/>
  <c r="L6" i="1"/>
  <c r="Q6" i="1" l="1"/>
  <c r="R3" i="1"/>
  <c r="S3" i="1"/>
  <c r="R5" i="1"/>
  <c r="S5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4" i="1"/>
  <c r="S4" i="1"/>
  <c r="S2" i="1"/>
  <c r="R2" i="1"/>
  <c r="P4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5" i="1"/>
  <c r="P3" i="1"/>
  <c r="P2" i="1"/>
  <c r="L15" i="8"/>
  <c r="L14" i="8"/>
  <c r="L13" i="8"/>
  <c r="L12" i="8"/>
  <c r="L11" i="8"/>
  <c r="L15" i="7"/>
  <c r="L14" i="7"/>
  <c r="L13" i="7"/>
  <c r="L12" i="7"/>
  <c r="L11" i="7"/>
  <c r="L15" i="6"/>
  <c r="L14" i="6"/>
  <c r="L13" i="6"/>
  <c r="L12" i="6"/>
  <c r="L11" i="6"/>
  <c r="L15" i="5"/>
  <c r="L14" i="5"/>
  <c r="L13" i="5"/>
  <c r="L12" i="5"/>
  <c r="L11" i="5"/>
  <c r="L12" i="4"/>
  <c r="L13" i="4"/>
  <c r="L14" i="4"/>
  <c r="L15" i="4"/>
  <c r="L11" i="4"/>
  <c r="R15" i="8"/>
  <c r="Q15" i="8"/>
  <c r="P15" i="8"/>
  <c r="O15" i="8"/>
  <c r="N15" i="8"/>
  <c r="M15" i="8"/>
  <c r="R14" i="8"/>
  <c r="Q14" i="8"/>
  <c r="P14" i="8"/>
  <c r="O14" i="8"/>
  <c r="N14" i="8"/>
  <c r="M14" i="8"/>
  <c r="R13" i="8"/>
  <c r="Q13" i="8"/>
  <c r="P13" i="8"/>
  <c r="O13" i="8"/>
  <c r="N13" i="8"/>
  <c r="M13" i="8"/>
  <c r="R12" i="8"/>
  <c r="Q12" i="8"/>
  <c r="P12" i="8"/>
  <c r="O12" i="8"/>
  <c r="N12" i="8"/>
  <c r="M12" i="8"/>
  <c r="R11" i="8"/>
  <c r="Q11" i="8"/>
  <c r="P11" i="8"/>
  <c r="O11" i="8"/>
  <c r="N11" i="8"/>
  <c r="M11" i="8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R15" i="6"/>
  <c r="Q15" i="6"/>
  <c r="P15" i="6"/>
  <c r="O15" i="6"/>
  <c r="N15" i="6"/>
  <c r="M15" i="6"/>
  <c r="R14" i="6"/>
  <c r="Q14" i="6"/>
  <c r="P14" i="6"/>
  <c r="O14" i="6"/>
  <c r="N14" i="6"/>
  <c r="M14" i="6"/>
  <c r="R13" i="6"/>
  <c r="Q13" i="6"/>
  <c r="P13" i="6"/>
  <c r="O13" i="6"/>
  <c r="N13" i="6"/>
  <c r="M13" i="6"/>
  <c r="R12" i="6"/>
  <c r="Q12" i="6"/>
  <c r="P12" i="6"/>
  <c r="O12" i="6"/>
  <c r="N12" i="6"/>
  <c r="M12" i="6"/>
  <c r="R11" i="6"/>
  <c r="Q11" i="6"/>
  <c r="P11" i="6"/>
  <c r="O11" i="6"/>
  <c r="N11" i="6"/>
  <c r="M11" i="6"/>
  <c r="R15" i="5"/>
  <c r="Q15" i="5"/>
  <c r="P15" i="5"/>
  <c r="O15" i="5"/>
  <c r="N15" i="5"/>
  <c r="M15" i="5"/>
  <c r="R14" i="5"/>
  <c r="Q14" i="5"/>
  <c r="P14" i="5"/>
  <c r="O14" i="5"/>
  <c r="N14" i="5"/>
  <c r="M14" i="5"/>
  <c r="R13" i="5"/>
  <c r="Q13" i="5"/>
  <c r="P13" i="5"/>
  <c r="O13" i="5"/>
  <c r="N13" i="5"/>
  <c r="M13" i="5"/>
  <c r="R12" i="5"/>
  <c r="Q12" i="5"/>
  <c r="P12" i="5"/>
  <c r="O12" i="5"/>
  <c r="N12" i="5"/>
  <c r="M12" i="5"/>
  <c r="R11" i="5"/>
  <c r="Q11" i="5"/>
  <c r="P11" i="5"/>
  <c r="O11" i="5"/>
  <c r="N11" i="5"/>
  <c r="M11" i="5"/>
  <c r="N12" i="4"/>
  <c r="N13" i="4"/>
  <c r="N14" i="4"/>
  <c r="N15" i="4"/>
  <c r="N11" i="4"/>
  <c r="R11" i="4"/>
  <c r="R12" i="4"/>
  <c r="R13" i="4"/>
  <c r="R14" i="4"/>
  <c r="R15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M12" i="4"/>
  <c r="M13" i="4"/>
  <c r="M14" i="4"/>
  <c r="M15" i="4"/>
  <c r="M11" i="4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" i="9"/>
  <c r="T22" i="1"/>
  <c r="O22" i="1"/>
  <c r="N22" i="1"/>
  <c r="M22" i="1"/>
  <c r="L22" i="1"/>
  <c r="T8" i="1"/>
  <c r="O8" i="1"/>
  <c r="N8" i="1"/>
  <c r="M8" i="1"/>
  <c r="L8" i="1"/>
  <c r="T15" i="1"/>
  <c r="O15" i="1"/>
  <c r="N15" i="1"/>
  <c r="M15" i="1"/>
  <c r="L15" i="1"/>
  <c r="T5" i="1"/>
  <c r="O5" i="1"/>
  <c r="N5" i="1"/>
  <c r="M5" i="1"/>
  <c r="L5" i="1"/>
  <c r="T4" i="1"/>
  <c r="O4" i="1"/>
  <c r="N4" i="1"/>
  <c r="M4" i="1"/>
  <c r="L4" i="1"/>
  <c r="T12" i="1"/>
  <c r="O12" i="1"/>
  <c r="N12" i="1"/>
  <c r="M12" i="1"/>
  <c r="L12" i="1"/>
  <c r="T17" i="1"/>
  <c r="O17" i="1"/>
  <c r="N17" i="1"/>
  <c r="M17" i="1"/>
  <c r="L17" i="1"/>
  <c r="T3" i="1"/>
  <c r="T7" i="1"/>
  <c r="T9" i="1"/>
  <c r="T10" i="1"/>
  <c r="T11" i="1"/>
  <c r="T13" i="1"/>
  <c r="T14" i="1"/>
  <c r="T16" i="1"/>
  <c r="T18" i="1"/>
  <c r="T19" i="1"/>
  <c r="T20" i="1"/>
  <c r="T21" i="1"/>
  <c r="T2" i="1"/>
  <c r="O13" i="1"/>
  <c r="N13" i="1"/>
  <c r="M13" i="1"/>
  <c r="L13" i="1"/>
  <c r="O9" i="1"/>
  <c r="N9" i="1"/>
  <c r="M9" i="1"/>
  <c r="L9" i="1"/>
  <c r="O20" i="1"/>
  <c r="N20" i="1"/>
  <c r="M20" i="1"/>
  <c r="L20" i="1"/>
  <c r="O16" i="1"/>
  <c r="N16" i="1"/>
  <c r="M16" i="1"/>
  <c r="L16" i="1"/>
  <c r="Q9" i="1" l="1"/>
  <c r="Q5" i="1"/>
  <c r="Q17" i="1"/>
  <c r="Q8" i="1"/>
  <c r="Q15" i="1"/>
  <c r="Q13" i="1"/>
  <c r="Q12" i="1"/>
  <c r="Q16" i="1"/>
  <c r="Q22" i="1"/>
  <c r="Q20" i="1"/>
  <c r="Q4" i="1"/>
  <c r="M14" i="1"/>
  <c r="N14" i="1"/>
  <c r="O14" i="1"/>
  <c r="M10" i="1"/>
  <c r="N10" i="1"/>
  <c r="O10" i="1"/>
  <c r="M21" i="1"/>
  <c r="N21" i="1"/>
  <c r="O21" i="1"/>
  <c r="M2" i="1"/>
  <c r="N2" i="1"/>
  <c r="O2" i="1"/>
  <c r="M11" i="1"/>
  <c r="N11" i="1"/>
  <c r="O11" i="1"/>
  <c r="M7" i="1"/>
  <c r="N7" i="1"/>
  <c r="O7" i="1"/>
  <c r="M19" i="1"/>
  <c r="N19" i="1"/>
  <c r="O19" i="1"/>
  <c r="M18" i="1"/>
  <c r="N18" i="1"/>
  <c r="O18" i="1"/>
  <c r="M3" i="1"/>
  <c r="N3" i="1"/>
  <c r="O3" i="1"/>
  <c r="L10" i="1"/>
  <c r="L21" i="1"/>
  <c r="L2" i="1"/>
  <c r="L11" i="1"/>
  <c r="L7" i="1"/>
  <c r="L19" i="1"/>
  <c r="L18" i="1"/>
  <c r="L3" i="1"/>
  <c r="L14" i="1"/>
  <c r="Q10" i="1" l="1"/>
  <c r="Q2" i="1"/>
  <c r="Q3" i="1"/>
  <c r="Q14" i="1"/>
  <c r="Q18" i="1"/>
  <c r="Q19" i="1"/>
  <c r="Q21" i="1"/>
  <c r="Q11" i="1"/>
  <c r="Q7" i="1"/>
</calcChain>
</file>

<file path=xl/sharedStrings.xml><?xml version="1.0" encoding="utf-8"?>
<sst xmlns="http://schemas.openxmlformats.org/spreadsheetml/2006/main" count="770" uniqueCount="241">
  <si>
    <t>JORNADA 1</t>
  </si>
  <si>
    <t>JORNADA 2</t>
  </si>
  <si>
    <t>JORNADA 3</t>
  </si>
  <si>
    <t>JORNADA 4</t>
  </si>
  <si>
    <t>JORNADA 5</t>
  </si>
  <si>
    <t>JORNADA 6</t>
  </si>
  <si>
    <t>JORNADA 7</t>
  </si>
  <si>
    <t>JORNADA 8</t>
  </si>
  <si>
    <t>JORNADA 9</t>
  </si>
  <si>
    <t>JORNADA 10</t>
  </si>
  <si>
    <t>AS DE PICKLE “B”</t>
  </si>
  <si>
    <t>M.S. ACADEMY “B”</t>
  </si>
  <si>
    <t>9-10 NOV.</t>
  </si>
  <si>
    <t>16-17 NOV.</t>
  </si>
  <si>
    <t>19-20 OCT.</t>
  </si>
  <si>
    <t>HENARES “C”</t>
  </si>
  <si>
    <t>23-24 NOV.</t>
  </si>
  <si>
    <t>ELIPAI PAI “B”</t>
  </si>
  <si>
    <t>30 NOV.-1 DIC.</t>
  </si>
  <si>
    <t>SOMONTES “B”</t>
  </si>
  <si>
    <t>14-15 DIC.</t>
  </si>
  <si>
    <t>21-22 DIC.</t>
  </si>
  <si>
    <t>11-12 ENE.</t>
  </si>
  <si>
    <t>25-26 ENE.</t>
  </si>
  <si>
    <t>1-2- FEB.</t>
  </si>
  <si>
    <t>DM</t>
  </si>
  <si>
    <t>DF</t>
  </si>
  <si>
    <t>DX</t>
  </si>
  <si>
    <t>DL</t>
  </si>
  <si>
    <t>I</t>
  </si>
  <si>
    <t>Roberto Carabias</t>
  </si>
  <si>
    <t>JUGADOR</t>
  </si>
  <si>
    <t>Rosa Prieto</t>
  </si>
  <si>
    <t>Almudena Osuna</t>
  </si>
  <si>
    <t>Mario Acuyo</t>
  </si>
  <si>
    <t>Oscar Pasanau</t>
  </si>
  <si>
    <t>Jose Luis Fernández</t>
  </si>
  <si>
    <t>Eli Rodríguez</t>
  </si>
  <si>
    <t>Manuel Gallego</t>
  </si>
  <si>
    <t>(en blanco)</t>
  </si>
  <si>
    <t>Angel Gallego</t>
  </si>
  <si>
    <t>Juankar García</t>
  </si>
  <si>
    <t>PAGADO</t>
  </si>
  <si>
    <t>EQUIPO</t>
  </si>
  <si>
    <t>Moisés Castellano</t>
  </si>
  <si>
    <t>Guille Bielza</t>
  </si>
  <si>
    <t>Sonia</t>
  </si>
  <si>
    <t>Kiki de la Rocha</t>
  </si>
  <si>
    <t>Pauriech</t>
  </si>
  <si>
    <t>Juan Espinosa</t>
  </si>
  <si>
    <t>Liga de Pickleball Madrid</t>
  </si>
  <si>
    <t>3a División D L-C.Principal</t>
  </si>
  <si>
    <t>Gestor Torneos de Tenis - www.tournamentsoftware.com</t>
  </si>
  <si>
    <t/>
  </si>
  <si>
    <t xml:space="preserve">Club </t>
  </si>
  <si>
    <t xml:space="preserve">1 </t>
  </si>
  <si>
    <t xml:space="preserve">2 </t>
  </si>
  <si>
    <t xml:space="preserve">3 </t>
  </si>
  <si>
    <t xml:space="preserve">4 </t>
  </si>
  <si>
    <t xml:space="preserve">5 </t>
  </si>
  <si>
    <t xml:space="preserve">Academia Ms B  </t>
  </si>
  <si>
    <t xml:space="preserve">A.Ms B D L  </t>
  </si>
  <si>
    <t xml:space="preserve"> </t>
  </si>
  <si>
    <t xml:space="preserve">#3:  </t>
  </si>
  <si>
    <t xml:space="preserve">#15:  </t>
  </si>
  <si>
    <t xml:space="preserve">#8:  </t>
  </si>
  <si>
    <t xml:space="preserve">#20:  </t>
  </si>
  <si>
    <t xml:space="preserve">As De Pickle B  </t>
  </si>
  <si>
    <t xml:space="preserve">As.P B D L  </t>
  </si>
  <si>
    <t xml:space="preserve">#13: 6-15 8-15  </t>
  </si>
  <si>
    <t xml:space="preserve">#7:  </t>
  </si>
  <si>
    <t xml:space="preserve">#19: 15-7 15-8  </t>
  </si>
  <si>
    <t xml:space="preserve">#2:  </t>
  </si>
  <si>
    <t xml:space="preserve">Elipai-Pai B  </t>
  </si>
  <si>
    <t xml:space="preserve">E-Pai B D L  </t>
  </si>
  <si>
    <t xml:space="preserve">#5:  </t>
  </si>
  <si>
    <t xml:space="preserve">#18:  </t>
  </si>
  <si>
    <t xml:space="preserve">#1: 10-15 4-15  </t>
  </si>
  <si>
    <t xml:space="preserve">#14:  </t>
  </si>
  <si>
    <t xml:space="preserve">Henares C  </t>
  </si>
  <si>
    <t xml:space="preserve">Hen C D L  </t>
  </si>
  <si>
    <t xml:space="preserve">#17:  </t>
  </si>
  <si>
    <t xml:space="preserve">#10:  </t>
  </si>
  <si>
    <t xml:space="preserve">#12:  </t>
  </si>
  <si>
    <t xml:space="preserve">#6:  </t>
  </si>
  <si>
    <t xml:space="preserve">Somontes B  </t>
  </si>
  <si>
    <t xml:space="preserve">Som B D L  </t>
  </si>
  <si>
    <t xml:space="preserve">#9:  </t>
  </si>
  <si>
    <t xml:space="preserve">#11:  </t>
  </si>
  <si>
    <t xml:space="preserve">#4:  </t>
  </si>
  <si>
    <t xml:space="preserve">#16:  </t>
  </si>
  <si>
    <t xml:space="preserve">Clasificaciones </t>
  </si>
  <si>
    <t xml:space="preserve">Nº </t>
  </si>
  <si>
    <t xml:space="preserve">Ptos </t>
  </si>
  <si>
    <t xml:space="preserve">Sets </t>
  </si>
  <si>
    <t xml:space="preserve">Juegos </t>
  </si>
  <si>
    <t xml:space="preserve">1  </t>
  </si>
  <si>
    <t xml:space="preserve">- </t>
  </si>
  <si>
    <t xml:space="preserve">0 </t>
  </si>
  <si>
    <t xml:space="preserve">30 </t>
  </si>
  <si>
    <t xml:space="preserve">14 </t>
  </si>
  <si>
    <t xml:space="preserve">2  </t>
  </si>
  <si>
    <t xml:space="preserve">3  </t>
  </si>
  <si>
    <t xml:space="preserve">4  </t>
  </si>
  <si>
    <t>3a División D M-C.Principal</t>
  </si>
  <si>
    <t xml:space="preserve">A.Ms B D M  </t>
  </si>
  <si>
    <t xml:space="preserve">As.P B D M  </t>
  </si>
  <si>
    <t xml:space="preserve">#13: 10-15 10-15  </t>
  </si>
  <si>
    <t xml:space="preserve">#19: 15-6 15-8  </t>
  </si>
  <si>
    <t xml:space="preserve">E-Pai B D M  </t>
  </si>
  <si>
    <t xml:space="preserve">#1: 15-9 15-10  </t>
  </si>
  <si>
    <t xml:space="preserve">Hen C D M  </t>
  </si>
  <si>
    <t xml:space="preserve">Som B D M  </t>
  </si>
  <si>
    <t xml:space="preserve">19 </t>
  </si>
  <si>
    <t xml:space="preserve">60 </t>
  </si>
  <si>
    <t>3a División D X-C.Principal</t>
  </si>
  <si>
    <t xml:space="preserve">A.Ms B D X  </t>
  </si>
  <si>
    <t xml:space="preserve">As.P B D X  </t>
  </si>
  <si>
    <t xml:space="preserve">#13: 9-15 6-15  </t>
  </si>
  <si>
    <t xml:space="preserve">#19: 6-15 2-15  </t>
  </si>
  <si>
    <t xml:space="preserve">E-Pai B D X  </t>
  </si>
  <si>
    <t xml:space="preserve">#1: 15-6 15-8  </t>
  </si>
  <si>
    <t xml:space="preserve">Hen C D X  </t>
  </si>
  <si>
    <t xml:space="preserve">Som B D X  </t>
  </si>
  <si>
    <t xml:space="preserve">15 </t>
  </si>
  <si>
    <t>3a División Ind-C.Principal</t>
  </si>
  <si>
    <t xml:space="preserve">A.Ms B Ind  </t>
  </si>
  <si>
    <t xml:space="preserve">As.P B Ind  </t>
  </si>
  <si>
    <t xml:space="preserve">#13: 2-15 0-15  </t>
  </si>
  <si>
    <t xml:space="preserve">#19: 9-15 15-11 6-15  </t>
  </si>
  <si>
    <t xml:space="preserve">E-Pai B Ind  </t>
  </si>
  <si>
    <t xml:space="preserve">#1: 15-8 15-1  </t>
  </si>
  <si>
    <t xml:space="preserve">Hen C Ind  </t>
  </si>
  <si>
    <t xml:space="preserve">Som B Ind  </t>
  </si>
  <si>
    <t xml:space="preserve">9 </t>
  </si>
  <si>
    <t>3a División D F-C.Principal</t>
  </si>
  <si>
    <t xml:space="preserve">A.Ms B D F  </t>
  </si>
  <si>
    <t xml:space="preserve">As.P B D F  </t>
  </si>
  <si>
    <t xml:space="preserve">#13: 12-15 3-15  </t>
  </si>
  <si>
    <t xml:space="preserve">#19: 15-3 15-1  </t>
  </si>
  <si>
    <t xml:space="preserve">E-Pai B D F  </t>
  </si>
  <si>
    <t xml:space="preserve">#1: 15-4 15-13  </t>
  </si>
  <si>
    <t xml:space="preserve">Hen C D F  </t>
  </si>
  <si>
    <t xml:space="preserve">Som B D F  </t>
  </si>
  <si>
    <t>Modalidad</t>
  </si>
  <si>
    <t>Jugados</t>
  </si>
  <si>
    <t>Juegos Ganados</t>
  </si>
  <si>
    <t>Juegos Perdidos</t>
  </si>
  <si>
    <t>Puntos Ganados</t>
  </si>
  <si>
    <t>Puntos Perdidos</t>
  </si>
  <si>
    <t>A.MsBDL</t>
  </si>
  <si>
    <t>As.PBDL</t>
  </si>
  <si>
    <t>HenCDL</t>
  </si>
  <si>
    <t>E-PaiBDL</t>
  </si>
  <si>
    <t>SomBDL</t>
  </si>
  <si>
    <t>A.MsBDM</t>
  </si>
  <si>
    <t>As.PBDM</t>
  </si>
  <si>
    <t>E-PaiBDM</t>
  </si>
  <si>
    <t>HenCDM</t>
  </si>
  <si>
    <t>SomBDM</t>
  </si>
  <si>
    <t>E-PaiBDX</t>
  </si>
  <si>
    <t>A.MsBDX</t>
  </si>
  <si>
    <t>HenCDX</t>
  </si>
  <si>
    <t>As.PBDX</t>
  </si>
  <si>
    <t>SomBDX</t>
  </si>
  <si>
    <t>E-PaiBInd</t>
  </si>
  <si>
    <t>A.MsBInd</t>
  </si>
  <si>
    <t>HenCInd</t>
  </si>
  <si>
    <t>As.PBInd</t>
  </si>
  <si>
    <t>SomBInd</t>
  </si>
  <si>
    <t>A.MsBDF</t>
  </si>
  <si>
    <t>As.PBDF</t>
  </si>
  <si>
    <t>E-PaiBDF</t>
  </si>
  <si>
    <t>HenCDF</t>
  </si>
  <si>
    <t>SomBDF</t>
  </si>
  <si>
    <t>Club</t>
  </si>
  <si>
    <t xml:space="preserve">+Ptos </t>
  </si>
  <si>
    <t>+Jugados</t>
  </si>
  <si>
    <t>J.Ganados</t>
  </si>
  <si>
    <t>J.Perdidos</t>
  </si>
  <si>
    <t>Ptos.Ganados</t>
  </si>
  <si>
    <t>D</t>
  </si>
  <si>
    <t>ND</t>
  </si>
  <si>
    <t>JUG</t>
  </si>
  <si>
    <t>J.1</t>
  </si>
  <si>
    <t>J.2</t>
  </si>
  <si>
    <t>J.3</t>
  </si>
  <si>
    <t>J.4</t>
  </si>
  <si>
    <t>J.5</t>
  </si>
  <si>
    <t>J.6</t>
  </si>
  <si>
    <t>J.7</t>
  </si>
  <si>
    <t>J.8</t>
  </si>
  <si>
    <t>J.9</t>
  </si>
  <si>
    <t>J.10</t>
  </si>
  <si>
    <t xml:space="preserve">#3: sá. 14/12/2024  Pista 1 Moratalaz </t>
  </si>
  <si>
    <t xml:space="preserve">#15: sá. 30/11/2024  Pista 1 Gallur </t>
  </si>
  <si>
    <t xml:space="preserve">#8: sá. 21/12/2024  Pista 1 Gallur </t>
  </si>
  <si>
    <t xml:space="preserve">#7: sá. 25/01/2025  Pista 1 Moratalaz </t>
  </si>
  <si>
    <t xml:space="preserve">#2: sá. 01/02/2025  Pista 1 Gallur </t>
  </si>
  <si>
    <t xml:space="preserve">#5: sá. 01/02/2025  Pista 1 Moratalaz </t>
  </si>
  <si>
    <t xml:space="preserve">#18: sá. 23/11/2024  Pista 2 Moratalaz </t>
  </si>
  <si>
    <t xml:space="preserve">#14: sá. 21/12/2024  Pista 2 Moratalaz </t>
  </si>
  <si>
    <t xml:space="preserve">#17: sá. 09/11/2024  Pista 1 Gallur </t>
  </si>
  <si>
    <t xml:space="preserve">#10: sá. 11/01/2025  Pista 2 Moratalaz </t>
  </si>
  <si>
    <t xml:space="preserve">#12: sá. 14/12/2024  Pista 2 Gallur </t>
  </si>
  <si>
    <t xml:space="preserve">#9: sá. 11/01/2025  Pista 1 Gallur </t>
  </si>
  <si>
    <t xml:space="preserve">#4: sá. 09/11/2024  Pista 2 Moratalaz </t>
  </si>
  <si>
    <t xml:space="preserve">#16: sá. 25/01/2025  Pista 1 Gallur </t>
  </si>
  <si>
    <t xml:space="preserve">5  </t>
  </si>
  <si>
    <t>0</t>
  </si>
  <si>
    <t>Carlos (Tenista)</t>
  </si>
  <si>
    <t>Anna Adamska</t>
  </si>
  <si>
    <t>ZZ_Disponibles</t>
  </si>
  <si>
    <t>ZZ_No Disponibles</t>
  </si>
  <si>
    <t xml:space="preserve">#20: 15-0 0-15 15-0  </t>
  </si>
  <si>
    <t xml:space="preserve">#6: 3-15 5-15  </t>
  </si>
  <si>
    <t xml:space="preserve">#11: 16-14 15-11  </t>
  </si>
  <si>
    <t xml:space="preserve">29 </t>
  </si>
  <si>
    <t xml:space="preserve">76 </t>
  </si>
  <si>
    <t xml:space="preserve">63 </t>
  </si>
  <si>
    <t xml:space="preserve">69 </t>
  </si>
  <si>
    <t xml:space="preserve">53 </t>
  </si>
  <si>
    <t xml:space="preserve">74 </t>
  </si>
  <si>
    <t xml:space="preserve">35 </t>
  </si>
  <si>
    <t xml:space="preserve">80 </t>
  </si>
  <si>
    <t xml:space="preserve">83 </t>
  </si>
  <si>
    <t xml:space="preserve">6 </t>
  </si>
  <si>
    <t xml:space="preserve">47 </t>
  </si>
  <si>
    <t xml:space="preserve">90 </t>
  </si>
  <si>
    <t xml:space="preserve">39 </t>
  </si>
  <si>
    <t xml:space="preserve">48 </t>
  </si>
  <si>
    <t xml:space="preserve">68 </t>
  </si>
  <si>
    <t xml:space="preserve">28 </t>
  </si>
  <si>
    <t xml:space="preserve">62 </t>
  </si>
  <si>
    <t xml:space="preserve">42 </t>
  </si>
  <si>
    <t xml:space="preserve">65 </t>
  </si>
  <si>
    <t xml:space="preserve">55 </t>
  </si>
  <si>
    <t>-</t>
  </si>
  <si>
    <t>Carlos (BlackCar)</t>
  </si>
  <si>
    <t>Rafa Barrero (RBP)</t>
  </si>
  <si>
    <t>Pepe Barrero (ppbarpal)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</si>
</sst>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0" fontId="2" fillId="0" borderId="0" xfId="1" applyFont="1"/>
    <xf numFmtId="0" fontId="1" fillId="0" borderId="0" xfId="1"/>
    <xf numFmtId="0" fontId="3" fillId="0" borderId="0" xfId="1" applyFont="1"/>
    <xf numFmtId="0" fontId="1" fillId="0" borderId="1" xfId="1" applyFont="1" applyBorder="1" applyAlignment="1">
      <alignment wrapText="1"/>
    </xf>
    <xf numFmtId="0" fontId="4" fillId="0" borderId="2" xfId="1" applyFont="1" applyBorder="1" applyAlignment="1">
      <alignment wrapText="1"/>
    </xf>
    <xf numFmtId="0" fontId="1" fillId="0" borderId="2" xfId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Font="1" applyBorder="1" applyAlignment="1">
      <alignment wrapText="1"/>
    </xf>
    <xf numFmtId="0" fontId="1" fillId="0" borderId="5" xfId="1" applyBorder="1" applyAlignment="1">
      <alignment wrapText="1"/>
    </xf>
    <xf numFmtId="0" fontId="1" fillId="0" borderId="0" xfId="1" applyBorder="1" applyAlignment="1">
      <alignment wrapText="1"/>
    </xf>
    <xf numFmtId="0" fontId="1" fillId="0" borderId="1" xfId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Juankar ." refreshedDate="45636.861756828701" createdVersion="6" refreshedVersion="6" minRefreshableVersion="3" recordCount="26">
  <cacheSource type="worksheet">
    <worksheetSource ref="A1:H1048576" sheet="RESUMEN"/>
  </cacheSource>
  <cacheFields count="8">
    <cacheField name="Club" numFmtId="0">
      <sharedItems containsBlank="1" count="6">
        <s v="Academia Ms B  "/>
        <s v="Somontes B  "/>
        <s v="As De Pickle B  "/>
        <s v="Henares C  "/>
        <s v="Elipai-Pai B  "/>
        <m/>
      </sharedItems>
    </cacheField>
    <cacheField name="Modalidad" numFmtId="0">
      <sharedItems containsBlank="1" count="26">
        <s v="A.MsBDL"/>
        <s v="SomBDL"/>
        <s v="As.PBDL"/>
        <s v="HenCDL"/>
        <s v="E-PaiBDL"/>
        <s v="A.MsBDM"/>
        <s v="As.PBDM"/>
        <s v="E-PaiBDM"/>
        <s v="HenCDM"/>
        <s v="SomBDM"/>
        <s v="A.MsBDX"/>
        <s v="SomBDX"/>
        <s v="E-PaiBDX"/>
        <s v="HenCDX"/>
        <s v="As.PBDX"/>
        <s v="A.MsBInd"/>
        <s v="E-PaiBInd"/>
        <s v="As.PBInd"/>
        <s v="SomBInd"/>
        <s v="HenCInd"/>
        <s v="As.PBDF"/>
        <s v="SomBDF"/>
        <s v="E-PaiBDF"/>
        <s v="A.MsBDF"/>
        <s v="HenCDF"/>
        <m/>
      </sharedItems>
    </cacheField>
    <cacheField name="Jugados" numFmtId="0">
      <sharedItems containsString="0" containsBlank="1" containsNumber="1" containsInteger="1" minValue="1" maxValue="3"/>
    </cacheField>
    <cacheField name="Ptos " numFmtId="0">
      <sharedItems containsString="0" containsBlank="1" containsNumber="1" containsInteger="1" minValue="0" maxValue="2"/>
    </cacheField>
    <cacheField name="Juegos Ganados" numFmtId="0">
      <sharedItems containsString="0" containsBlank="1" containsNumber="1" containsInteger="1" minValue="0" maxValue="5"/>
    </cacheField>
    <cacheField name="Juegos Perdidos" numFmtId="0">
      <sharedItems containsString="0" containsBlank="1" containsNumber="1" containsInteger="1" minValue="0" maxValue="6"/>
    </cacheField>
    <cacheField name="Puntos Ganados" numFmtId="0">
      <sharedItems containsString="0" containsBlank="1" containsNumber="1" containsInteger="1" minValue="14" maxValue="80"/>
    </cacheField>
    <cacheField name="Puntos Perdidos" numFmtId="0">
      <sharedItems containsString="0" containsBlank="1" containsNumber="1" containsInteger="1" minValue="2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n v="2"/>
    <n v="2"/>
    <n v="4"/>
    <n v="1"/>
    <n v="60"/>
    <n v="29"/>
  </r>
  <r>
    <x v="1"/>
    <x v="1"/>
    <n v="3"/>
    <n v="2"/>
    <n v="5"/>
    <n v="2"/>
    <n v="76"/>
    <n v="63"/>
  </r>
  <r>
    <x v="2"/>
    <x v="2"/>
    <n v="3"/>
    <n v="1"/>
    <n v="2"/>
    <n v="4"/>
    <n v="69"/>
    <n v="76"/>
  </r>
  <r>
    <x v="3"/>
    <x v="3"/>
    <n v="3"/>
    <n v="1"/>
    <n v="2"/>
    <n v="4"/>
    <n v="53"/>
    <n v="74"/>
  </r>
  <r>
    <x v="4"/>
    <x v="4"/>
    <n v="1"/>
    <n v="0"/>
    <n v="0"/>
    <n v="2"/>
    <n v="14"/>
    <n v="30"/>
  </r>
  <r>
    <x v="0"/>
    <x v="5"/>
    <n v="2"/>
    <n v="2"/>
    <n v="4"/>
    <n v="1"/>
    <n v="60"/>
    <n v="35"/>
  </r>
  <r>
    <x v="2"/>
    <x v="6"/>
    <n v="3"/>
    <n v="2"/>
    <n v="4"/>
    <n v="2"/>
    <n v="80"/>
    <n v="53"/>
  </r>
  <r>
    <x v="4"/>
    <x v="7"/>
    <n v="1"/>
    <n v="1"/>
    <n v="2"/>
    <n v="0"/>
    <n v="30"/>
    <n v="19"/>
  </r>
  <r>
    <x v="3"/>
    <x v="8"/>
    <n v="3"/>
    <n v="1"/>
    <n v="2"/>
    <n v="4"/>
    <n v="63"/>
    <n v="83"/>
  </r>
  <r>
    <x v="1"/>
    <x v="9"/>
    <n v="3"/>
    <n v="0"/>
    <n v="1"/>
    <n v="6"/>
    <n v="47"/>
    <n v="90"/>
  </r>
  <r>
    <x v="0"/>
    <x v="10"/>
    <n v="2"/>
    <n v="2"/>
    <n v="4"/>
    <n v="0"/>
    <n v="60"/>
    <n v="15"/>
  </r>
  <r>
    <x v="1"/>
    <x v="11"/>
    <n v="3"/>
    <n v="2"/>
    <n v="4"/>
    <n v="2"/>
    <n v="60"/>
    <n v="39"/>
  </r>
  <r>
    <x v="4"/>
    <x v="12"/>
    <n v="1"/>
    <n v="1"/>
    <n v="2"/>
    <n v="0"/>
    <n v="30"/>
    <n v="14"/>
  </r>
  <r>
    <x v="3"/>
    <x v="13"/>
    <n v="3"/>
    <n v="1"/>
    <n v="2"/>
    <n v="4"/>
    <n v="48"/>
    <n v="68"/>
  </r>
  <r>
    <x v="2"/>
    <x v="14"/>
    <n v="3"/>
    <n v="0"/>
    <n v="0"/>
    <n v="6"/>
    <n v="28"/>
    <n v="90"/>
  </r>
  <r>
    <x v="0"/>
    <x v="15"/>
    <n v="2"/>
    <n v="2"/>
    <n v="4"/>
    <n v="0"/>
    <n v="60"/>
    <n v="2"/>
  </r>
  <r>
    <x v="4"/>
    <x v="16"/>
    <n v="1"/>
    <n v="1"/>
    <n v="2"/>
    <n v="0"/>
    <n v="30"/>
    <n v="9"/>
  </r>
  <r>
    <x v="2"/>
    <x v="17"/>
    <n v="3"/>
    <n v="1"/>
    <n v="3"/>
    <n v="4"/>
    <n v="62"/>
    <n v="83"/>
  </r>
  <r>
    <x v="1"/>
    <x v="18"/>
    <n v="3"/>
    <n v="1"/>
    <n v="2"/>
    <n v="4"/>
    <n v="42"/>
    <n v="65"/>
  </r>
  <r>
    <x v="3"/>
    <x v="19"/>
    <n v="3"/>
    <n v="1"/>
    <n v="2"/>
    <n v="5"/>
    <n v="55"/>
    <n v="90"/>
  </r>
  <r>
    <x v="2"/>
    <x v="20"/>
    <n v="3"/>
    <n v="2"/>
    <n v="4"/>
    <n v="2"/>
    <n v="75"/>
    <n v="41"/>
  </r>
  <r>
    <x v="1"/>
    <x v="21"/>
    <n v="3"/>
    <n v="2"/>
    <n v="4"/>
    <n v="2"/>
    <n v="67"/>
    <n v="35"/>
  </r>
  <r>
    <x v="4"/>
    <x v="22"/>
    <n v="1"/>
    <n v="1"/>
    <n v="2"/>
    <n v="0"/>
    <n v="30"/>
    <n v="17"/>
  </r>
  <r>
    <x v="0"/>
    <x v="23"/>
    <n v="2"/>
    <n v="1"/>
    <n v="2"/>
    <n v="2"/>
    <n v="30"/>
    <n v="45"/>
  </r>
  <r>
    <x v="3"/>
    <x v="24"/>
    <n v="3"/>
    <n v="0"/>
    <n v="0"/>
    <n v="6"/>
    <n v="26"/>
    <n v="90"/>
  </r>
  <r>
    <x v="5"/>
    <x v="2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EQUIPO">
  <location ref="J2:P8" firstHeaderRow="0" firstDataRow="1" firstDataCol="1"/>
  <pivotFields count="8">
    <pivotField axis="axisRow" showAll="0" defaultSubtotal="0">
      <items count="6">
        <item sd="0" x="0"/>
        <item sd="0" x="2"/>
        <item sd="0" x="4"/>
        <item sd="0" x="3"/>
        <item sd="0" x="1"/>
        <item sd="0" x="5"/>
      </items>
    </pivotField>
    <pivotField axis="axisRow" showAll="0" defaultSubtotal="0">
      <items count="26">
        <item x="23"/>
        <item x="0"/>
        <item x="5"/>
        <item x="10"/>
        <item x="15"/>
        <item x="20"/>
        <item x="2"/>
        <item x="6"/>
        <item x="14"/>
        <item x="17"/>
        <item x="22"/>
        <item x="4"/>
        <item x="7"/>
        <item x="12"/>
        <item x="16"/>
        <item x="24"/>
        <item x="3"/>
        <item x="8"/>
        <item x="13"/>
        <item x="19"/>
        <item x="21"/>
        <item x="1"/>
        <item x="9"/>
        <item x="11"/>
        <item x="18"/>
        <item x="25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+Jugados" fld="2" baseField="0" baseItem="0"/>
    <dataField name="+Ptos " fld="3" baseField="0" baseItem="4"/>
    <dataField name="J.Ganados" fld="4" baseField="0" baseItem="4"/>
    <dataField name="J.Perdidos" fld="5" baseField="0" baseItem="4"/>
    <dataField name="Ptos.Ganados" fld="6" baseField="0" baseItem="4"/>
    <dataField name="0" fld="7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6" sqref="A26"/>
    </sheetView>
  </sheetViews>
  <sheetFormatPr baseColWidth="10" defaultRowHeight="15" x14ac:dyDescent="0.25"/>
  <cols>
    <col min="1" max="1" width="22.5703125" bestFit="1" customWidth="1"/>
    <col min="2" max="4" width="7.7109375" bestFit="1" customWidth="1"/>
    <col min="5" max="5" width="10.42578125" bestFit="1" customWidth="1"/>
    <col min="6" max="10" width="7.7109375" bestFit="1" customWidth="1"/>
    <col min="11" max="11" width="8.7109375" bestFit="1" customWidth="1"/>
    <col min="12" max="12" width="8.28515625" bestFit="1" customWidth="1"/>
    <col min="13" max="13" width="7.5703125" bestFit="1" customWidth="1"/>
    <col min="14" max="14" width="7.7109375" bestFit="1" customWidth="1"/>
    <col min="15" max="15" width="7.5703125" bestFit="1" customWidth="1"/>
    <col min="16" max="16" width="6" bestFit="1" customWidth="1"/>
    <col min="17" max="17" width="8.7109375" bestFit="1" customWidth="1"/>
    <col min="18" max="18" width="6.7109375" bestFit="1" customWidth="1"/>
    <col min="19" max="19" width="8" bestFit="1" customWidth="1"/>
    <col min="20" max="20" width="12.42578125" bestFit="1" customWidth="1"/>
  </cols>
  <sheetData>
    <row r="1" spans="1:20" x14ac:dyDescent="0.25">
      <c r="A1" s="2" t="s">
        <v>31</v>
      </c>
      <c r="B1" s="3" t="s">
        <v>184</v>
      </c>
      <c r="C1" s="4" t="s">
        <v>185</v>
      </c>
      <c r="D1" s="3" t="s">
        <v>186</v>
      </c>
      <c r="E1" s="23" t="s">
        <v>187</v>
      </c>
      <c r="F1" s="4" t="s">
        <v>188</v>
      </c>
      <c r="G1" s="4" t="s">
        <v>189</v>
      </c>
      <c r="H1" s="4" t="s">
        <v>190</v>
      </c>
      <c r="I1" s="4" t="s">
        <v>191</v>
      </c>
      <c r="J1" s="3" t="s">
        <v>192</v>
      </c>
      <c r="K1" s="3" t="s">
        <v>193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183</v>
      </c>
      <c r="R1" s="4" t="s">
        <v>181</v>
      </c>
      <c r="S1" s="4" t="s">
        <v>182</v>
      </c>
      <c r="T1" s="8" t="s">
        <v>42</v>
      </c>
    </row>
    <row r="2" spans="1:20" x14ac:dyDescent="0.25">
      <c r="A2" s="2" t="s">
        <v>33</v>
      </c>
      <c r="B2" s="4" t="s">
        <v>26</v>
      </c>
      <c r="C2" s="4"/>
      <c r="D2" s="4" t="s">
        <v>26</v>
      </c>
      <c r="E2" s="4"/>
      <c r="F2" s="4" t="s">
        <v>26</v>
      </c>
      <c r="G2" s="4" t="s">
        <v>26</v>
      </c>
      <c r="H2" s="4"/>
      <c r="I2" s="4" t="s">
        <v>182</v>
      </c>
      <c r="J2" s="4"/>
      <c r="K2" s="4"/>
      <c r="L2" s="2">
        <f t="shared" ref="L2:P11" si="0">COUNTIF($B2:$K2,"="&amp;L$1)</f>
        <v>0</v>
      </c>
      <c r="M2" s="2">
        <f t="shared" si="0"/>
        <v>4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ref="Q2:Q22" si="1">SUM(L2:P2)</f>
        <v>4</v>
      </c>
      <c r="R2" s="2">
        <f t="shared" ref="R2:R22" si="2">COUNTIF(B2:K2,"=D")</f>
        <v>0</v>
      </c>
      <c r="S2" s="2">
        <f t="shared" ref="S2:S22" si="3">COUNTIF(B2:K2,"=ND")</f>
        <v>1</v>
      </c>
      <c r="T2" s="10">
        <f t="shared" ref="T2:T22" si="4">(COUNTA(B2)*0.3)+COUNTA(B2,D2,J2,K2)*3.4</f>
        <v>7.1</v>
      </c>
    </row>
    <row r="3" spans="1:20" x14ac:dyDescent="0.25">
      <c r="A3" s="2" t="s">
        <v>40</v>
      </c>
      <c r="B3" s="4" t="s">
        <v>29</v>
      </c>
      <c r="C3" s="4"/>
      <c r="D3" s="4"/>
      <c r="E3" s="4"/>
      <c r="F3" s="4"/>
      <c r="G3" s="4"/>
      <c r="H3" s="4"/>
      <c r="I3" s="4"/>
      <c r="J3" s="4"/>
      <c r="K3" s="4"/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1</v>
      </c>
      <c r="Q3" s="2">
        <f t="shared" si="1"/>
        <v>1</v>
      </c>
      <c r="R3" s="2">
        <f t="shared" si="2"/>
        <v>0</v>
      </c>
      <c r="S3" s="2">
        <f t="shared" si="3"/>
        <v>0</v>
      </c>
      <c r="T3" s="10">
        <f t="shared" si="4"/>
        <v>3.6999999999999997</v>
      </c>
    </row>
    <row r="4" spans="1:20" x14ac:dyDescent="0.25">
      <c r="A4" s="2" t="s">
        <v>211</v>
      </c>
      <c r="B4" s="4"/>
      <c r="C4" s="4"/>
      <c r="D4" s="4"/>
      <c r="E4" s="2"/>
      <c r="F4" s="4"/>
      <c r="G4" s="4" t="s">
        <v>181</v>
      </c>
      <c r="H4" s="4"/>
      <c r="I4" s="4" t="s">
        <v>26</v>
      </c>
      <c r="J4" s="4"/>
      <c r="K4" s="4"/>
      <c r="L4" s="2">
        <f t="shared" si="0"/>
        <v>0</v>
      </c>
      <c r="M4" s="2">
        <f t="shared" si="0"/>
        <v>1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1"/>
        <v>1</v>
      </c>
      <c r="R4" s="2">
        <f t="shared" si="2"/>
        <v>1</v>
      </c>
      <c r="S4" s="2">
        <f t="shared" si="3"/>
        <v>0</v>
      </c>
      <c r="T4" s="10">
        <f t="shared" si="4"/>
        <v>0</v>
      </c>
    </row>
    <row r="5" spans="1:20" x14ac:dyDescent="0.25">
      <c r="A5" s="2" t="s">
        <v>238</v>
      </c>
      <c r="B5" s="4"/>
      <c r="C5" s="4"/>
      <c r="D5" s="4"/>
      <c r="E5" s="4"/>
      <c r="F5" s="4"/>
      <c r="G5" s="4" t="s">
        <v>25</v>
      </c>
      <c r="H5" s="4"/>
      <c r="I5" s="4" t="s">
        <v>25</v>
      </c>
      <c r="J5" s="4"/>
      <c r="K5" s="4"/>
      <c r="L5" s="2">
        <f t="shared" si="0"/>
        <v>2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1"/>
        <v>2</v>
      </c>
      <c r="R5" s="2">
        <f t="shared" si="2"/>
        <v>0</v>
      </c>
      <c r="S5" s="2">
        <f t="shared" si="3"/>
        <v>0</v>
      </c>
      <c r="T5" s="10">
        <f t="shared" si="4"/>
        <v>0</v>
      </c>
    </row>
    <row r="6" spans="1:20" x14ac:dyDescent="0.25">
      <c r="A6" s="2" t="s">
        <v>210</v>
      </c>
      <c r="B6" s="4"/>
      <c r="C6" s="4"/>
      <c r="D6" s="4"/>
      <c r="E6" s="4"/>
      <c r="F6" s="4" t="s">
        <v>182</v>
      </c>
      <c r="G6" s="4" t="s">
        <v>182</v>
      </c>
      <c r="H6" s="4"/>
      <c r="I6" s="4" t="s">
        <v>181</v>
      </c>
      <c r="J6" s="4"/>
      <c r="K6" s="4"/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1"/>
        <v>0</v>
      </c>
      <c r="R6" s="2">
        <f t="shared" si="2"/>
        <v>1</v>
      </c>
      <c r="S6" s="2">
        <f t="shared" si="3"/>
        <v>2</v>
      </c>
      <c r="T6" s="10">
        <f t="shared" si="4"/>
        <v>0</v>
      </c>
    </row>
    <row r="7" spans="1:20" x14ac:dyDescent="0.25">
      <c r="A7" s="2" t="s">
        <v>37</v>
      </c>
      <c r="B7" s="4" t="s">
        <v>27</v>
      </c>
      <c r="C7" s="4"/>
      <c r="D7" s="4" t="s">
        <v>27</v>
      </c>
      <c r="E7" s="4"/>
      <c r="F7" s="4" t="s">
        <v>27</v>
      </c>
      <c r="G7" s="4" t="s">
        <v>181</v>
      </c>
      <c r="H7" s="4"/>
      <c r="I7" s="4" t="s">
        <v>181</v>
      </c>
      <c r="J7" s="4"/>
      <c r="K7" s="4"/>
      <c r="L7" s="2">
        <f t="shared" si="0"/>
        <v>0</v>
      </c>
      <c r="M7" s="2">
        <f t="shared" si="0"/>
        <v>0</v>
      </c>
      <c r="N7" s="2">
        <f t="shared" si="0"/>
        <v>3</v>
      </c>
      <c r="O7" s="2">
        <f t="shared" si="0"/>
        <v>0</v>
      </c>
      <c r="P7" s="2">
        <f t="shared" si="0"/>
        <v>0</v>
      </c>
      <c r="Q7" s="2">
        <f t="shared" si="1"/>
        <v>3</v>
      </c>
      <c r="R7" s="2">
        <f t="shared" si="2"/>
        <v>2</v>
      </c>
      <c r="S7" s="2">
        <f t="shared" si="3"/>
        <v>0</v>
      </c>
      <c r="T7" s="10">
        <f t="shared" si="4"/>
        <v>7.1</v>
      </c>
    </row>
    <row r="8" spans="1:20" x14ac:dyDescent="0.25">
      <c r="A8" s="2" t="s">
        <v>45</v>
      </c>
      <c r="B8" s="4"/>
      <c r="C8" s="4"/>
      <c r="D8" s="4"/>
      <c r="E8" s="4"/>
      <c r="F8" s="4" t="s">
        <v>29</v>
      </c>
      <c r="G8" s="4" t="s">
        <v>181</v>
      </c>
      <c r="H8" s="4"/>
      <c r="I8" s="4" t="s">
        <v>27</v>
      </c>
      <c r="J8" s="4"/>
      <c r="K8" s="4"/>
      <c r="L8" s="2">
        <f t="shared" si="0"/>
        <v>0</v>
      </c>
      <c r="M8" s="2">
        <f t="shared" si="0"/>
        <v>0</v>
      </c>
      <c r="N8" s="2">
        <f t="shared" si="0"/>
        <v>1</v>
      </c>
      <c r="O8" s="2">
        <f t="shared" si="0"/>
        <v>0</v>
      </c>
      <c r="P8" s="2">
        <f t="shared" si="0"/>
        <v>1</v>
      </c>
      <c r="Q8" s="2">
        <f t="shared" si="1"/>
        <v>2</v>
      </c>
      <c r="R8" s="2">
        <f t="shared" si="2"/>
        <v>1</v>
      </c>
      <c r="S8" s="2">
        <f t="shared" si="3"/>
        <v>0</v>
      </c>
      <c r="T8" s="10">
        <f t="shared" si="4"/>
        <v>0</v>
      </c>
    </row>
    <row r="9" spans="1:20" x14ac:dyDescent="0.25">
      <c r="A9" s="2" t="s">
        <v>36</v>
      </c>
      <c r="B9" s="4"/>
      <c r="C9" s="4"/>
      <c r="D9" s="4" t="s">
        <v>28</v>
      </c>
      <c r="E9" s="4"/>
      <c r="F9" s="4" t="s">
        <v>182</v>
      </c>
      <c r="G9" s="4" t="s">
        <v>181</v>
      </c>
      <c r="H9" s="4"/>
      <c r="I9" s="4" t="s">
        <v>181</v>
      </c>
      <c r="J9" s="4"/>
      <c r="K9" s="4"/>
      <c r="L9" s="2">
        <f t="shared" si="0"/>
        <v>0</v>
      </c>
      <c r="M9" s="2">
        <f t="shared" si="0"/>
        <v>0</v>
      </c>
      <c r="N9" s="2">
        <f t="shared" si="0"/>
        <v>0</v>
      </c>
      <c r="O9" s="2">
        <f t="shared" si="0"/>
        <v>1</v>
      </c>
      <c r="P9" s="2">
        <f t="shared" si="0"/>
        <v>0</v>
      </c>
      <c r="Q9" s="2">
        <f t="shared" si="1"/>
        <v>1</v>
      </c>
      <c r="R9" s="2">
        <f t="shared" si="2"/>
        <v>2</v>
      </c>
      <c r="S9" s="2">
        <f t="shared" si="3"/>
        <v>1</v>
      </c>
      <c r="T9" s="10">
        <f t="shared" si="4"/>
        <v>3.4</v>
      </c>
    </row>
    <row r="10" spans="1:20" x14ac:dyDescent="0.25">
      <c r="A10" s="2" t="s">
        <v>49</v>
      </c>
      <c r="B10" s="4" t="s">
        <v>25</v>
      </c>
      <c r="C10" s="4"/>
      <c r="D10" s="4"/>
      <c r="E10" s="4"/>
      <c r="F10" s="4" t="s">
        <v>25</v>
      </c>
      <c r="G10" s="4" t="s">
        <v>181</v>
      </c>
      <c r="H10" s="4"/>
      <c r="I10" s="4" t="s">
        <v>25</v>
      </c>
      <c r="J10" s="4"/>
      <c r="K10" s="4"/>
      <c r="L10" s="2">
        <f t="shared" si="0"/>
        <v>3</v>
      </c>
      <c r="M10" s="2">
        <f t="shared" si="0"/>
        <v>0</v>
      </c>
      <c r="N10" s="2">
        <f t="shared" si="0"/>
        <v>0</v>
      </c>
      <c r="O10" s="2">
        <f t="shared" si="0"/>
        <v>0</v>
      </c>
      <c r="P10" s="2">
        <f t="shared" si="0"/>
        <v>0</v>
      </c>
      <c r="Q10" s="2">
        <f t="shared" si="1"/>
        <v>3</v>
      </c>
      <c r="R10" s="2">
        <f t="shared" si="2"/>
        <v>1</v>
      </c>
      <c r="S10" s="2">
        <f t="shared" si="3"/>
        <v>0</v>
      </c>
      <c r="T10" s="10">
        <f t="shared" si="4"/>
        <v>3.6999999999999997</v>
      </c>
    </row>
    <row r="11" spans="1:20" x14ac:dyDescent="0.25">
      <c r="A11" s="2" t="s">
        <v>41</v>
      </c>
      <c r="B11" s="4" t="s">
        <v>27</v>
      </c>
      <c r="C11" s="4"/>
      <c r="D11" s="4"/>
      <c r="E11" s="4"/>
      <c r="F11" s="4" t="s">
        <v>28</v>
      </c>
      <c r="G11" s="4" t="s">
        <v>182</v>
      </c>
      <c r="H11" s="4"/>
      <c r="I11" s="4" t="s">
        <v>28</v>
      </c>
      <c r="J11" s="4"/>
      <c r="K11" s="4"/>
      <c r="L11" s="2">
        <f t="shared" si="0"/>
        <v>0</v>
      </c>
      <c r="M11" s="2">
        <f t="shared" si="0"/>
        <v>0</v>
      </c>
      <c r="N11" s="2">
        <f t="shared" si="0"/>
        <v>1</v>
      </c>
      <c r="O11" s="2">
        <f t="shared" si="0"/>
        <v>2</v>
      </c>
      <c r="P11" s="2">
        <f t="shared" si="0"/>
        <v>0</v>
      </c>
      <c r="Q11" s="2">
        <f t="shared" si="1"/>
        <v>3</v>
      </c>
      <c r="R11" s="2">
        <f t="shared" si="2"/>
        <v>0</v>
      </c>
      <c r="S11" s="2">
        <f t="shared" si="3"/>
        <v>1</v>
      </c>
      <c r="T11" s="10">
        <f t="shared" si="4"/>
        <v>3.6999999999999997</v>
      </c>
    </row>
    <row r="12" spans="1:20" x14ac:dyDescent="0.25">
      <c r="A12" s="2" t="s">
        <v>47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2">
        <f t="shared" ref="L12:P22" si="5">COUNTIF($B12:$K12,"="&amp;L$1)</f>
        <v>0</v>
      </c>
      <c r="M12" s="2">
        <f t="shared" si="5"/>
        <v>0</v>
      </c>
      <c r="N12" s="2">
        <f t="shared" si="5"/>
        <v>0</v>
      </c>
      <c r="O12" s="2">
        <f t="shared" si="5"/>
        <v>0</v>
      </c>
      <c r="P12" s="2">
        <f t="shared" si="5"/>
        <v>0</v>
      </c>
      <c r="Q12" s="2">
        <f t="shared" si="1"/>
        <v>0</v>
      </c>
      <c r="R12" s="2">
        <f t="shared" si="2"/>
        <v>0</v>
      </c>
      <c r="S12" s="2">
        <f t="shared" si="3"/>
        <v>0</v>
      </c>
      <c r="T12" s="10">
        <f t="shared" si="4"/>
        <v>0</v>
      </c>
    </row>
    <row r="13" spans="1:20" x14ac:dyDescent="0.25">
      <c r="A13" s="2" t="s">
        <v>38</v>
      </c>
      <c r="B13" s="4"/>
      <c r="C13" s="4"/>
      <c r="D13" s="4" t="s">
        <v>27</v>
      </c>
      <c r="E13" s="4"/>
      <c r="F13" s="4"/>
      <c r="G13" s="4" t="s">
        <v>182</v>
      </c>
      <c r="H13" s="4"/>
      <c r="I13" s="4" t="s">
        <v>182</v>
      </c>
      <c r="J13" s="4"/>
      <c r="K13" s="4"/>
      <c r="L13" s="2">
        <f t="shared" si="5"/>
        <v>0</v>
      </c>
      <c r="M13" s="2">
        <f t="shared" si="5"/>
        <v>0</v>
      </c>
      <c r="N13" s="2">
        <f t="shared" si="5"/>
        <v>1</v>
      </c>
      <c r="O13" s="2">
        <f t="shared" si="5"/>
        <v>0</v>
      </c>
      <c r="P13" s="2">
        <f t="shared" si="5"/>
        <v>0</v>
      </c>
      <c r="Q13" s="2">
        <f t="shared" si="1"/>
        <v>1</v>
      </c>
      <c r="R13" s="2">
        <f t="shared" si="2"/>
        <v>0</v>
      </c>
      <c r="S13" s="2">
        <f t="shared" si="3"/>
        <v>2</v>
      </c>
      <c r="T13" s="10">
        <f t="shared" si="4"/>
        <v>3.4</v>
      </c>
    </row>
    <row r="14" spans="1:20" x14ac:dyDescent="0.25">
      <c r="A14" s="2" t="s">
        <v>34</v>
      </c>
      <c r="B14" s="4" t="s">
        <v>25</v>
      </c>
      <c r="C14" s="4"/>
      <c r="D14" s="4" t="s">
        <v>29</v>
      </c>
      <c r="E14" s="4"/>
      <c r="F14" s="4" t="s">
        <v>182</v>
      </c>
      <c r="G14" s="4" t="s">
        <v>29</v>
      </c>
      <c r="H14" s="4"/>
      <c r="I14" s="4" t="s">
        <v>29</v>
      </c>
      <c r="J14" s="4"/>
      <c r="K14" s="4"/>
      <c r="L14" s="2">
        <f t="shared" si="5"/>
        <v>1</v>
      </c>
      <c r="M14" s="2">
        <f t="shared" si="5"/>
        <v>0</v>
      </c>
      <c r="N14" s="2">
        <f t="shared" si="5"/>
        <v>0</v>
      </c>
      <c r="O14" s="2">
        <f t="shared" si="5"/>
        <v>0</v>
      </c>
      <c r="P14" s="2">
        <f t="shared" si="5"/>
        <v>3</v>
      </c>
      <c r="Q14" s="2">
        <f t="shared" si="1"/>
        <v>4</v>
      </c>
      <c r="R14" s="2">
        <f t="shared" si="2"/>
        <v>0</v>
      </c>
      <c r="S14" s="2">
        <f t="shared" si="3"/>
        <v>1</v>
      </c>
      <c r="T14" s="10">
        <f t="shared" si="4"/>
        <v>7.1</v>
      </c>
    </row>
    <row r="15" spans="1:20" x14ac:dyDescent="0.25">
      <c r="A15" s="2" t="s">
        <v>44</v>
      </c>
      <c r="B15" s="4"/>
      <c r="C15" s="4"/>
      <c r="D15" s="4"/>
      <c r="E15" s="4"/>
      <c r="F15" s="4" t="s">
        <v>27</v>
      </c>
      <c r="G15" s="4" t="s">
        <v>181</v>
      </c>
      <c r="H15" s="4"/>
      <c r="I15" s="4" t="s">
        <v>181</v>
      </c>
      <c r="J15" s="4"/>
      <c r="K15" s="4"/>
      <c r="L15" s="2">
        <f t="shared" si="5"/>
        <v>0</v>
      </c>
      <c r="M15" s="2">
        <f t="shared" si="5"/>
        <v>0</v>
      </c>
      <c r="N15" s="2">
        <f t="shared" si="5"/>
        <v>1</v>
      </c>
      <c r="O15" s="2">
        <f t="shared" si="5"/>
        <v>0</v>
      </c>
      <c r="P15" s="2">
        <f t="shared" si="5"/>
        <v>0</v>
      </c>
      <c r="Q15" s="2">
        <f t="shared" si="1"/>
        <v>1</v>
      </c>
      <c r="R15" s="2">
        <f t="shared" si="2"/>
        <v>2</v>
      </c>
      <c r="S15" s="2">
        <f t="shared" si="3"/>
        <v>0</v>
      </c>
      <c r="T15" s="10">
        <f t="shared" si="4"/>
        <v>0</v>
      </c>
    </row>
    <row r="16" spans="1:20" x14ac:dyDescent="0.25">
      <c r="A16" s="2" t="s">
        <v>35</v>
      </c>
      <c r="B16" s="4"/>
      <c r="C16" s="4"/>
      <c r="D16" s="4" t="s">
        <v>28</v>
      </c>
      <c r="E16" s="4"/>
      <c r="F16" s="4" t="s">
        <v>182</v>
      </c>
      <c r="G16" s="4" t="s">
        <v>182</v>
      </c>
      <c r="H16" s="4"/>
      <c r="I16" s="4" t="s">
        <v>181</v>
      </c>
      <c r="J16" s="4"/>
      <c r="K16" s="4"/>
      <c r="L16" s="2">
        <f t="shared" si="5"/>
        <v>0</v>
      </c>
      <c r="M16" s="2">
        <f t="shared" si="5"/>
        <v>0</v>
      </c>
      <c r="N16" s="2">
        <f t="shared" si="5"/>
        <v>0</v>
      </c>
      <c r="O16" s="2">
        <f t="shared" si="5"/>
        <v>1</v>
      </c>
      <c r="P16" s="2">
        <f t="shared" si="5"/>
        <v>0</v>
      </c>
      <c r="Q16" s="2">
        <f t="shared" si="1"/>
        <v>1</v>
      </c>
      <c r="R16" s="2">
        <f t="shared" si="2"/>
        <v>1</v>
      </c>
      <c r="S16" s="2">
        <f t="shared" si="3"/>
        <v>2</v>
      </c>
      <c r="T16" s="10">
        <f t="shared" si="4"/>
        <v>3.4</v>
      </c>
    </row>
    <row r="17" spans="1:20" x14ac:dyDescent="0.25">
      <c r="A17" s="2" t="s">
        <v>48</v>
      </c>
      <c r="B17" s="4"/>
      <c r="C17" s="4"/>
      <c r="D17" s="4"/>
      <c r="E17" s="4"/>
      <c r="F17" s="4"/>
      <c r="G17" s="4"/>
      <c r="H17" s="4"/>
      <c r="I17" s="4" t="s">
        <v>27</v>
      </c>
      <c r="J17" s="4"/>
      <c r="K17" s="4"/>
      <c r="L17" s="2">
        <f t="shared" si="5"/>
        <v>0</v>
      </c>
      <c r="M17" s="2">
        <f t="shared" si="5"/>
        <v>0</v>
      </c>
      <c r="N17" s="2">
        <f t="shared" si="5"/>
        <v>1</v>
      </c>
      <c r="O17" s="2">
        <f t="shared" si="5"/>
        <v>0</v>
      </c>
      <c r="P17" s="2">
        <f t="shared" si="5"/>
        <v>0</v>
      </c>
      <c r="Q17" s="2">
        <f t="shared" si="1"/>
        <v>1</v>
      </c>
      <c r="R17" s="2">
        <f t="shared" si="2"/>
        <v>0</v>
      </c>
      <c r="S17" s="2">
        <f t="shared" si="3"/>
        <v>0</v>
      </c>
      <c r="T17" s="10">
        <f t="shared" si="4"/>
        <v>0</v>
      </c>
    </row>
    <row r="18" spans="1:20" x14ac:dyDescent="0.25">
      <c r="A18" s="2" t="s">
        <v>240</v>
      </c>
      <c r="B18" s="4" t="s">
        <v>28</v>
      </c>
      <c r="C18" s="4"/>
      <c r="D18" s="4"/>
      <c r="E18" s="4"/>
      <c r="F18" s="4" t="s">
        <v>28</v>
      </c>
      <c r="G18" s="4" t="s">
        <v>182</v>
      </c>
      <c r="H18" s="4"/>
      <c r="I18" s="4" t="s">
        <v>182</v>
      </c>
      <c r="J18" s="4"/>
      <c r="K18" s="4"/>
      <c r="L18" s="2">
        <f t="shared" si="5"/>
        <v>0</v>
      </c>
      <c r="M18" s="2">
        <f t="shared" si="5"/>
        <v>0</v>
      </c>
      <c r="N18" s="2">
        <f t="shared" si="5"/>
        <v>0</v>
      </c>
      <c r="O18" s="2">
        <f t="shared" si="5"/>
        <v>2</v>
      </c>
      <c r="P18" s="2">
        <f t="shared" si="5"/>
        <v>0</v>
      </c>
      <c r="Q18" s="2">
        <f t="shared" si="1"/>
        <v>2</v>
      </c>
      <c r="R18" s="2">
        <f t="shared" si="2"/>
        <v>0</v>
      </c>
      <c r="S18" s="2">
        <f t="shared" si="3"/>
        <v>2</v>
      </c>
      <c r="T18" s="10">
        <f t="shared" si="4"/>
        <v>3.6999999999999997</v>
      </c>
    </row>
    <row r="19" spans="1:20" x14ac:dyDescent="0.25">
      <c r="A19" s="2" t="s">
        <v>239</v>
      </c>
      <c r="B19" s="4" t="s">
        <v>28</v>
      </c>
      <c r="C19" s="4"/>
      <c r="D19" s="4" t="s">
        <v>25</v>
      </c>
      <c r="E19" s="4"/>
      <c r="F19" s="4" t="s">
        <v>181</v>
      </c>
      <c r="G19" s="4" t="s">
        <v>182</v>
      </c>
      <c r="H19" s="4"/>
      <c r="I19" s="4" t="s">
        <v>28</v>
      </c>
      <c r="J19" s="4"/>
      <c r="K19" s="4"/>
      <c r="L19" s="2">
        <f t="shared" si="5"/>
        <v>1</v>
      </c>
      <c r="M19" s="2">
        <f t="shared" si="5"/>
        <v>0</v>
      </c>
      <c r="N19" s="2">
        <f t="shared" si="5"/>
        <v>0</v>
      </c>
      <c r="O19" s="2">
        <f t="shared" si="5"/>
        <v>2</v>
      </c>
      <c r="P19" s="2">
        <f t="shared" si="5"/>
        <v>0</v>
      </c>
      <c r="Q19" s="2">
        <f t="shared" si="1"/>
        <v>3</v>
      </c>
      <c r="R19" s="2">
        <f t="shared" si="2"/>
        <v>1</v>
      </c>
      <c r="S19" s="2">
        <f t="shared" si="3"/>
        <v>1</v>
      </c>
      <c r="T19" s="10">
        <f t="shared" si="4"/>
        <v>7.1</v>
      </c>
    </row>
    <row r="20" spans="1:20" x14ac:dyDescent="0.25">
      <c r="A20" s="2" t="s">
        <v>30</v>
      </c>
      <c r="B20" s="4"/>
      <c r="C20" s="4"/>
      <c r="D20" s="4" t="s">
        <v>25</v>
      </c>
      <c r="E20" s="4"/>
      <c r="F20" s="4" t="s">
        <v>25</v>
      </c>
      <c r="G20" s="4" t="s">
        <v>25</v>
      </c>
      <c r="H20" s="4"/>
      <c r="I20" s="4" t="s">
        <v>182</v>
      </c>
      <c r="J20" s="4"/>
      <c r="K20" s="4"/>
      <c r="L20" s="2">
        <f t="shared" si="5"/>
        <v>3</v>
      </c>
      <c r="M20" s="2">
        <f t="shared" si="5"/>
        <v>0</v>
      </c>
      <c r="N20" s="2">
        <f t="shared" si="5"/>
        <v>0</v>
      </c>
      <c r="O20" s="2">
        <f t="shared" si="5"/>
        <v>0</v>
      </c>
      <c r="P20" s="2">
        <f t="shared" si="5"/>
        <v>0</v>
      </c>
      <c r="Q20" s="2">
        <f t="shared" si="1"/>
        <v>3</v>
      </c>
      <c r="R20" s="2">
        <f t="shared" si="2"/>
        <v>0</v>
      </c>
      <c r="S20" s="2">
        <f t="shared" si="3"/>
        <v>1</v>
      </c>
      <c r="T20" s="10">
        <f t="shared" si="4"/>
        <v>3.4</v>
      </c>
    </row>
    <row r="21" spans="1:20" x14ac:dyDescent="0.25">
      <c r="A21" s="2" t="s">
        <v>32</v>
      </c>
      <c r="B21" s="4" t="s">
        <v>26</v>
      </c>
      <c r="C21" s="4"/>
      <c r="D21" s="4" t="s">
        <v>26</v>
      </c>
      <c r="E21" s="4"/>
      <c r="F21" s="4" t="s">
        <v>26</v>
      </c>
      <c r="G21" s="4" t="s">
        <v>26</v>
      </c>
      <c r="H21" s="4"/>
      <c r="I21" s="4" t="s">
        <v>181</v>
      </c>
      <c r="J21" s="4"/>
      <c r="K21" s="4"/>
      <c r="L21" s="2">
        <f t="shared" si="5"/>
        <v>0</v>
      </c>
      <c r="M21" s="2">
        <f t="shared" si="5"/>
        <v>4</v>
      </c>
      <c r="N21" s="2">
        <f t="shared" si="5"/>
        <v>0</v>
      </c>
      <c r="O21" s="2">
        <f t="shared" si="5"/>
        <v>0</v>
      </c>
      <c r="P21" s="2">
        <f t="shared" si="5"/>
        <v>0</v>
      </c>
      <c r="Q21" s="2">
        <f t="shared" si="1"/>
        <v>4</v>
      </c>
      <c r="R21" s="2">
        <f t="shared" si="2"/>
        <v>1</v>
      </c>
      <c r="S21" s="2">
        <f t="shared" si="3"/>
        <v>0</v>
      </c>
      <c r="T21" s="10">
        <f t="shared" si="4"/>
        <v>7.1</v>
      </c>
    </row>
    <row r="22" spans="1:20" x14ac:dyDescent="0.25">
      <c r="A22" s="2" t="s">
        <v>46</v>
      </c>
      <c r="B22" s="4"/>
      <c r="C22" s="4"/>
      <c r="D22" s="4"/>
      <c r="E22" s="24"/>
      <c r="F22" s="4" t="s">
        <v>182</v>
      </c>
      <c r="G22" s="4" t="s">
        <v>182</v>
      </c>
      <c r="H22" s="4"/>
      <c r="I22" s="4" t="s">
        <v>26</v>
      </c>
      <c r="J22" s="4"/>
      <c r="K22" s="4"/>
      <c r="L22" s="2">
        <f t="shared" si="5"/>
        <v>0</v>
      </c>
      <c r="M22" s="2">
        <f t="shared" si="5"/>
        <v>1</v>
      </c>
      <c r="N22" s="2">
        <f t="shared" si="5"/>
        <v>0</v>
      </c>
      <c r="O22" s="2">
        <f t="shared" si="5"/>
        <v>0</v>
      </c>
      <c r="P22" s="2">
        <f t="shared" si="5"/>
        <v>0</v>
      </c>
      <c r="Q22" s="2">
        <f t="shared" si="1"/>
        <v>1</v>
      </c>
      <c r="R22" s="2">
        <f t="shared" si="2"/>
        <v>0</v>
      </c>
      <c r="S22" s="2">
        <f t="shared" si="3"/>
        <v>2</v>
      </c>
      <c r="T22" s="10">
        <f t="shared" si="4"/>
        <v>0</v>
      </c>
    </row>
    <row r="23" spans="1:20" x14ac:dyDescent="0.25">
      <c r="A23" s="9" t="s">
        <v>212</v>
      </c>
      <c r="B23" s="2">
        <f t="shared" ref="B23:F23" si="6">COUNTIF(B2:B22,"=D")</f>
        <v>0</v>
      </c>
      <c r="C23" s="2">
        <f t="shared" si="6"/>
        <v>0</v>
      </c>
      <c r="D23" s="2">
        <f t="shared" si="6"/>
        <v>0</v>
      </c>
      <c r="E23" s="2">
        <f t="shared" si="6"/>
        <v>0</v>
      </c>
      <c r="F23" s="2">
        <f t="shared" si="6"/>
        <v>1</v>
      </c>
      <c r="G23" s="2">
        <f>COUNTIF(G2:G22,"=D")</f>
        <v>6</v>
      </c>
      <c r="H23" s="2">
        <f>COUNTIF(H2:H22,"=D")</f>
        <v>0</v>
      </c>
      <c r="I23" s="2">
        <f>COUNTIF(I2:I22,"=D")</f>
        <v>6</v>
      </c>
      <c r="J23" s="2">
        <f>COUNTIF(J2:J22,"=D")</f>
        <v>0</v>
      </c>
      <c r="K23" s="2">
        <f>COUNTIF(K2:K22,"=D")</f>
        <v>0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9" t="s">
        <v>213</v>
      </c>
      <c r="B24" s="2">
        <f t="shared" ref="B24:K24" si="7">COUNTIF(B2:B22,"=ND")</f>
        <v>0</v>
      </c>
      <c r="C24" s="2">
        <f t="shared" si="7"/>
        <v>0</v>
      </c>
      <c r="D24" s="2">
        <f t="shared" si="7"/>
        <v>0</v>
      </c>
      <c r="E24" s="2">
        <f t="shared" si="7"/>
        <v>0</v>
      </c>
      <c r="F24" s="2">
        <f t="shared" si="7"/>
        <v>5</v>
      </c>
      <c r="G24" s="2">
        <f t="shared" si="7"/>
        <v>7</v>
      </c>
      <c r="H24" s="2">
        <f t="shared" si="7"/>
        <v>0</v>
      </c>
      <c r="I24" s="2">
        <f t="shared" si="7"/>
        <v>4</v>
      </c>
      <c r="J24" s="2">
        <f t="shared" si="7"/>
        <v>0</v>
      </c>
      <c r="K24" s="2">
        <f t="shared" si="7"/>
        <v>0</v>
      </c>
      <c r="L24" s="2"/>
      <c r="M24" s="2"/>
      <c r="N24" s="2"/>
      <c r="O24" s="2"/>
      <c r="P24" s="2"/>
      <c r="Q24" s="2"/>
      <c r="R24" s="2"/>
      <c r="S24" s="2"/>
      <c r="T24" s="2"/>
    </row>
  </sheetData>
  <autoFilter ref="A1:T1">
    <sortState ref="A2:T25">
      <sortCondition ref="A1"/>
    </sortState>
  </autoFilter>
  <conditionalFormatting sqref="B1">
    <cfRule type="cellIs" dxfId="4" priority="3" operator="equal">
      <formula>"AS DE PICKLE “B”"</formula>
    </cfRule>
  </conditionalFormatting>
  <conditionalFormatting sqref="L2:T19 L21:T23">
    <cfRule type="cellIs" dxfId="3" priority="2" operator="equal">
      <formula>0</formula>
    </cfRule>
  </conditionalFormatting>
  <conditionalFormatting sqref="L20:T20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1" sqref="F1"/>
    </sheetView>
  </sheetViews>
  <sheetFormatPr baseColWidth="10" defaultRowHeight="15" x14ac:dyDescent="0.25"/>
  <cols>
    <col min="2" max="2" width="13.28515625" bestFit="1" customWidth="1"/>
    <col min="3" max="4" width="16.7109375" bestFit="1" customWidth="1"/>
    <col min="7" max="7" width="22.28515625" customWidth="1"/>
  </cols>
  <sheetData>
    <row r="1" spans="1:7" x14ac:dyDescent="0.25">
      <c r="A1" s="1" t="s">
        <v>0</v>
      </c>
      <c r="B1" t="s">
        <v>14</v>
      </c>
      <c r="C1" t="s">
        <v>10</v>
      </c>
      <c r="D1" t="s">
        <v>11</v>
      </c>
      <c r="F1" s="18" t="s">
        <v>170</v>
      </c>
      <c r="G1" s="18" t="s">
        <v>60</v>
      </c>
    </row>
    <row r="2" spans="1:7" x14ac:dyDescent="0.25">
      <c r="A2" t="s">
        <v>1</v>
      </c>
      <c r="B2" t="s">
        <v>12</v>
      </c>
      <c r="F2" s="18" t="s">
        <v>150</v>
      </c>
      <c r="G2" s="18" t="s">
        <v>60</v>
      </c>
    </row>
    <row r="3" spans="1:7" x14ac:dyDescent="0.25">
      <c r="A3" s="1" t="s">
        <v>2</v>
      </c>
      <c r="B3" t="s">
        <v>13</v>
      </c>
      <c r="C3" t="s">
        <v>10</v>
      </c>
      <c r="D3" t="s">
        <v>15</v>
      </c>
      <c r="F3" s="18" t="s">
        <v>155</v>
      </c>
      <c r="G3" s="18" t="s">
        <v>60</v>
      </c>
    </row>
    <row r="4" spans="1:7" x14ac:dyDescent="0.25">
      <c r="A4" t="s">
        <v>3</v>
      </c>
      <c r="B4" t="s">
        <v>16</v>
      </c>
      <c r="C4" t="s">
        <v>17</v>
      </c>
      <c r="D4" t="s">
        <v>10</v>
      </c>
      <c r="F4" s="18" t="s">
        <v>161</v>
      </c>
      <c r="G4" s="18" t="s">
        <v>60</v>
      </c>
    </row>
    <row r="5" spans="1:7" x14ac:dyDescent="0.25">
      <c r="A5" t="s">
        <v>4</v>
      </c>
      <c r="B5" t="s">
        <v>18</v>
      </c>
      <c r="C5" t="s">
        <v>19</v>
      </c>
      <c r="D5" t="s">
        <v>10</v>
      </c>
      <c r="F5" s="18" t="s">
        <v>166</v>
      </c>
      <c r="G5" s="18" t="s">
        <v>60</v>
      </c>
    </row>
    <row r="6" spans="1:7" x14ac:dyDescent="0.25">
      <c r="A6" t="s">
        <v>5</v>
      </c>
      <c r="B6" t="s">
        <v>20</v>
      </c>
      <c r="C6" t="s">
        <v>11</v>
      </c>
      <c r="D6" t="s">
        <v>10</v>
      </c>
      <c r="F6" s="18" t="s">
        <v>171</v>
      </c>
      <c r="G6" s="18" t="s">
        <v>67</v>
      </c>
    </row>
    <row r="7" spans="1:7" x14ac:dyDescent="0.25">
      <c r="A7" t="s">
        <v>6</v>
      </c>
      <c r="B7" t="s">
        <v>21</v>
      </c>
      <c r="F7" s="18" t="s">
        <v>151</v>
      </c>
      <c r="G7" s="18" t="s">
        <v>67</v>
      </c>
    </row>
    <row r="8" spans="1:7" x14ac:dyDescent="0.25">
      <c r="A8" t="s">
        <v>7</v>
      </c>
      <c r="B8" t="s">
        <v>22</v>
      </c>
      <c r="C8" t="s">
        <v>15</v>
      </c>
      <c r="D8" t="s">
        <v>10</v>
      </c>
      <c r="F8" s="18" t="s">
        <v>156</v>
      </c>
      <c r="G8" s="18" t="s">
        <v>67</v>
      </c>
    </row>
    <row r="9" spans="1:7" x14ac:dyDescent="0.25">
      <c r="A9" s="1" t="s">
        <v>8</v>
      </c>
      <c r="B9" t="s">
        <v>23</v>
      </c>
      <c r="C9" t="s">
        <v>10</v>
      </c>
      <c r="D9" t="s">
        <v>17</v>
      </c>
      <c r="F9" s="18" t="s">
        <v>163</v>
      </c>
      <c r="G9" s="18" t="s">
        <v>67</v>
      </c>
    </row>
    <row r="10" spans="1:7" x14ac:dyDescent="0.25">
      <c r="A10" s="1" t="s">
        <v>9</v>
      </c>
      <c r="B10" t="s">
        <v>24</v>
      </c>
      <c r="C10" t="s">
        <v>10</v>
      </c>
      <c r="D10" t="s">
        <v>19</v>
      </c>
      <c r="F10" s="18" t="s">
        <v>168</v>
      </c>
      <c r="G10" s="18" t="s">
        <v>67</v>
      </c>
    </row>
    <row r="11" spans="1:7" x14ac:dyDescent="0.25">
      <c r="F11" s="18" t="s">
        <v>172</v>
      </c>
      <c r="G11" s="18" t="s">
        <v>73</v>
      </c>
    </row>
    <row r="12" spans="1:7" x14ac:dyDescent="0.25">
      <c r="F12" s="18" t="s">
        <v>153</v>
      </c>
      <c r="G12" s="18" t="s">
        <v>73</v>
      </c>
    </row>
    <row r="13" spans="1:7" x14ac:dyDescent="0.25">
      <c r="F13" s="18" t="s">
        <v>157</v>
      </c>
      <c r="G13" s="18" t="s">
        <v>73</v>
      </c>
    </row>
    <row r="14" spans="1:7" x14ac:dyDescent="0.25">
      <c r="F14" s="18" t="s">
        <v>160</v>
      </c>
      <c r="G14" s="18" t="s">
        <v>73</v>
      </c>
    </row>
    <row r="15" spans="1:7" x14ac:dyDescent="0.25">
      <c r="F15" s="18" t="s">
        <v>165</v>
      </c>
      <c r="G15" s="18" t="s">
        <v>73</v>
      </c>
    </row>
    <row r="16" spans="1:7" x14ac:dyDescent="0.25">
      <c r="F16" s="18" t="s">
        <v>173</v>
      </c>
      <c r="G16" s="18" t="s">
        <v>79</v>
      </c>
    </row>
    <row r="17" spans="6:7" x14ac:dyDescent="0.25">
      <c r="F17" s="18" t="s">
        <v>152</v>
      </c>
      <c r="G17" s="18" t="s">
        <v>79</v>
      </c>
    </row>
    <row r="18" spans="6:7" x14ac:dyDescent="0.25">
      <c r="F18" s="18" t="s">
        <v>158</v>
      </c>
      <c r="G18" s="18" t="s">
        <v>79</v>
      </c>
    </row>
    <row r="19" spans="6:7" x14ac:dyDescent="0.25">
      <c r="F19" s="18" t="s">
        <v>162</v>
      </c>
      <c r="G19" s="18" t="s">
        <v>79</v>
      </c>
    </row>
    <row r="20" spans="6:7" x14ac:dyDescent="0.25">
      <c r="F20" s="18" t="s">
        <v>167</v>
      </c>
      <c r="G20" s="18" t="s">
        <v>79</v>
      </c>
    </row>
    <row r="21" spans="6:7" x14ac:dyDescent="0.25">
      <c r="F21" s="18" t="s">
        <v>174</v>
      </c>
      <c r="G21" s="18" t="s">
        <v>85</v>
      </c>
    </row>
    <row r="22" spans="6:7" x14ac:dyDescent="0.25">
      <c r="F22" s="18" t="s">
        <v>154</v>
      </c>
      <c r="G22" s="18" t="s">
        <v>85</v>
      </c>
    </row>
    <row r="23" spans="6:7" x14ac:dyDescent="0.25">
      <c r="F23" s="18" t="s">
        <v>159</v>
      </c>
      <c r="G23" s="18" t="s">
        <v>85</v>
      </c>
    </row>
    <row r="24" spans="6:7" x14ac:dyDescent="0.25">
      <c r="F24" s="18" t="s">
        <v>164</v>
      </c>
      <c r="G24" s="18" t="s">
        <v>85</v>
      </c>
    </row>
    <row r="25" spans="6:7" x14ac:dyDescent="0.25">
      <c r="F25" s="18" t="s">
        <v>169</v>
      </c>
      <c r="G25" s="18" t="s">
        <v>85</v>
      </c>
    </row>
  </sheetData>
  <sortState ref="F1:G25">
    <sortCondition ref="F1:F25"/>
  </sortState>
  <conditionalFormatting sqref="C1:C1048576">
    <cfRule type="cellIs" dxfId="1" priority="2" operator="equal">
      <formula>"AS DE PICKLE “B”"</formula>
    </cfRule>
  </conditionalFormatting>
  <conditionalFormatting sqref="A1">
    <cfRule type="cellIs" dxfId="0" priority="1" operator="equal">
      <formula>"AS DE PICKLE “B”"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J4" sqref="J4"/>
    </sheetView>
  </sheetViews>
  <sheetFormatPr baseColWidth="10" defaultRowHeight="15" x14ac:dyDescent="0.25"/>
  <cols>
    <col min="1" max="1" width="14.28515625" bestFit="1" customWidth="1"/>
    <col min="2" max="2" width="10.5703125" bestFit="1" customWidth="1"/>
    <col min="3" max="3" width="8" bestFit="1" customWidth="1"/>
    <col min="4" max="4" width="4.85546875" bestFit="1" customWidth="1"/>
    <col min="5" max="5" width="8.7109375" bestFit="1" customWidth="1"/>
    <col min="6" max="6" width="8.85546875" bestFit="1" customWidth="1"/>
    <col min="7" max="7" width="8.7109375" bestFit="1" customWidth="1"/>
    <col min="8" max="8" width="8.85546875" bestFit="1" customWidth="1"/>
    <col min="10" max="10" width="17.140625" customWidth="1"/>
    <col min="11" max="11" width="9" customWidth="1"/>
    <col min="12" max="12" width="6.28515625" customWidth="1"/>
    <col min="13" max="13" width="10" customWidth="1"/>
    <col min="14" max="14" width="10.140625" customWidth="1"/>
    <col min="15" max="15" width="13.140625" customWidth="1"/>
    <col min="16" max="16" width="4" customWidth="1"/>
  </cols>
  <sheetData>
    <row r="1" spans="1:16" ht="45" x14ac:dyDescent="0.25">
      <c r="A1" s="15" t="s">
        <v>175</v>
      </c>
      <c r="B1" s="15" t="s">
        <v>144</v>
      </c>
      <c r="C1" s="15" t="s">
        <v>145</v>
      </c>
      <c r="D1" s="15" t="s">
        <v>93</v>
      </c>
      <c r="E1" s="15" t="s">
        <v>146</v>
      </c>
      <c r="F1" s="15" t="s">
        <v>147</v>
      </c>
      <c r="G1" s="15" t="s">
        <v>148</v>
      </c>
      <c r="H1" s="15" t="s">
        <v>149</v>
      </c>
    </row>
    <row r="2" spans="1:16" x14ac:dyDescent="0.25">
      <c r="A2" s="21" t="str">
        <f>VLOOKUP(B2,'3ª DIVISION'!F:G,2,FALSE)</f>
        <v xml:space="preserve">Academia Ms B  </v>
      </c>
      <c r="B2" s="21" t="s">
        <v>150</v>
      </c>
      <c r="C2" s="21">
        <v>2</v>
      </c>
      <c r="D2" s="21">
        <v>2</v>
      </c>
      <c r="E2" s="21">
        <v>4</v>
      </c>
      <c r="F2" s="21">
        <v>1</v>
      </c>
      <c r="G2" s="21">
        <v>60</v>
      </c>
      <c r="H2" s="21">
        <v>29</v>
      </c>
      <c r="J2" s="5" t="s">
        <v>43</v>
      </c>
      <c r="K2" t="s">
        <v>177</v>
      </c>
      <c r="L2" t="s">
        <v>176</v>
      </c>
      <c r="M2" t="s">
        <v>178</v>
      </c>
      <c r="N2" t="s">
        <v>179</v>
      </c>
      <c r="O2" t="s">
        <v>180</v>
      </c>
      <c r="P2" t="s">
        <v>209</v>
      </c>
    </row>
    <row r="3" spans="1:16" x14ac:dyDescent="0.25">
      <c r="A3" s="21" t="str">
        <f>VLOOKUP(B3,'3ª DIVISION'!F:G,2,FALSE)</f>
        <v xml:space="preserve">Somontes B  </v>
      </c>
      <c r="B3" s="21" t="s">
        <v>154</v>
      </c>
      <c r="C3" s="21">
        <v>3</v>
      </c>
      <c r="D3" s="21">
        <v>2</v>
      </c>
      <c r="E3" s="21">
        <v>5</v>
      </c>
      <c r="F3" s="21">
        <v>2</v>
      </c>
      <c r="G3" s="21">
        <v>76</v>
      </c>
      <c r="H3" s="21">
        <v>63</v>
      </c>
      <c r="J3" s="6" t="s">
        <v>60</v>
      </c>
      <c r="K3" s="7">
        <v>10</v>
      </c>
      <c r="L3" s="7">
        <v>9</v>
      </c>
      <c r="M3" s="7">
        <v>18</v>
      </c>
      <c r="N3" s="7">
        <v>4</v>
      </c>
      <c r="O3" s="7">
        <v>270</v>
      </c>
      <c r="P3" s="7">
        <v>126</v>
      </c>
    </row>
    <row r="4" spans="1:16" x14ac:dyDescent="0.25">
      <c r="A4" s="21" t="str">
        <f>VLOOKUP(B4,'3ª DIVISION'!F:G,2,FALSE)</f>
        <v xml:space="preserve">As De Pickle B  </v>
      </c>
      <c r="B4" s="21" t="s">
        <v>151</v>
      </c>
      <c r="C4" s="21">
        <v>3</v>
      </c>
      <c r="D4" s="21">
        <v>1</v>
      </c>
      <c r="E4" s="21">
        <v>2</v>
      </c>
      <c r="F4" s="21">
        <v>4</v>
      </c>
      <c r="G4" s="21">
        <v>69</v>
      </c>
      <c r="H4" s="21">
        <v>76</v>
      </c>
      <c r="J4" s="6" t="s">
        <v>67</v>
      </c>
      <c r="K4" s="7">
        <v>15</v>
      </c>
      <c r="L4" s="7">
        <v>6</v>
      </c>
      <c r="M4" s="7">
        <v>13</v>
      </c>
      <c r="N4" s="7">
        <v>18</v>
      </c>
      <c r="O4" s="7">
        <v>314</v>
      </c>
      <c r="P4" s="7">
        <v>343</v>
      </c>
    </row>
    <row r="5" spans="1:16" x14ac:dyDescent="0.25">
      <c r="A5" s="21" t="str">
        <f>VLOOKUP(B5,'3ª DIVISION'!F:G,2,FALSE)</f>
        <v xml:space="preserve">Henares C  </v>
      </c>
      <c r="B5" s="21" t="s">
        <v>152</v>
      </c>
      <c r="C5" s="21">
        <v>3</v>
      </c>
      <c r="D5" s="21">
        <v>1</v>
      </c>
      <c r="E5" s="21">
        <v>2</v>
      </c>
      <c r="F5" s="21">
        <v>4</v>
      </c>
      <c r="G5" s="21">
        <v>53</v>
      </c>
      <c r="H5" s="21">
        <v>74</v>
      </c>
      <c r="J5" s="6" t="s">
        <v>73</v>
      </c>
      <c r="K5" s="7">
        <v>5</v>
      </c>
      <c r="L5" s="7">
        <v>4</v>
      </c>
      <c r="M5" s="7">
        <v>8</v>
      </c>
      <c r="N5" s="7">
        <v>2</v>
      </c>
      <c r="O5" s="7">
        <v>134</v>
      </c>
      <c r="P5" s="7">
        <v>89</v>
      </c>
    </row>
    <row r="6" spans="1:16" x14ac:dyDescent="0.25">
      <c r="A6" s="21" t="str">
        <f>VLOOKUP(B6,'3ª DIVISION'!F:G,2,FALSE)</f>
        <v xml:space="preserve">Elipai-Pai B  </v>
      </c>
      <c r="B6" s="21" t="s">
        <v>153</v>
      </c>
      <c r="C6" s="21">
        <v>1</v>
      </c>
      <c r="D6" s="21">
        <v>0</v>
      </c>
      <c r="E6" s="21">
        <v>0</v>
      </c>
      <c r="F6" s="21">
        <v>2</v>
      </c>
      <c r="G6" s="21">
        <v>14</v>
      </c>
      <c r="H6" s="21">
        <v>30</v>
      </c>
      <c r="J6" s="6" t="s">
        <v>79</v>
      </c>
      <c r="K6" s="7">
        <v>15</v>
      </c>
      <c r="L6" s="7">
        <v>4</v>
      </c>
      <c r="M6" s="7">
        <v>8</v>
      </c>
      <c r="N6" s="7">
        <v>23</v>
      </c>
      <c r="O6" s="7">
        <v>245</v>
      </c>
      <c r="P6" s="7">
        <v>405</v>
      </c>
    </row>
    <row r="7" spans="1:16" x14ac:dyDescent="0.25">
      <c r="A7" s="21" t="str">
        <f>VLOOKUP(B7,'3ª DIVISION'!F:G,2,FALSE)</f>
        <v xml:space="preserve">Academia Ms B  </v>
      </c>
      <c r="B7" s="21" t="s">
        <v>155</v>
      </c>
      <c r="C7" s="21">
        <v>2</v>
      </c>
      <c r="D7" s="21">
        <v>2</v>
      </c>
      <c r="E7" s="21">
        <v>4</v>
      </c>
      <c r="F7" s="21">
        <v>1</v>
      </c>
      <c r="G7" s="21">
        <v>60</v>
      </c>
      <c r="H7" s="21">
        <v>35</v>
      </c>
      <c r="J7" s="6" t="s">
        <v>85</v>
      </c>
      <c r="K7" s="7">
        <v>15</v>
      </c>
      <c r="L7" s="7">
        <v>7</v>
      </c>
      <c r="M7" s="7">
        <v>16</v>
      </c>
      <c r="N7" s="7">
        <v>16</v>
      </c>
      <c r="O7" s="7">
        <v>292</v>
      </c>
      <c r="P7" s="7">
        <v>292</v>
      </c>
    </row>
    <row r="8" spans="1:16" x14ac:dyDescent="0.25">
      <c r="A8" s="21" t="str">
        <f>VLOOKUP(B8,'3ª DIVISION'!F:G,2,FALSE)</f>
        <v xml:space="preserve">As De Pickle B  </v>
      </c>
      <c r="B8" s="21" t="s">
        <v>156</v>
      </c>
      <c r="C8" s="21">
        <v>3</v>
      </c>
      <c r="D8" s="21">
        <v>2</v>
      </c>
      <c r="E8" s="21">
        <v>4</v>
      </c>
      <c r="F8" s="21">
        <v>2</v>
      </c>
      <c r="G8" s="21">
        <v>80</v>
      </c>
      <c r="H8" s="21">
        <v>53</v>
      </c>
      <c r="J8" s="6" t="s">
        <v>39</v>
      </c>
      <c r="K8" s="7"/>
      <c r="L8" s="7"/>
      <c r="M8" s="7"/>
      <c r="N8" s="7"/>
      <c r="O8" s="7"/>
      <c r="P8" s="7"/>
    </row>
    <row r="9" spans="1:16" x14ac:dyDescent="0.25">
      <c r="A9" s="21" t="str">
        <f>VLOOKUP(B9,'3ª DIVISION'!F:G,2,FALSE)</f>
        <v xml:space="preserve">Elipai-Pai B  </v>
      </c>
      <c r="B9" s="21" t="s">
        <v>157</v>
      </c>
      <c r="C9" s="21">
        <v>1</v>
      </c>
      <c r="D9" s="21">
        <v>1</v>
      </c>
      <c r="E9" s="21">
        <v>2</v>
      </c>
      <c r="F9" s="21">
        <v>0</v>
      </c>
      <c r="G9" s="21">
        <v>30</v>
      </c>
      <c r="H9" s="21">
        <v>19</v>
      </c>
    </row>
    <row r="10" spans="1:16" x14ac:dyDescent="0.25">
      <c r="A10" s="21" t="str">
        <f>VLOOKUP(B10,'3ª DIVISION'!F:G,2,FALSE)</f>
        <v xml:space="preserve">Henares C  </v>
      </c>
      <c r="B10" s="21" t="s">
        <v>158</v>
      </c>
      <c r="C10" s="21">
        <v>3</v>
      </c>
      <c r="D10" s="21">
        <v>1</v>
      </c>
      <c r="E10" s="21">
        <v>2</v>
      </c>
      <c r="F10" s="21">
        <v>4</v>
      </c>
      <c r="G10" s="21">
        <v>63</v>
      </c>
      <c r="H10" s="21">
        <v>83</v>
      </c>
    </row>
    <row r="11" spans="1:16" x14ac:dyDescent="0.25">
      <c r="A11" s="21" t="str">
        <f>VLOOKUP(B11,'3ª DIVISION'!F:G,2,FALSE)</f>
        <v xml:space="preserve">Somontes B  </v>
      </c>
      <c r="B11" s="21" t="s">
        <v>159</v>
      </c>
      <c r="C11" s="21">
        <v>3</v>
      </c>
      <c r="D11" s="21">
        <v>0</v>
      </c>
      <c r="E11" s="21">
        <v>1</v>
      </c>
      <c r="F11" s="21">
        <v>6</v>
      </c>
      <c r="G11" s="21">
        <v>47</v>
      </c>
      <c r="H11" s="21">
        <v>90</v>
      </c>
    </row>
    <row r="12" spans="1:16" x14ac:dyDescent="0.25">
      <c r="A12" s="21" t="str">
        <f>VLOOKUP(B12,'3ª DIVISION'!F:G,2,FALSE)</f>
        <v xml:space="preserve">Academia Ms B  </v>
      </c>
      <c r="B12" s="21" t="s">
        <v>161</v>
      </c>
      <c r="C12" s="21">
        <v>2</v>
      </c>
      <c r="D12" s="21">
        <v>2</v>
      </c>
      <c r="E12" s="21">
        <v>4</v>
      </c>
      <c r="F12" s="21">
        <v>0</v>
      </c>
      <c r="G12" s="21">
        <v>60</v>
      </c>
      <c r="H12" s="21">
        <v>15</v>
      </c>
    </row>
    <row r="13" spans="1:16" x14ac:dyDescent="0.25">
      <c r="A13" s="21" t="str">
        <f>VLOOKUP(B13,'3ª DIVISION'!F:G,2,FALSE)</f>
        <v xml:space="preserve">Somontes B  </v>
      </c>
      <c r="B13" s="21" t="s">
        <v>164</v>
      </c>
      <c r="C13" s="21">
        <v>3</v>
      </c>
      <c r="D13" s="21">
        <v>2</v>
      </c>
      <c r="E13" s="21">
        <v>4</v>
      </c>
      <c r="F13" s="21">
        <v>2</v>
      </c>
      <c r="G13" s="21">
        <v>60</v>
      </c>
      <c r="H13" s="21">
        <v>39</v>
      </c>
    </row>
    <row r="14" spans="1:16" x14ac:dyDescent="0.25">
      <c r="A14" s="21" t="str">
        <f>VLOOKUP(B14,'3ª DIVISION'!F:G,2,FALSE)</f>
        <v xml:space="preserve">Elipai-Pai B  </v>
      </c>
      <c r="B14" s="21" t="s">
        <v>160</v>
      </c>
      <c r="C14" s="21">
        <v>1</v>
      </c>
      <c r="D14" s="21">
        <v>1</v>
      </c>
      <c r="E14" s="21">
        <v>2</v>
      </c>
      <c r="F14" s="21">
        <v>0</v>
      </c>
      <c r="G14" s="21">
        <v>30</v>
      </c>
      <c r="H14" s="21">
        <v>14</v>
      </c>
    </row>
    <row r="15" spans="1:16" x14ac:dyDescent="0.25">
      <c r="A15" s="21" t="str">
        <f>VLOOKUP(B15,'3ª DIVISION'!F:G,2,FALSE)</f>
        <v xml:space="preserve">Henares C  </v>
      </c>
      <c r="B15" s="21" t="s">
        <v>162</v>
      </c>
      <c r="C15" s="21">
        <v>3</v>
      </c>
      <c r="D15" s="21">
        <v>1</v>
      </c>
      <c r="E15" s="21">
        <v>2</v>
      </c>
      <c r="F15" s="21">
        <v>4</v>
      </c>
      <c r="G15" s="21">
        <v>48</v>
      </c>
      <c r="H15" s="21">
        <v>68</v>
      </c>
    </row>
    <row r="16" spans="1:16" x14ac:dyDescent="0.25">
      <c r="A16" s="21" t="str">
        <f>VLOOKUP(B16,'3ª DIVISION'!F:G,2,FALSE)</f>
        <v xml:space="preserve">As De Pickle B  </v>
      </c>
      <c r="B16" s="21" t="s">
        <v>163</v>
      </c>
      <c r="C16" s="21">
        <v>3</v>
      </c>
      <c r="D16" s="21">
        <v>0</v>
      </c>
      <c r="E16" s="21">
        <v>0</v>
      </c>
      <c r="F16" s="21">
        <v>6</v>
      </c>
      <c r="G16" s="21">
        <v>28</v>
      </c>
      <c r="H16" s="21">
        <v>90</v>
      </c>
    </row>
    <row r="17" spans="1:8" x14ac:dyDescent="0.25">
      <c r="A17" s="21" t="str">
        <f>VLOOKUP(B17,'3ª DIVISION'!F:G,2,FALSE)</f>
        <v xml:space="preserve">Academia Ms B  </v>
      </c>
      <c r="B17" s="21" t="s">
        <v>166</v>
      </c>
      <c r="C17" s="21">
        <v>2</v>
      </c>
      <c r="D17" s="21">
        <v>2</v>
      </c>
      <c r="E17" s="21">
        <v>4</v>
      </c>
      <c r="F17" s="21">
        <v>0</v>
      </c>
      <c r="G17" s="21">
        <v>60</v>
      </c>
      <c r="H17" s="21">
        <v>2</v>
      </c>
    </row>
    <row r="18" spans="1:8" x14ac:dyDescent="0.25">
      <c r="A18" s="21" t="str">
        <f>VLOOKUP(B18,'3ª DIVISION'!F:G,2,FALSE)</f>
        <v xml:space="preserve">Elipai-Pai B  </v>
      </c>
      <c r="B18" s="21" t="s">
        <v>165</v>
      </c>
      <c r="C18" s="21">
        <v>1</v>
      </c>
      <c r="D18" s="21">
        <v>1</v>
      </c>
      <c r="E18" s="21">
        <v>2</v>
      </c>
      <c r="F18" s="21">
        <v>0</v>
      </c>
      <c r="G18" s="21">
        <v>30</v>
      </c>
      <c r="H18" s="21">
        <v>9</v>
      </c>
    </row>
    <row r="19" spans="1:8" x14ac:dyDescent="0.25">
      <c r="A19" s="21" t="str">
        <f>VLOOKUP(B19,'3ª DIVISION'!F:G,2,FALSE)</f>
        <v xml:space="preserve">As De Pickle B  </v>
      </c>
      <c r="B19" s="21" t="s">
        <v>168</v>
      </c>
      <c r="C19" s="21">
        <v>3</v>
      </c>
      <c r="D19" s="21">
        <v>1</v>
      </c>
      <c r="E19" s="21">
        <v>3</v>
      </c>
      <c r="F19" s="21">
        <v>4</v>
      </c>
      <c r="G19" s="21">
        <v>62</v>
      </c>
      <c r="H19" s="21">
        <v>83</v>
      </c>
    </row>
    <row r="20" spans="1:8" x14ac:dyDescent="0.25">
      <c r="A20" s="21" t="str">
        <f>VLOOKUP(B20,'3ª DIVISION'!F:G,2,FALSE)</f>
        <v xml:space="preserve">Somontes B  </v>
      </c>
      <c r="B20" s="21" t="s">
        <v>169</v>
      </c>
      <c r="C20" s="21">
        <v>3</v>
      </c>
      <c r="D20" s="21">
        <v>1</v>
      </c>
      <c r="E20" s="21">
        <v>2</v>
      </c>
      <c r="F20" s="21">
        <v>4</v>
      </c>
      <c r="G20" s="21">
        <v>42</v>
      </c>
      <c r="H20" s="21">
        <v>65</v>
      </c>
    </row>
    <row r="21" spans="1:8" x14ac:dyDescent="0.25">
      <c r="A21" s="21" t="str">
        <f>VLOOKUP(B21,'3ª DIVISION'!F:G,2,FALSE)</f>
        <v xml:space="preserve">Henares C  </v>
      </c>
      <c r="B21" s="21" t="s">
        <v>167</v>
      </c>
      <c r="C21" s="21">
        <v>3</v>
      </c>
      <c r="D21" s="21">
        <v>1</v>
      </c>
      <c r="E21" s="21">
        <v>2</v>
      </c>
      <c r="F21" s="21">
        <v>5</v>
      </c>
      <c r="G21" s="21">
        <v>55</v>
      </c>
      <c r="H21" s="21">
        <v>90</v>
      </c>
    </row>
    <row r="22" spans="1:8" x14ac:dyDescent="0.25">
      <c r="A22" s="21" t="str">
        <f>VLOOKUP(B22,'3ª DIVISION'!F:G,2,FALSE)</f>
        <v xml:space="preserve">As De Pickle B  </v>
      </c>
      <c r="B22" s="21" t="s">
        <v>171</v>
      </c>
      <c r="C22" s="21">
        <v>3</v>
      </c>
      <c r="D22" s="21">
        <v>2</v>
      </c>
      <c r="E22" s="21">
        <v>4</v>
      </c>
      <c r="F22" s="21">
        <v>2</v>
      </c>
      <c r="G22" s="21">
        <v>75</v>
      </c>
      <c r="H22" s="21">
        <v>41</v>
      </c>
    </row>
    <row r="23" spans="1:8" x14ac:dyDescent="0.25">
      <c r="A23" s="21" t="str">
        <f>VLOOKUP(B23,'3ª DIVISION'!F:G,2,FALSE)</f>
        <v xml:space="preserve">Somontes B  </v>
      </c>
      <c r="B23" s="21" t="s">
        <v>174</v>
      </c>
      <c r="C23" s="21">
        <v>3</v>
      </c>
      <c r="D23" s="21">
        <v>2</v>
      </c>
      <c r="E23" s="21">
        <v>4</v>
      </c>
      <c r="F23" s="21">
        <v>2</v>
      </c>
      <c r="G23" s="21">
        <v>67</v>
      </c>
      <c r="H23" s="21">
        <v>35</v>
      </c>
    </row>
    <row r="24" spans="1:8" x14ac:dyDescent="0.25">
      <c r="A24" s="21" t="str">
        <f>VLOOKUP(B24,'3ª DIVISION'!F:G,2,FALSE)</f>
        <v xml:space="preserve">Elipai-Pai B  </v>
      </c>
      <c r="B24" s="21" t="s">
        <v>172</v>
      </c>
      <c r="C24" s="21">
        <v>1</v>
      </c>
      <c r="D24" s="21">
        <v>1</v>
      </c>
      <c r="E24" s="21">
        <v>2</v>
      </c>
      <c r="F24" s="21">
        <v>0</v>
      </c>
      <c r="G24" s="21">
        <v>30</v>
      </c>
      <c r="H24" s="21">
        <v>17</v>
      </c>
    </row>
    <row r="25" spans="1:8" x14ac:dyDescent="0.25">
      <c r="A25" s="21" t="str">
        <f>VLOOKUP(B25,'3ª DIVISION'!F:G,2,FALSE)</f>
        <v xml:space="preserve">Academia Ms B  </v>
      </c>
      <c r="B25" s="21" t="s">
        <v>170</v>
      </c>
      <c r="C25" s="21">
        <v>2</v>
      </c>
      <c r="D25" s="21">
        <v>1</v>
      </c>
      <c r="E25" s="21">
        <v>2</v>
      </c>
      <c r="F25" s="21">
        <v>2</v>
      </c>
      <c r="G25" s="21">
        <v>30</v>
      </c>
      <c r="H25" s="21">
        <v>45</v>
      </c>
    </row>
    <row r="26" spans="1:8" x14ac:dyDescent="0.25">
      <c r="A26" s="21" t="str">
        <f>VLOOKUP(B26,'3ª DIVISION'!F:G,2,FALSE)</f>
        <v xml:space="preserve">Henares C  </v>
      </c>
      <c r="B26" s="21" t="s">
        <v>173</v>
      </c>
      <c r="C26" s="21">
        <v>3</v>
      </c>
      <c r="D26" s="21">
        <v>0</v>
      </c>
      <c r="E26" s="21">
        <v>0</v>
      </c>
      <c r="F26" s="21">
        <v>6</v>
      </c>
      <c r="G26" s="21">
        <v>26</v>
      </c>
      <c r="H26" s="21">
        <v>90</v>
      </c>
    </row>
  </sheetData>
  <sortState columnSort="1" ref="J2:P8">
    <sortCondition descending="1" ref="L2"/>
  </sortState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GridLines="0" topLeftCell="B1" workbookViewId="0">
      <selection activeCell="L11" sqref="L11:R15"/>
    </sheetView>
  </sheetViews>
  <sheetFormatPr baseColWidth="10" defaultColWidth="11.5703125" defaultRowHeight="15" x14ac:dyDescent="0.25"/>
  <cols>
    <col min="1" max="1" width="11.5703125" style="12"/>
    <col min="2" max="2" width="15" style="12" customWidth="1"/>
    <col min="3" max="3" width="11" style="12" customWidth="1"/>
    <col min="4" max="8" width="27.28515625" style="12" customWidth="1"/>
    <col min="9" max="9" width="8" style="12" customWidth="1"/>
    <col min="10" max="10" width="4" style="12" customWidth="1"/>
    <col min="11" max="11" width="2.85546875" style="12" customWidth="1"/>
    <col min="12" max="16384" width="11.5703125" style="12"/>
  </cols>
  <sheetData>
    <row r="1" spans="1:18" ht="15.75" x14ac:dyDescent="0.25">
      <c r="A1" s="25" t="s">
        <v>50</v>
      </c>
      <c r="B1"/>
      <c r="C1"/>
      <c r="D1"/>
      <c r="E1"/>
      <c r="F1"/>
      <c r="G1"/>
      <c r="H1"/>
      <c r="I1"/>
      <c r="J1"/>
    </row>
    <row r="2" spans="1:18" ht="21" x14ac:dyDescent="0.35">
      <c r="A2" s="26" t="s">
        <v>51</v>
      </c>
      <c r="B2"/>
      <c r="C2"/>
      <c r="D2"/>
      <c r="E2"/>
      <c r="F2"/>
      <c r="G2"/>
      <c r="H2"/>
      <c r="I2"/>
      <c r="J2"/>
    </row>
    <row r="3" spans="1:18" x14ac:dyDescent="0.25">
      <c r="A3" t="s">
        <v>52</v>
      </c>
      <c r="B3"/>
      <c r="C3"/>
      <c r="D3"/>
      <c r="E3"/>
      <c r="F3"/>
      <c r="G3"/>
      <c r="H3"/>
      <c r="I3"/>
      <c r="J3"/>
    </row>
    <row r="4" spans="1:18" x14ac:dyDescent="0.25">
      <c r="A4" s="27" t="s">
        <v>53</v>
      </c>
      <c r="B4" s="28" t="s">
        <v>54</v>
      </c>
      <c r="C4" s="29" t="s">
        <v>53</v>
      </c>
      <c r="D4" s="28" t="s">
        <v>55</v>
      </c>
      <c r="E4" s="28" t="s">
        <v>56</v>
      </c>
      <c r="F4" s="28" t="s">
        <v>57</v>
      </c>
      <c r="G4" s="28" t="s">
        <v>58</v>
      </c>
      <c r="H4" s="28" t="s">
        <v>59</v>
      </c>
      <c r="I4"/>
      <c r="J4"/>
    </row>
    <row r="5" spans="1:18" ht="30" x14ac:dyDescent="0.25">
      <c r="A5" s="30" t="s">
        <v>55</v>
      </c>
      <c r="B5" s="22" t="s">
        <v>60</v>
      </c>
      <c r="C5" s="22" t="s">
        <v>61</v>
      </c>
      <c r="D5" s="22" t="s">
        <v>62</v>
      </c>
      <c r="E5" s="22" t="s">
        <v>194</v>
      </c>
      <c r="F5" s="22" t="s">
        <v>195</v>
      </c>
      <c r="G5" s="22" t="s">
        <v>196</v>
      </c>
      <c r="H5" s="22" t="s">
        <v>214</v>
      </c>
      <c r="I5"/>
      <c r="J5"/>
    </row>
    <row r="6" spans="1:18" ht="30" x14ac:dyDescent="0.25">
      <c r="A6" s="30" t="s">
        <v>56</v>
      </c>
      <c r="B6" s="22" t="s">
        <v>67</v>
      </c>
      <c r="C6" s="22" t="s">
        <v>68</v>
      </c>
      <c r="D6" s="22" t="s">
        <v>69</v>
      </c>
      <c r="E6" s="22" t="s">
        <v>62</v>
      </c>
      <c r="F6" s="22" t="s">
        <v>197</v>
      </c>
      <c r="G6" s="22" t="s">
        <v>71</v>
      </c>
      <c r="H6" s="22" t="s">
        <v>198</v>
      </c>
      <c r="I6"/>
      <c r="J6"/>
    </row>
    <row r="7" spans="1:18" ht="30" x14ac:dyDescent="0.25">
      <c r="A7" s="30" t="s">
        <v>57</v>
      </c>
      <c r="B7" s="22" t="s">
        <v>73</v>
      </c>
      <c r="C7" s="22" t="s">
        <v>74</v>
      </c>
      <c r="D7" s="22" t="s">
        <v>199</v>
      </c>
      <c r="E7" s="22" t="s">
        <v>200</v>
      </c>
      <c r="F7" s="22" t="s">
        <v>62</v>
      </c>
      <c r="G7" s="22" t="s">
        <v>77</v>
      </c>
      <c r="H7" s="22" t="s">
        <v>201</v>
      </c>
      <c r="I7"/>
      <c r="J7"/>
    </row>
    <row r="8" spans="1:18" ht="30" x14ac:dyDescent="0.25">
      <c r="A8" s="30" t="s">
        <v>58</v>
      </c>
      <c r="B8" s="22" t="s">
        <v>79</v>
      </c>
      <c r="C8" s="22" t="s">
        <v>80</v>
      </c>
      <c r="D8" s="22" t="s">
        <v>202</v>
      </c>
      <c r="E8" s="22" t="s">
        <v>203</v>
      </c>
      <c r="F8" s="22" t="s">
        <v>204</v>
      </c>
      <c r="G8" s="22" t="s">
        <v>62</v>
      </c>
      <c r="H8" s="22" t="s">
        <v>215</v>
      </c>
      <c r="I8"/>
      <c r="J8"/>
    </row>
    <row r="9" spans="1:18" ht="30" x14ac:dyDescent="0.25">
      <c r="A9" s="30" t="s">
        <v>59</v>
      </c>
      <c r="B9" s="22" t="s">
        <v>85</v>
      </c>
      <c r="C9" s="22" t="s">
        <v>86</v>
      </c>
      <c r="D9" s="22" t="s">
        <v>205</v>
      </c>
      <c r="E9" s="22" t="s">
        <v>216</v>
      </c>
      <c r="F9" s="22" t="s">
        <v>206</v>
      </c>
      <c r="G9" s="22" t="s">
        <v>207</v>
      </c>
      <c r="H9" s="22" t="s">
        <v>62</v>
      </c>
      <c r="I9"/>
      <c r="J9"/>
    </row>
    <row r="10" spans="1:18" x14ac:dyDescent="0.25">
      <c r="A10" s="31" t="s">
        <v>53</v>
      </c>
      <c r="B10" s="31" t="s">
        <v>91</v>
      </c>
      <c r="C10" s="31" t="s">
        <v>92</v>
      </c>
      <c r="D10" s="31" t="s">
        <v>93</v>
      </c>
      <c r="E10" s="31" t="s">
        <v>62</v>
      </c>
      <c r="F10" s="31" t="s">
        <v>94</v>
      </c>
      <c r="G10" s="31" t="s">
        <v>62</v>
      </c>
      <c r="H10" s="31" t="s">
        <v>62</v>
      </c>
      <c r="I10" s="31" t="s">
        <v>95</v>
      </c>
      <c r="J10" s="31" t="s">
        <v>62</v>
      </c>
    </row>
    <row r="11" spans="1:18" x14ac:dyDescent="0.25">
      <c r="A11" s="32" t="s">
        <v>96</v>
      </c>
      <c r="B11" s="32" t="s">
        <v>150</v>
      </c>
      <c r="C11" s="32" t="s">
        <v>56</v>
      </c>
      <c r="D11" s="32" t="s">
        <v>58</v>
      </c>
      <c r="E11" s="32" t="s">
        <v>58</v>
      </c>
      <c r="F11" s="32" t="s">
        <v>97</v>
      </c>
      <c r="G11" s="32" t="s">
        <v>55</v>
      </c>
      <c r="H11" s="32" t="s">
        <v>114</v>
      </c>
      <c r="I11" s="32" t="s">
        <v>97</v>
      </c>
      <c r="J11" s="32" t="s">
        <v>217</v>
      </c>
      <c r="L11" s="12" t="str">
        <f>B11</f>
        <v>A.MsBDL</v>
      </c>
      <c r="M11" s="12">
        <f>VALUE(C11)</f>
        <v>2</v>
      </c>
      <c r="N11" s="12">
        <f>VALUE(D11)/2</f>
        <v>2</v>
      </c>
      <c r="O11" s="12">
        <f t="shared" ref="O11:O15" si="0">VALUE(E11)</f>
        <v>4</v>
      </c>
      <c r="P11" s="12">
        <f t="shared" ref="P11:Q15" si="1">VALUE(G11)</f>
        <v>1</v>
      </c>
      <c r="Q11" s="12">
        <f t="shared" si="1"/>
        <v>60</v>
      </c>
      <c r="R11" s="12">
        <f>VALUE(J11)</f>
        <v>29</v>
      </c>
    </row>
    <row r="12" spans="1:18" x14ac:dyDescent="0.25">
      <c r="A12" s="32" t="s">
        <v>101</v>
      </c>
      <c r="B12" s="32" t="s">
        <v>154</v>
      </c>
      <c r="C12" s="32" t="s">
        <v>57</v>
      </c>
      <c r="D12" s="32" t="s">
        <v>58</v>
      </c>
      <c r="E12" s="32" t="s">
        <v>59</v>
      </c>
      <c r="F12" s="32" t="s">
        <v>97</v>
      </c>
      <c r="G12" s="32" t="s">
        <v>56</v>
      </c>
      <c r="H12" s="32" t="s">
        <v>218</v>
      </c>
      <c r="I12" s="32" t="s">
        <v>97</v>
      </c>
      <c r="J12" s="32" t="s">
        <v>219</v>
      </c>
      <c r="L12" s="12" t="str">
        <f t="shared" ref="L12:L15" si="2">B12</f>
        <v>SomBDL</v>
      </c>
      <c r="M12" s="12">
        <f t="shared" ref="M12:M15" si="3">VALUE(C12)</f>
        <v>3</v>
      </c>
      <c r="N12" s="12">
        <f t="shared" ref="N12:N15" si="4">VALUE(D12)/2</f>
        <v>2</v>
      </c>
      <c r="O12" s="12">
        <f t="shared" si="0"/>
        <v>5</v>
      </c>
      <c r="P12" s="12">
        <f t="shared" si="1"/>
        <v>2</v>
      </c>
      <c r="Q12" s="12">
        <f t="shared" si="1"/>
        <v>76</v>
      </c>
      <c r="R12" s="12">
        <f>VALUE(J12)</f>
        <v>63</v>
      </c>
    </row>
    <row r="13" spans="1:18" x14ac:dyDescent="0.25">
      <c r="A13" s="32" t="s">
        <v>102</v>
      </c>
      <c r="B13" s="32" t="s">
        <v>151</v>
      </c>
      <c r="C13" s="32" t="s">
        <v>57</v>
      </c>
      <c r="D13" s="32" t="s">
        <v>56</v>
      </c>
      <c r="E13" s="32" t="s">
        <v>56</v>
      </c>
      <c r="F13" s="32" t="s">
        <v>97</v>
      </c>
      <c r="G13" s="32" t="s">
        <v>58</v>
      </c>
      <c r="H13" s="32" t="s">
        <v>220</v>
      </c>
      <c r="I13" s="32" t="s">
        <v>97</v>
      </c>
      <c r="J13" s="32" t="s">
        <v>218</v>
      </c>
      <c r="L13" s="12" t="str">
        <f t="shared" si="2"/>
        <v>As.PBDL</v>
      </c>
      <c r="M13" s="12">
        <f t="shared" si="3"/>
        <v>3</v>
      </c>
      <c r="N13" s="12">
        <f t="shared" si="4"/>
        <v>1</v>
      </c>
      <c r="O13" s="12">
        <f t="shared" si="0"/>
        <v>2</v>
      </c>
      <c r="P13" s="12">
        <f t="shared" si="1"/>
        <v>4</v>
      </c>
      <c r="Q13" s="12">
        <f t="shared" si="1"/>
        <v>69</v>
      </c>
      <c r="R13" s="12">
        <f>VALUE(J13)</f>
        <v>76</v>
      </c>
    </row>
    <row r="14" spans="1:18" x14ac:dyDescent="0.25">
      <c r="A14" s="32" t="s">
        <v>103</v>
      </c>
      <c r="B14" s="32" t="s">
        <v>152</v>
      </c>
      <c r="C14" s="32" t="s">
        <v>57</v>
      </c>
      <c r="D14" s="32" t="s">
        <v>56</v>
      </c>
      <c r="E14" s="32" t="s">
        <v>56</v>
      </c>
      <c r="F14" s="32" t="s">
        <v>97</v>
      </c>
      <c r="G14" s="32" t="s">
        <v>58</v>
      </c>
      <c r="H14" s="32" t="s">
        <v>221</v>
      </c>
      <c r="I14" s="32" t="s">
        <v>97</v>
      </c>
      <c r="J14" s="32" t="s">
        <v>222</v>
      </c>
      <c r="L14" s="12" t="str">
        <f t="shared" si="2"/>
        <v>HenCDL</v>
      </c>
      <c r="M14" s="12">
        <f t="shared" si="3"/>
        <v>3</v>
      </c>
      <c r="N14" s="12">
        <f t="shared" si="4"/>
        <v>1</v>
      </c>
      <c r="O14" s="12">
        <f t="shared" si="0"/>
        <v>2</v>
      </c>
      <c r="P14" s="12">
        <f t="shared" si="1"/>
        <v>4</v>
      </c>
      <c r="Q14" s="12">
        <f t="shared" si="1"/>
        <v>53</v>
      </c>
      <c r="R14" s="12">
        <f>VALUE(J14)</f>
        <v>74</v>
      </c>
    </row>
    <row r="15" spans="1:18" x14ac:dyDescent="0.25">
      <c r="A15" s="32" t="s">
        <v>208</v>
      </c>
      <c r="B15" s="32" t="s">
        <v>153</v>
      </c>
      <c r="C15" s="32" t="s">
        <v>55</v>
      </c>
      <c r="D15" s="32" t="s">
        <v>98</v>
      </c>
      <c r="E15" s="32" t="s">
        <v>98</v>
      </c>
      <c r="F15" s="32" t="s">
        <v>97</v>
      </c>
      <c r="G15" s="32" t="s">
        <v>56</v>
      </c>
      <c r="H15" s="32" t="s">
        <v>100</v>
      </c>
      <c r="I15" s="32" t="s">
        <v>97</v>
      </c>
      <c r="J15" s="32" t="s">
        <v>99</v>
      </c>
      <c r="L15" s="12" t="str">
        <f t="shared" si="2"/>
        <v>E-PaiBDL</v>
      </c>
      <c r="M15" s="12">
        <f t="shared" si="3"/>
        <v>1</v>
      </c>
      <c r="N15" s="12">
        <f t="shared" si="4"/>
        <v>0</v>
      </c>
      <c r="O15" s="12">
        <f t="shared" si="0"/>
        <v>0</v>
      </c>
      <c r="P15" s="12">
        <f t="shared" si="1"/>
        <v>2</v>
      </c>
      <c r="Q15" s="12">
        <f t="shared" si="1"/>
        <v>14</v>
      </c>
      <c r="R15" s="12">
        <f>VALUE(J15)</f>
        <v>30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GridLines="0" workbookViewId="0">
      <selection activeCell="L11" sqref="L11:R15"/>
    </sheetView>
  </sheetViews>
  <sheetFormatPr baseColWidth="10" defaultColWidth="11.5703125" defaultRowHeight="15" x14ac:dyDescent="0.25"/>
  <cols>
    <col min="1" max="1" width="11.5703125" style="12"/>
    <col min="2" max="2" width="15" style="12" customWidth="1"/>
    <col min="3" max="3" width="12" style="12" customWidth="1"/>
    <col min="4" max="4" width="16" style="12" customWidth="1"/>
    <col min="5" max="6" width="6" style="12" customWidth="1"/>
    <col min="7" max="7" width="14" style="12" customWidth="1"/>
    <col min="8" max="8" width="6" style="12" customWidth="1"/>
    <col min="9" max="9" width="8" style="12" customWidth="1"/>
    <col min="10" max="10" width="4" style="12" customWidth="1"/>
    <col min="11" max="16384" width="11.5703125" style="12"/>
  </cols>
  <sheetData>
    <row r="1" spans="1:18" ht="15.75" x14ac:dyDescent="0.25">
      <c r="A1" s="11" t="s">
        <v>50</v>
      </c>
    </row>
    <row r="2" spans="1:18" ht="21" x14ac:dyDescent="0.35">
      <c r="A2" s="13" t="s">
        <v>104</v>
      </c>
    </row>
    <row r="3" spans="1:18" x14ac:dyDescent="0.25">
      <c r="A3" s="12" t="s">
        <v>52</v>
      </c>
    </row>
    <row r="4" spans="1:18" x14ac:dyDescent="0.25">
      <c r="A4" s="14" t="s">
        <v>53</v>
      </c>
      <c r="B4" s="15" t="s">
        <v>54</v>
      </c>
      <c r="C4" s="16" t="s">
        <v>53</v>
      </c>
      <c r="D4" s="15" t="s">
        <v>55</v>
      </c>
      <c r="E4" s="15" t="s">
        <v>56</v>
      </c>
      <c r="F4" s="15" t="s">
        <v>57</v>
      </c>
      <c r="G4" s="15" t="s">
        <v>58</v>
      </c>
      <c r="H4" s="15" t="s">
        <v>59</v>
      </c>
    </row>
    <row r="5" spans="1:18" x14ac:dyDescent="0.25">
      <c r="A5" s="17" t="s">
        <v>55</v>
      </c>
      <c r="B5" s="18" t="s">
        <v>60</v>
      </c>
      <c r="C5" s="18" t="s">
        <v>105</v>
      </c>
      <c r="D5" s="18" t="s">
        <v>62</v>
      </c>
      <c r="E5" s="18" t="s">
        <v>63</v>
      </c>
      <c r="F5" s="18" t="s">
        <v>64</v>
      </c>
      <c r="G5" s="18" t="s">
        <v>65</v>
      </c>
      <c r="H5" s="18" t="s">
        <v>66</v>
      </c>
    </row>
    <row r="6" spans="1:18" x14ac:dyDescent="0.25">
      <c r="A6" s="17" t="s">
        <v>56</v>
      </c>
      <c r="B6" s="18" t="s">
        <v>67</v>
      </c>
      <c r="C6" s="18" t="s">
        <v>106</v>
      </c>
      <c r="D6" s="18" t="s">
        <v>107</v>
      </c>
      <c r="E6" s="18" t="s">
        <v>62</v>
      </c>
      <c r="F6" s="18" t="s">
        <v>70</v>
      </c>
      <c r="G6" s="18" t="s">
        <v>108</v>
      </c>
      <c r="H6" s="18" t="s">
        <v>72</v>
      </c>
    </row>
    <row r="7" spans="1:18" x14ac:dyDescent="0.25">
      <c r="A7" s="17" t="s">
        <v>57</v>
      </c>
      <c r="B7" s="18" t="s">
        <v>73</v>
      </c>
      <c r="C7" s="18" t="s">
        <v>109</v>
      </c>
      <c r="D7" s="18" t="s">
        <v>75</v>
      </c>
      <c r="E7" s="18" t="s">
        <v>76</v>
      </c>
      <c r="F7" s="18" t="s">
        <v>62</v>
      </c>
      <c r="G7" s="18" t="s">
        <v>110</v>
      </c>
      <c r="H7" s="18" t="s">
        <v>78</v>
      </c>
    </row>
    <row r="8" spans="1:18" x14ac:dyDescent="0.25">
      <c r="A8" s="17" t="s">
        <v>58</v>
      </c>
      <c r="B8" s="18" t="s">
        <v>79</v>
      </c>
      <c r="C8" s="18" t="s">
        <v>111</v>
      </c>
      <c r="D8" s="18" t="s">
        <v>81</v>
      </c>
      <c r="E8" s="18" t="s">
        <v>82</v>
      </c>
      <c r="F8" s="18" t="s">
        <v>83</v>
      </c>
      <c r="G8" s="18" t="s">
        <v>62</v>
      </c>
      <c r="H8" s="18" t="s">
        <v>84</v>
      </c>
    </row>
    <row r="9" spans="1:18" x14ac:dyDescent="0.25">
      <c r="A9" s="17" t="s">
        <v>59</v>
      </c>
      <c r="B9" s="18" t="s">
        <v>85</v>
      </c>
      <c r="C9" s="18" t="s">
        <v>112</v>
      </c>
      <c r="D9" s="18" t="s">
        <v>87</v>
      </c>
      <c r="E9" s="18" t="s">
        <v>88</v>
      </c>
      <c r="F9" s="18" t="s">
        <v>89</v>
      </c>
      <c r="G9" s="18" t="s">
        <v>90</v>
      </c>
      <c r="H9" s="18" t="s">
        <v>62</v>
      </c>
    </row>
    <row r="10" spans="1:18" x14ac:dyDescent="0.25">
      <c r="A10" s="19" t="s">
        <v>53</v>
      </c>
      <c r="B10" s="19" t="s">
        <v>91</v>
      </c>
      <c r="C10" s="19" t="s">
        <v>92</v>
      </c>
      <c r="D10" s="19" t="s">
        <v>93</v>
      </c>
      <c r="E10" s="19" t="s">
        <v>62</v>
      </c>
      <c r="F10" s="19" t="s">
        <v>94</v>
      </c>
      <c r="G10" s="19" t="s">
        <v>62</v>
      </c>
      <c r="H10" s="19" t="s">
        <v>62</v>
      </c>
      <c r="I10" s="19" t="s">
        <v>95</v>
      </c>
      <c r="J10" s="19" t="s">
        <v>62</v>
      </c>
    </row>
    <row r="11" spans="1:18" x14ac:dyDescent="0.25">
      <c r="A11" s="20" t="s">
        <v>96</v>
      </c>
      <c r="B11" s="20" t="s">
        <v>155</v>
      </c>
      <c r="C11" s="20" t="s">
        <v>56</v>
      </c>
      <c r="D11" s="20" t="s">
        <v>58</v>
      </c>
      <c r="E11" s="20" t="s">
        <v>58</v>
      </c>
      <c r="F11" s="20" t="s">
        <v>97</v>
      </c>
      <c r="G11" s="20" t="s">
        <v>55</v>
      </c>
      <c r="H11" s="20" t="s">
        <v>114</v>
      </c>
      <c r="I11" s="20" t="s">
        <v>97</v>
      </c>
      <c r="J11" s="20" t="s">
        <v>223</v>
      </c>
      <c r="L11" s="12" t="str">
        <f>B11</f>
        <v>A.MsBDM</v>
      </c>
      <c r="M11" s="12">
        <f>VALUE(C11)</f>
        <v>2</v>
      </c>
      <c r="N11" s="12">
        <f>VALUE(D11)/2</f>
        <v>2</v>
      </c>
      <c r="O11" s="12">
        <f t="shared" ref="O11:O15" si="0">VALUE(E11)</f>
        <v>4</v>
      </c>
      <c r="P11" s="12">
        <f t="shared" ref="P11:Q15" si="1">VALUE(G11)</f>
        <v>1</v>
      </c>
      <c r="Q11" s="12">
        <f t="shared" si="1"/>
        <v>60</v>
      </c>
      <c r="R11" s="12">
        <f>VALUE(J11)</f>
        <v>35</v>
      </c>
    </row>
    <row r="12" spans="1:18" x14ac:dyDescent="0.25">
      <c r="A12" s="20" t="s">
        <v>101</v>
      </c>
      <c r="B12" s="20" t="s">
        <v>156</v>
      </c>
      <c r="C12" s="20" t="s">
        <v>57</v>
      </c>
      <c r="D12" s="20" t="s">
        <v>58</v>
      </c>
      <c r="E12" s="20" t="s">
        <v>58</v>
      </c>
      <c r="F12" s="20" t="s">
        <v>97</v>
      </c>
      <c r="G12" s="20" t="s">
        <v>56</v>
      </c>
      <c r="H12" s="20" t="s">
        <v>224</v>
      </c>
      <c r="I12" s="20" t="s">
        <v>97</v>
      </c>
      <c r="J12" s="20" t="s">
        <v>221</v>
      </c>
      <c r="L12" s="12" t="str">
        <f t="shared" ref="L12:L15" si="2">B12</f>
        <v>As.PBDM</v>
      </c>
      <c r="M12" s="12">
        <f t="shared" ref="M12:M15" si="3">VALUE(C12)</f>
        <v>3</v>
      </c>
      <c r="N12" s="12">
        <f t="shared" ref="N12:N15" si="4">VALUE(D12)/2</f>
        <v>2</v>
      </c>
      <c r="O12" s="12">
        <f t="shared" si="0"/>
        <v>4</v>
      </c>
      <c r="P12" s="12">
        <f t="shared" si="1"/>
        <v>2</v>
      </c>
      <c r="Q12" s="12">
        <f t="shared" si="1"/>
        <v>80</v>
      </c>
      <c r="R12" s="12">
        <f>VALUE(J12)</f>
        <v>53</v>
      </c>
    </row>
    <row r="13" spans="1:18" x14ac:dyDescent="0.25">
      <c r="A13" s="20" t="s">
        <v>101</v>
      </c>
      <c r="B13" s="20" t="s">
        <v>157</v>
      </c>
      <c r="C13" s="20" t="s">
        <v>55</v>
      </c>
      <c r="D13" s="20" t="s">
        <v>56</v>
      </c>
      <c r="E13" s="20" t="s">
        <v>56</v>
      </c>
      <c r="F13" s="20" t="s">
        <v>97</v>
      </c>
      <c r="G13" s="20" t="s">
        <v>98</v>
      </c>
      <c r="H13" s="20" t="s">
        <v>99</v>
      </c>
      <c r="I13" s="20" t="s">
        <v>97</v>
      </c>
      <c r="J13" s="20" t="s">
        <v>113</v>
      </c>
      <c r="L13" s="12" t="str">
        <f t="shared" si="2"/>
        <v>E-PaiBDM</v>
      </c>
      <c r="M13" s="12">
        <f t="shared" si="3"/>
        <v>1</v>
      </c>
      <c r="N13" s="12">
        <f t="shared" si="4"/>
        <v>1</v>
      </c>
      <c r="O13" s="12">
        <f t="shared" si="0"/>
        <v>2</v>
      </c>
      <c r="P13" s="12">
        <f t="shared" si="1"/>
        <v>0</v>
      </c>
      <c r="Q13" s="12">
        <f t="shared" si="1"/>
        <v>30</v>
      </c>
      <c r="R13" s="12">
        <f>VALUE(J13)</f>
        <v>19</v>
      </c>
    </row>
    <row r="14" spans="1:18" x14ac:dyDescent="0.25">
      <c r="A14" s="20" t="s">
        <v>103</v>
      </c>
      <c r="B14" s="20" t="s">
        <v>158</v>
      </c>
      <c r="C14" s="20" t="s">
        <v>57</v>
      </c>
      <c r="D14" s="20" t="s">
        <v>56</v>
      </c>
      <c r="E14" s="20" t="s">
        <v>56</v>
      </c>
      <c r="F14" s="20" t="s">
        <v>97</v>
      </c>
      <c r="G14" s="20" t="s">
        <v>58</v>
      </c>
      <c r="H14" s="20" t="s">
        <v>219</v>
      </c>
      <c r="I14" s="20" t="s">
        <v>97</v>
      </c>
      <c r="J14" s="20" t="s">
        <v>225</v>
      </c>
      <c r="L14" s="12" t="str">
        <f t="shared" si="2"/>
        <v>HenCDM</v>
      </c>
      <c r="M14" s="12">
        <f t="shared" si="3"/>
        <v>3</v>
      </c>
      <c r="N14" s="12">
        <f t="shared" si="4"/>
        <v>1</v>
      </c>
      <c r="O14" s="12">
        <f t="shared" si="0"/>
        <v>2</v>
      </c>
      <c r="P14" s="12">
        <f t="shared" si="1"/>
        <v>4</v>
      </c>
      <c r="Q14" s="12">
        <f t="shared" si="1"/>
        <v>63</v>
      </c>
      <c r="R14" s="12">
        <f>VALUE(J14)</f>
        <v>83</v>
      </c>
    </row>
    <row r="15" spans="1:18" x14ac:dyDescent="0.25">
      <c r="A15" s="20" t="s">
        <v>103</v>
      </c>
      <c r="B15" s="20" t="s">
        <v>159</v>
      </c>
      <c r="C15" s="20" t="s">
        <v>57</v>
      </c>
      <c r="D15" s="20" t="s">
        <v>98</v>
      </c>
      <c r="E15" s="20" t="s">
        <v>55</v>
      </c>
      <c r="F15" s="20" t="s">
        <v>97</v>
      </c>
      <c r="G15" s="20" t="s">
        <v>226</v>
      </c>
      <c r="H15" s="20" t="s">
        <v>227</v>
      </c>
      <c r="I15" s="20" t="s">
        <v>97</v>
      </c>
      <c r="J15" s="20" t="s">
        <v>228</v>
      </c>
      <c r="L15" s="12" t="str">
        <f t="shared" si="2"/>
        <v>SomBDM</v>
      </c>
      <c r="M15" s="12">
        <f t="shared" si="3"/>
        <v>3</v>
      </c>
      <c r="N15" s="12">
        <f t="shared" si="4"/>
        <v>0</v>
      </c>
      <c r="O15" s="12">
        <f t="shared" si="0"/>
        <v>1</v>
      </c>
      <c r="P15" s="12">
        <f t="shared" si="1"/>
        <v>6</v>
      </c>
      <c r="Q15" s="12">
        <f t="shared" si="1"/>
        <v>47</v>
      </c>
      <c r="R15" s="12">
        <f>VALUE(J15)</f>
        <v>90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GridLines="0" workbookViewId="0">
      <selection activeCell="L11" sqref="L11:R15"/>
    </sheetView>
  </sheetViews>
  <sheetFormatPr baseColWidth="10" defaultColWidth="11.5703125" defaultRowHeight="15" x14ac:dyDescent="0.25"/>
  <cols>
    <col min="1" max="1" width="11.5703125" style="12"/>
    <col min="2" max="2" width="15" style="12" customWidth="1"/>
    <col min="3" max="3" width="11" style="12" customWidth="1"/>
    <col min="4" max="4" width="14" style="12" customWidth="1"/>
    <col min="5" max="6" width="6" style="12" customWidth="1"/>
    <col min="7" max="7" width="14" style="12" customWidth="1"/>
    <col min="8" max="8" width="6" style="12" customWidth="1"/>
    <col min="9" max="9" width="8" style="12" customWidth="1"/>
    <col min="10" max="10" width="4" style="12" customWidth="1"/>
    <col min="11" max="16384" width="11.5703125" style="12"/>
  </cols>
  <sheetData>
    <row r="1" spans="1:18" ht="15.75" x14ac:dyDescent="0.25">
      <c r="A1" s="11" t="s">
        <v>50</v>
      </c>
    </row>
    <row r="2" spans="1:18" ht="21" x14ac:dyDescent="0.35">
      <c r="A2" s="13" t="s">
        <v>115</v>
      </c>
    </row>
    <row r="3" spans="1:18" x14ac:dyDescent="0.25">
      <c r="A3" s="12" t="s">
        <v>52</v>
      </c>
    </row>
    <row r="4" spans="1:18" x14ac:dyDescent="0.25">
      <c r="A4" s="14" t="s">
        <v>53</v>
      </c>
      <c r="B4" s="15" t="s">
        <v>54</v>
      </c>
      <c r="C4" s="16" t="s">
        <v>53</v>
      </c>
      <c r="D4" s="15" t="s">
        <v>55</v>
      </c>
      <c r="E4" s="15" t="s">
        <v>56</v>
      </c>
      <c r="F4" s="15" t="s">
        <v>57</v>
      </c>
      <c r="G4" s="15" t="s">
        <v>58</v>
      </c>
      <c r="H4" s="15" t="s">
        <v>59</v>
      </c>
    </row>
    <row r="5" spans="1:18" x14ac:dyDescent="0.25">
      <c r="A5" s="17" t="s">
        <v>55</v>
      </c>
      <c r="B5" s="18" t="s">
        <v>60</v>
      </c>
      <c r="C5" s="18" t="s">
        <v>116</v>
      </c>
      <c r="D5" s="18" t="s">
        <v>62</v>
      </c>
      <c r="E5" s="18" t="s">
        <v>63</v>
      </c>
      <c r="F5" s="18" t="s">
        <v>64</v>
      </c>
      <c r="G5" s="18" t="s">
        <v>65</v>
      </c>
      <c r="H5" s="18" t="s">
        <v>66</v>
      </c>
    </row>
    <row r="6" spans="1:18" x14ac:dyDescent="0.25">
      <c r="A6" s="17" t="s">
        <v>56</v>
      </c>
      <c r="B6" s="18" t="s">
        <v>67</v>
      </c>
      <c r="C6" s="18" t="s">
        <v>117</v>
      </c>
      <c r="D6" s="18" t="s">
        <v>118</v>
      </c>
      <c r="E6" s="18" t="s">
        <v>62</v>
      </c>
      <c r="F6" s="18" t="s">
        <v>70</v>
      </c>
      <c r="G6" s="18" t="s">
        <v>119</v>
      </c>
      <c r="H6" s="18" t="s">
        <v>72</v>
      </c>
    </row>
    <row r="7" spans="1:18" x14ac:dyDescent="0.25">
      <c r="A7" s="17" t="s">
        <v>57</v>
      </c>
      <c r="B7" s="18" t="s">
        <v>73</v>
      </c>
      <c r="C7" s="18" t="s">
        <v>120</v>
      </c>
      <c r="D7" s="18" t="s">
        <v>75</v>
      </c>
      <c r="E7" s="18" t="s">
        <v>76</v>
      </c>
      <c r="F7" s="18" t="s">
        <v>62</v>
      </c>
      <c r="G7" s="18" t="s">
        <v>121</v>
      </c>
      <c r="H7" s="18" t="s">
        <v>78</v>
      </c>
    </row>
    <row r="8" spans="1:18" x14ac:dyDescent="0.25">
      <c r="A8" s="17" t="s">
        <v>58</v>
      </c>
      <c r="B8" s="18" t="s">
        <v>79</v>
      </c>
      <c r="C8" s="18" t="s">
        <v>122</v>
      </c>
      <c r="D8" s="18" t="s">
        <v>81</v>
      </c>
      <c r="E8" s="18" t="s">
        <v>82</v>
      </c>
      <c r="F8" s="18" t="s">
        <v>83</v>
      </c>
      <c r="G8" s="18" t="s">
        <v>62</v>
      </c>
      <c r="H8" s="18" t="s">
        <v>84</v>
      </c>
    </row>
    <row r="9" spans="1:18" x14ac:dyDescent="0.25">
      <c r="A9" s="17" t="s">
        <v>59</v>
      </c>
      <c r="B9" s="18" t="s">
        <v>85</v>
      </c>
      <c r="C9" s="18" t="s">
        <v>123</v>
      </c>
      <c r="D9" s="18" t="s">
        <v>87</v>
      </c>
      <c r="E9" s="18" t="s">
        <v>88</v>
      </c>
      <c r="F9" s="18" t="s">
        <v>89</v>
      </c>
      <c r="G9" s="18" t="s">
        <v>90</v>
      </c>
      <c r="H9" s="18" t="s">
        <v>62</v>
      </c>
    </row>
    <row r="10" spans="1:18" x14ac:dyDescent="0.25">
      <c r="A10" s="19" t="s">
        <v>53</v>
      </c>
      <c r="B10" s="19" t="s">
        <v>91</v>
      </c>
      <c r="C10" s="19" t="s">
        <v>92</v>
      </c>
      <c r="D10" s="19" t="s">
        <v>93</v>
      </c>
      <c r="E10" s="19" t="s">
        <v>62</v>
      </c>
      <c r="F10" s="19" t="s">
        <v>94</v>
      </c>
      <c r="G10" s="19" t="s">
        <v>62</v>
      </c>
      <c r="H10" s="19" t="s">
        <v>62</v>
      </c>
      <c r="I10" s="19" t="s">
        <v>95</v>
      </c>
      <c r="J10" s="19" t="s">
        <v>62</v>
      </c>
    </row>
    <row r="11" spans="1:18" x14ac:dyDescent="0.25">
      <c r="A11" s="20" t="s">
        <v>96</v>
      </c>
      <c r="B11" s="20" t="s">
        <v>161</v>
      </c>
      <c r="C11" s="20" t="s">
        <v>56</v>
      </c>
      <c r="D11" s="20" t="s">
        <v>58</v>
      </c>
      <c r="E11" s="20" t="s">
        <v>58</v>
      </c>
      <c r="F11" s="20" t="s">
        <v>97</v>
      </c>
      <c r="G11" s="20" t="s">
        <v>98</v>
      </c>
      <c r="H11" s="20" t="s">
        <v>114</v>
      </c>
      <c r="I11" s="20" t="s">
        <v>97</v>
      </c>
      <c r="J11" s="20" t="s">
        <v>124</v>
      </c>
      <c r="L11" s="12" t="str">
        <f>B11</f>
        <v>A.MsBDX</v>
      </c>
      <c r="M11" s="12">
        <f>VALUE(C11)</f>
        <v>2</v>
      </c>
      <c r="N11" s="12">
        <f>VALUE(D11)/2</f>
        <v>2</v>
      </c>
      <c r="O11" s="12">
        <f t="shared" ref="O11:O15" si="0">VALUE(E11)</f>
        <v>4</v>
      </c>
      <c r="P11" s="12">
        <f t="shared" ref="P11:Q15" si="1">VALUE(G11)</f>
        <v>0</v>
      </c>
      <c r="Q11" s="12">
        <f t="shared" si="1"/>
        <v>60</v>
      </c>
      <c r="R11" s="12">
        <f>VALUE(J11)</f>
        <v>15</v>
      </c>
    </row>
    <row r="12" spans="1:18" x14ac:dyDescent="0.25">
      <c r="A12" s="20" t="s">
        <v>101</v>
      </c>
      <c r="B12" s="20" t="s">
        <v>164</v>
      </c>
      <c r="C12" s="20" t="s">
        <v>57</v>
      </c>
      <c r="D12" s="20" t="s">
        <v>58</v>
      </c>
      <c r="E12" s="20" t="s">
        <v>58</v>
      </c>
      <c r="F12" s="20" t="s">
        <v>97</v>
      </c>
      <c r="G12" s="20" t="s">
        <v>56</v>
      </c>
      <c r="H12" s="20" t="s">
        <v>114</v>
      </c>
      <c r="I12" s="20" t="s">
        <v>97</v>
      </c>
      <c r="J12" s="20" t="s">
        <v>229</v>
      </c>
      <c r="L12" s="12" t="str">
        <f t="shared" ref="L12:L15" si="2">B12</f>
        <v>SomBDX</v>
      </c>
      <c r="M12" s="12">
        <f t="shared" ref="M12:M15" si="3">VALUE(C12)</f>
        <v>3</v>
      </c>
      <c r="N12" s="12">
        <f t="shared" ref="N12:N15" si="4">VALUE(D12)/2</f>
        <v>2</v>
      </c>
      <c r="O12" s="12">
        <f t="shared" si="0"/>
        <v>4</v>
      </c>
      <c r="P12" s="12">
        <f t="shared" si="1"/>
        <v>2</v>
      </c>
      <c r="Q12" s="12">
        <f t="shared" si="1"/>
        <v>60</v>
      </c>
      <c r="R12" s="12">
        <f>VALUE(J12)</f>
        <v>39</v>
      </c>
    </row>
    <row r="13" spans="1:18" x14ac:dyDescent="0.25">
      <c r="A13" s="20" t="s">
        <v>102</v>
      </c>
      <c r="B13" s="20" t="s">
        <v>160</v>
      </c>
      <c r="C13" s="20" t="s">
        <v>55</v>
      </c>
      <c r="D13" s="20" t="s">
        <v>56</v>
      </c>
      <c r="E13" s="20" t="s">
        <v>56</v>
      </c>
      <c r="F13" s="20" t="s">
        <v>97</v>
      </c>
      <c r="G13" s="20" t="s">
        <v>98</v>
      </c>
      <c r="H13" s="20" t="s">
        <v>99</v>
      </c>
      <c r="I13" s="20" t="s">
        <v>97</v>
      </c>
      <c r="J13" s="20" t="s">
        <v>100</v>
      </c>
      <c r="L13" s="12" t="str">
        <f t="shared" si="2"/>
        <v>E-PaiBDX</v>
      </c>
      <c r="M13" s="12">
        <f t="shared" si="3"/>
        <v>1</v>
      </c>
      <c r="N13" s="12">
        <f t="shared" si="4"/>
        <v>1</v>
      </c>
      <c r="O13" s="12">
        <f t="shared" si="0"/>
        <v>2</v>
      </c>
      <c r="P13" s="12">
        <f t="shared" si="1"/>
        <v>0</v>
      </c>
      <c r="Q13" s="12">
        <f t="shared" si="1"/>
        <v>30</v>
      </c>
      <c r="R13" s="12">
        <f>VALUE(J13)</f>
        <v>14</v>
      </c>
    </row>
    <row r="14" spans="1:18" x14ac:dyDescent="0.25">
      <c r="A14" s="20" t="s">
        <v>103</v>
      </c>
      <c r="B14" s="20" t="s">
        <v>162</v>
      </c>
      <c r="C14" s="20" t="s">
        <v>57</v>
      </c>
      <c r="D14" s="20" t="s">
        <v>56</v>
      </c>
      <c r="E14" s="20" t="s">
        <v>56</v>
      </c>
      <c r="F14" s="20" t="s">
        <v>97</v>
      </c>
      <c r="G14" s="20" t="s">
        <v>58</v>
      </c>
      <c r="H14" s="20" t="s">
        <v>230</v>
      </c>
      <c r="I14" s="20" t="s">
        <v>97</v>
      </c>
      <c r="J14" s="20" t="s">
        <v>231</v>
      </c>
      <c r="L14" s="12" t="str">
        <f t="shared" si="2"/>
        <v>HenCDX</v>
      </c>
      <c r="M14" s="12">
        <f t="shared" si="3"/>
        <v>3</v>
      </c>
      <c r="N14" s="12">
        <f t="shared" si="4"/>
        <v>1</v>
      </c>
      <c r="O14" s="12">
        <f t="shared" si="0"/>
        <v>2</v>
      </c>
      <c r="P14" s="12">
        <f t="shared" si="1"/>
        <v>4</v>
      </c>
      <c r="Q14" s="12">
        <f t="shared" si="1"/>
        <v>48</v>
      </c>
      <c r="R14" s="12">
        <f>VALUE(J14)</f>
        <v>68</v>
      </c>
    </row>
    <row r="15" spans="1:18" x14ac:dyDescent="0.25">
      <c r="A15" s="20" t="s">
        <v>103</v>
      </c>
      <c r="B15" s="20" t="s">
        <v>163</v>
      </c>
      <c r="C15" s="20" t="s">
        <v>57</v>
      </c>
      <c r="D15" s="20" t="s">
        <v>98</v>
      </c>
      <c r="E15" s="20" t="s">
        <v>98</v>
      </c>
      <c r="F15" s="20" t="s">
        <v>97</v>
      </c>
      <c r="G15" s="20" t="s">
        <v>226</v>
      </c>
      <c r="H15" s="20" t="s">
        <v>232</v>
      </c>
      <c r="I15" s="20" t="s">
        <v>97</v>
      </c>
      <c r="J15" s="20" t="s">
        <v>228</v>
      </c>
      <c r="L15" s="12" t="str">
        <f t="shared" si="2"/>
        <v>As.PBDX</v>
      </c>
      <c r="M15" s="12">
        <f t="shared" si="3"/>
        <v>3</v>
      </c>
      <c r="N15" s="12">
        <f t="shared" si="4"/>
        <v>0</v>
      </c>
      <c r="O15" s="12">
        <f t="shared" si="0"/>
        <v>0</v>
      </c>
      <c r="P15" s="12">
        <f t="shared" si="1"/>
        <v>6</v>
      </c>
      <c r="Q15" s="12">
        <f t="shared" si="1"/>
        <v>28</v>
      </c>
      <c r="R15" s="12">
        <f>VALUE(J15)</f>
        <v>90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GridLines="0" workbookViewId="0">
      <selection activeCell="L11" sqref="L11:R15"/>
    </sheetView>
  </sheetViews>
  <sheetFormatPr baseColWidth="10" defaultColWidth="11.5703125" defaultRowHeight="15" x14ac:dyDescent="0.25"/>
  <cols>
    <col min="1" max="1" width="11.5703125" style="12"/>
    <col min="2" max="2" width="15" style="12" customWidth="1"/>
    <col min="3" max="3" width="11" style="12" customWidth="1"/>
    <col min="4" max="4" width="14" style="12" customWidth="1"/>
    <col min="5" max="6" width="6" style="12" customWidth="1"/>
    <col min="7" max="7" width="19" style="12" customWidth="1"/>
    <col min="8" max="8" width="6" style="12" customWidth="1"/>
    <col min="9" max="9" width="8" style="12" customWidth="1"/>
    <col min="10" max="10" width="4" style="12" customWidth="1"/>
    <col min="11" max="16384" width="11.5703125" style="12"/>
  </cols>
  <sheetData>
    <row r="1" spans="1:18" ht="15.75" x14ac:dyDescent="0.25">
      <c r="A1" s="11" t="s">
        <v>50</v>
      </c>
    </row>
    <row r="2" spans="1:18" ht="21" x14ac:dyDescent="0.35">
      <c r="A2" s="13" t="s">
        <v>125</v>
      </c>
    </row>
    <row r="3" spans="1:18" x14ac:dyDescent="0.25">
      <c r="A3" s="12" t="s">
        <v>52</v>
      </c>
    </row>
    <row r="4" spans="1:18" x14ac:dyDescent="0.25">
      <c r="A4" s="14" t="s">
        <v>53</v>
      </c>
      <c r="B4" s="15" t="s">
        <v>54</v>
      </c>
      <c r="C4" s="16" t="s">
        <v>53</v>
      </c>
      <c r="D4" s="15" t="s">
        <v>55</v>
      </c>
      <c r="E4" s="15" t="s">
        <v>56</v>
      </c>
      <c r="F4" s="15" t="s">
        <v>57</v>
      </c>
      <c r="G4" s="15" t="s">
        <v>58</v>
      </c>
      <c r="H4" s="15" t="s">
        <v>59</v>
      </c>
    </row>
    <row r="5" spans="1:18" x14ac:dyDescent="0.25">
      <c r="A5" s="17" t="s">
        <v>55</v>
      </c>
      <c r="B5" s="18" t="s">
        <v>60</v>
      </c>
      <c r="C5" s="18" t="s">
        <v>126</v>
      </c>
      <c r="D5" s="18" t="s">
        <v>62</v>
      </c>
      <c r="E5" s="18" t="s">
        <v>63</v>
      </c>
      <c r="F5" s="18" t="s">
        <v>64</v>
      </c>
      <c r="G5" s="18" t="s">
        <v>65</v>
      </c>
      <c r="H5" s="18" t="s">
        <v>66</v>
      </c>
    </row>
    <row r="6" spans="1:18" x14ac:dyDescent="0.25">
      <c r="A6" s="17" t="s">
        <v>56</v>
      </c>
      <c r="B6" s="18" t="s">
        <v>67</v>
      </c>
      <c r="C6" s="18" t="s">
        <v>127</v>
      </c>
      <c r="D6" s="18" t="s">
        <v>128</v>
      </c>
      <c r="E6" s="18" t="s">
        <v>62</v>
      </c>
      <c r="F6" s="18" t="s">
        <v>70</v>
      </c>
      <c r="G6" s="18" t="s">
        <v>129</v>
      </c>
      <c r="H6" s="18" t="s">
        <v>72</v>
      </c>
    </row>
    <row r="7" spans="1:18" x14ac:dyDescent="0.25">
      <c r="A7" s="17" t="s">
        <v>57</v>
      </c>
      <c r="B7" s="18" t="s">
        <v>73</v>
      </c>
      <c r="C7" s="18" t="s">
        <v>130</v>
      </c>
      <c r="D7" s="18" t="s">
        <v>75</v>
      </c>
      <c r="E7" s="18" t="s">
        <v>76</v>
      </c>
      <c r="F7" s="18" t="s">
        <v>62</v>
      </c>
      <c r="G7" s="18" t="s">
        <v>131</v>
      </c>
      <c r="H7" s="18" t="s">
        <v>78</v>
      </c>
    </row>
    <row r="8" spans="1:18" x14ac:dyDescent="0.25">
      <c r="A8" s="17" t="s">
        <v>58</v>
      </c>
      <c r="B8" s="18" t="s">
        <v>79</v>
      </c>
      <c r="C8" s="18" t="s">
        <v>132</v>
      </c>
      <c r="D8" s="18" t="s">
        <v>81</v>
      </c>
      <c r="E8" s="18" t="s">
        <v>82</v>
      </c>
      <c r="F8" s="18" t="s">
        <v>83</v>
      </c>
      <c r="G8" s="18" t="s">
        <v>62</v>
      </c>
      <c r="H8" s="18" t="s">
        <v>84</v>
      </c>
    </row>
    <row r="9" spans="1:18" x14ac:dyDescent="0.25">
      <c r="A9" s="17" t="s">
        <v>59</v>
      </c>
      <c r="B9" s="18" t="s">
        <v>85</v>
      </c>
      <c r="C9" s="18" t="s">
        <v>133</v>
      </c>
      <c r="D9" s="18" t="s">
        <v>87</v>
      </c>
      <c r="E9" s="18" t="s">
        <v>88</v>
      </c>
      <c r="F9" s="18" t="s">
        <v>89</v>
      </c>
      <c r="G9" s="18" t="s">
        <v>90</v>
      </c>
      <c r="H9" s="18" t="s">
        <v>62</v>
      </c>
    </row>
    <row r="10" spans="1:18" x14ac:dyDescent="0.25">
      <c r="A10" s="19" t="s">
        <v>53</v>
      </c>
      <c r="B10" s="19" t="s">
        <v>91</v>
      </c>
      <c r="C10" s="19" t="s">
        <v>92</v>
      </c>
      <c r="D10" s="19" t="s">
        <v>93</v>
      </c>
      <c r="E10" s="19" t="s">
        <v>62</v>
      </c>
      <c r="F10" s="19" t="s">
        <v>94</v>
      </c>
      <c r="G10" s="19" t="s">
        <v>62</v>
      </c>
      <c r="H10" s="19" t="s">
        <v>62</v>
      </c>
      <c r="I10" s="19" t="s">
        <v>95</v>
      </c>
      <c r="J10" s="19" t="s">
        <v>62</v>
      </c>
    </row>
    <row r="11" spans="1:18" x14ac:dyDescent="0.25">
      <c r="A11" s="20" t="s">
        <v>96</v>
      </c>
      <c r="B11" s="20" t="s">
        <v>166</v>
      </c>
      <c r="C11" s="20" t="s">
        <v>56</v>
      </c>
      <c r="D11" s="20" t="s">
        <v>58</v>
      </c>
      <c r="E11" s="20" t="s">
        <v>58</v>
      </c>
      <c r="F11" s="20" t="s">
        <v>97</v>
      </c>
      <c r="G11" s="20" t="s">
        <v>98</v>
      </c>
      <c r="H11" s="20" t="s">
        <v>114</v>
      </c>
      <c r="I11" s="20" t="s">
        <v>97</v>
      </c>
      <c r="J11" s="20" t="s">
        <v>56</v>
      </c>
      <c r="L11" s="12" t="str">
        <f>B11</f>
        <v>A.MsBInd</v>
      </c>
      <c r="M11" s="12">
        <f>VALUE(C11)</f>
        <v>2</v>
      </c>
      <c r="N11" s="12">
        <f>VALUE(D11)/2</f>
        <v>2</v>
      </c>
      <c r="O11" s="12">
        <f t="shared" ref="O11:O15" si="0">VALUE(E11)</f>
        <v>4</v>
      </c>
      <c r="P11" s="12">
        <f t="shared" ref="P11:Q15" si="1">VALUE(G11)</f>
        <v>0</v>
      </c>
      <c r="Q11" s="12">
        <f t="shared" si="1"/>
        <v>60</v>
      </c>
      <c r="R11" s="12">
        <f>VALUE(J11)</f>
        <v>2</v>
      </c>
    </row>
    <row r="12" spans="1:18" x14ac:dyDescent="0.25">
      <c r="A12" s="20" t="s">
        <v>101</v>
      </c>
      <c r="B12" s="20" t="s">
        <v>165</v>
      </c>
      <c r="C12" s="20" t="s">
        <v>55</v>
      </c>
      <c r="D12" s="20" t="s">
        <v>56</v>
      </c>
      <c r="E12" s="20" t="s">
        <v>56</v>
      </c>
      <c r="F12" s="20" t="s">
        <v>97</v>
      </c>
      <c r="G12" s="20" t="s">
        <v>98</v>
      </c>
      <c r="H12" s="20" t="s">
        <v>99</v>
      </c>
      <c r="I12" s="20" t="s">
        <v>97</v>
      </c>
      <c r="J12" s="20" t="s">
        <v>134</v>
      </c>
      <c r="L12" s="12" t="str">
        <f t="shared" ref="L12:L15" si="2">B12</f>
        <v>E-PaiBInd</v>
      </c>
      <c r="M12" s="12">
        <f t="shared" ref="M12:M15" si="3">VALUE(C12)</f>
        <v>1</v>
      </c>
      <c r="N12" s="12">
        <f t="shared" ref="N12:N15" si="4">VALUE(D12)/2</f>
        <v>1</v>
      </c>
      <c r="O12" s="12">
        <f t="shared" si="0"/>
        <v>2</v>
      </c>
      <c r="P12" s="12">
        <f t="shared" si="1"/>
        <v>0</v>
      </c>
      <c r="Q12" s="12">
        <f t="shared" si="1"/>
        <v>30</v>
      </c>
      <c r="R12" s="12">
        <f>VALUE(J12)</f>
        <v>9</v>
      </c>
    </row>
    <row r="13" spans="1:18" x14ac:dyDescent="0.25">
      <c r="A13" s="20" t="s">
        <v>102</v>
      </c>
      <c r="B13" s="20" t="s">
        <v>168</v>
      </c>
      <c r="C13" s="20" t="s">
        <v>57</v>
      </c>
      <c r="D13" s="20" t="s">
        <v>56</v>
      </c>
      <c r="E13" s="20" t="s">
        <v>57</v>
      </c>
      <c r="F13" s="20" t="s">
        <v>97</v>
      </c>
      <c r="G13" s="20" t="s">
        <v>58</v>
      </c>
      <c r="H13" s="20" t="s">
        <v>233</v>
      </c>
      <c r="I13" s="20" t="s">
        <v>97</v>
      </c>
      <c r="J13" s="20" t="s">
        <v>225</v>
      </c>
      <c r="L13" s="12" t="str">
        <f t="shared" si="2"/>
        <v>As.PBInd</v>
      </c>
      <c r="M13" s="12">
        <f t="shared" si="3"/>
        <v>3</v>
      </c>
      <c r="N13" s="12">
        <f t="shared" si="4"/>
        <v>1</v>
      </c>
      <c r="O13" s="12">
        <f t="shared" si="0"/>
        <v>3</v>
      </c>
      <c r="P13" s="12">
        <f t="shared" si="1"/>
        <v>4</v>
      </c>
      <c r="Q13" s="12">
        <f t="shared" si="1"/>
        <v>62</v>
      </c>
      <c r="R13" s="12">
        <f>VALUE(J13)</f>
        <v>83</v>
      </c>
    </row>
    <row r="14" spans="1:18" x14ac:dyDescent="0.25">
      <c r="A14" s="20" t="s">
        <v>103</v>
      </c>
      <c r="B14" s="20" t="s">
        <v>169</v>
      </c>
      <c r="C14" s="20" t="s">
        <v>57</v>
      </c>
      <c r="D14" s="20" t="s">
        <v>56</v>
      </c>
      <c r="E14" s="20" t="s">
        <v>56</v>
      </c>
      <c r="F14" s="20" t="s">
        <v>97</v>
      </c>
      <c r="G14" s="20" t="s">
        <v>58</v>
      </c>
      <c r="H14" s="20" t="s">
        <v>234</v>
      </c>
      <c r="I14" s="20" t="s">
        <v>97</v>
      </c>
      <c r="J14" s="20" t="s">
        <v>235</v>
      </c>
      <c r="L14" s="12" t="str">
        <f t="shared" si="2"/>
        <v>SomBInd</v>
      </c>
      <c r="M14" s="12">
        <f t="shared" si="3"/>
        <v>3</v>
      </c>
      <c r="N14" s="12">
        <f t="shared" si="4"/>
        <v>1</v>
      </c>
      <c r="O14" s="12">
        <f t="shared" si="0"/>
        <v>2</v>
      </c>
      <c r="P14" s="12">
        <f t="shared" si="1"/>
        <v>4</v>
      </c>
      <c r="Q14" s="12">
        <f t="shared" si="1"/>
        <v>42</v>
      </c>
      <c r="R14" s="12">
        <f>VALUE(J14)</f>
        <v>65</v>
      </c>
    </row>
    <row r="15" spans="1:18" x14ac:dyDescent="0.25">
      <c r="A15" s="20" t="s">
        <v>103</v>
      </c>
      <c r="B15" s="20" t="s">
        <v>167</v>
      </c>
      <c r="C15" s="20" t="s">
        <v>57</v>
      </c>
      <c r="D15" s="20" t="s">
        <v>56</v>
      </c>
      <c r="E15" s="20" t="s">
        <v>56</v>
      </c>
      <c r="F15" s="20" t="s">
        <v>97</v>
      </c>
      <c r="G15" s="20" t="s">
        <v>59</v>
      </c>
      <c r="H15" s="20" t="s">
        <v>236</v>
      </c>
      <c r="I15" s="20" t="s">
        <v>97</v>
      </c>
      <c r="J15" s="20" t="s">
        <v>228</v>
      </c>
      <c r="L15" s="12" t="str">
        <f t="shared" si="2"/>
        <v>HenCInd</v>
      </c>
      <c r="M15" s="12">
        <f t="shared" si="3"/>
        <v>3</v>
      </c>
      <c r="N15" s="12">
        <f t="shared" si="4"/>
        <v>1</v>
      </c>
      <c r="O15" s="12">
        <f t="shared" si="0"/>
        <v>2</v>
      </c>
      <c r="P15" s="12">
        <f t="shared" si="1"/>
        <v>5</v>
      </c>
      <c r="Q15" s="12">
        <f t="shared" si="1"/>
        <v>55</v>
      </c>
      <c r="R15" s="12">
        <f>VALUE(J15)</f>
        <v>90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GridLines="0" workbookViewId="0">
      <selection activeCell="L11" sqref="L11:R15"/>
    </sheetView>
  </sheetViews>
  <sheetFormatPr baseColWidth="10" defaultColWidth="11.5703125" defaultRowHeight="15" x14ac:dyDescent="0.25"/>
  <cols>
    <col min="1" max="1" width="11.5703125" style="12"/>
    <col min="2" max="2" width="15" style="12" customWidth="1"/>
    <col min="3" max="3" width="11" style="12" customWidth="1"/>
    <col min="4" max="4" width="15" style="12" customWidth="1"/>
    <col min="5" max="6" width="6" style="12" customWidth="1"/>
    <col min="7" max="7" width="14" style="12" customWidth="1"/>
    <col min="8" max="8" width="6" style="12" customWidth="1"/>
    <col min="9" max="9" width="8" style="12" customWidth="1"/>
    <col min="10" max="10" width="4" style="12" customWidth="1"/>
    <col min="11" max="16384" width="11.5703125" style="12"/>
  </cols>
  <sheetData>
    <row r="1" spans="1:18" ht="15.75" x14ac:dyDescent="0.25">
      <c r="A1" s="11" t="s">
        <v>50</v>
      </c>
    </row>
    <row r="2" spans="1:18" ht="21" x14ac:dyDescent="0.35">
      <c r="A2" s="13" t="s">
        <v>135</v>
      </c>
    </row>
    <row r="3" spans="1:18" x14ac:dyDescent="0.25">
      <c r="A3" s="12" t="s">
        <v>52</v>
      </c>
    </row>
    <row r="4" spans="1:18" x14ac:dyDescent="0.25">
      <c r="A4" s="14" t="s">
        <v>53</v>
      </c>
      <c r="B4" s="15" t="s">
        <v>54</v>
      </c>
      <c r="C4" s="16" t="s">
        <v>53</v>
      </c>
      <c r="D4" s="15" t="s">
        <v>55</v>
      </c>
      <c r="E4" s="15" t="s">
        <v>56</v>
      </c>
      <c r="F4" s="15" t="s">
        <v>57</v>
      </c>
      <c r="G4" s="15" t="s">
        <v>58</v>
      </c>
      <c r="H4" s="15" t="s">
        <v>59</v>
      </c>
    </row>
    <row r="5" spans="1:18" x14ac:dyDescent="0.25">
      <c r="A5" s="17" t="s">
        <v>55</v>
      </c>
      <c r="B5" s="18" t="s">
        <v>60</v>
      </c>
      <c r="C5" s="18" t="s">
        <v>136</v>
      </c>
      <c r="D5" s="18" t="s">
        <v>62</v>
      </c>
      <c r="E5" s="18" t="s">
        <v>63</v>
      </c>
      <c r="F5" s="18" t="s">
        <v>64</v>
      </c>
      <c r="G5" s="18" t="s">
        <v>65</v>
      </c>
      <c r="H5" s="18" t="s">
        <v>66</v>
      </c>
    </row>
    <row r="6" spans="1:18" x14ac:dyDescent="0.25">
      <c r="A6" s="17" t="s">
        <v>56</v>
      </c>
      <c r="B6" s="18" t="s">
        <v>67</v>
      </c>
      <c r="C6" s="18" t="s">
        <v>137</v>
      </c>
      <c r="D6" s="18" t="s">
        <v>138</v>
      </c>
      <c r="E6" s="18" t="s">
        <v>62</v>
      </c>
      <c r="F6" s="18" t="s">
        <v>70</v>
      </c>
      <c r="G6" s="18" t="s">
        <v>139</v>
      </c>
      <c r="H6" s="18" t="s">
        <v>72</v>
      </c>
    </row>
    <row r="7" spans="1:18" x14ac:dyDescent="0.25">
      <c r="A7" s="17" t="s">
        <v>57</v>
      </c>
      <c r="B7" s="18" t="s">
        <v>73</v>
      </c>
      <c r="C7" s="18" t="s">
        <v>140</v>
      </c>
      <c r="D7" s="18" t="s">
        <v>75</v>
      </c>
      <c r="E7" s="18" t="s">
        <v>76</v>
      </c>
      <c r="F7" s="18" t="s">
        <v>62</v>
      </c>
      <c r="G7" s="18" t="s">
        <v>141</v>
      </c>
      <c r="H7" s="18" t="s">
        <v>78</v>
      </c>
    </row>
    <row r="8" spans="1:18" x14ac:dyDescent="0.25">
      <c r="A8" s="17" t="s">
        <v>58</v>
      </c>
      <c r="B8" s="18" t="s">
        <v>79</v>
      </c>
      <c r="C8" s="18" t="s">
        <v>142</v>
      </c>
      <c r="D8" s="18" t="s">
        <v>81</v>
      </c>
      <c r="E8" s="18" t="s">
        <v>82</v>
      </c>
      <c r="F8" s="18" t="s">
        <v>83</v>
      </c>
      <c r="G8" s="18" t="s">
        <v>62</v>
      </c>
      <c r="H8" s="18" t="s">
        <v>84</v>
      </c>
    </row>
    <row r="9" spans="1:18" x14ac:dyDescent="0.25">
      <c r="A9" s="17" t="s">
        <v>59</v>
      </c>
      <c r="B9" s="18" t="s">
        <v>85</v>
      </c>
      <c r="C9" s="18" t="s">
        <v>143</v>
      </c>
      <c r="D9" s="18" t="s">
        <v>87</v>
      </c>
      <c r="E9" s="18" t="s">
        <v>88</v>
      </c>
      <c r="F9" s="18" t="s">
        <v>89</v>
      </c>
      <c r="G9" s="18" t="s">
        <v>90</v>
      </c>
      <c r="H9" s="18" t="s">
        <v>62</v>
      </c>
    </row>
    <row r="10" spans="1:18" x14ac:dyDescent="0.25">
      <c r="A10" s="19" t="s">
        <v>53</v>
      </c>
      <c r="B10" s="19" t="s">
        <v>91</v>
      </c>
      <c r="C10" s="19" t="s">
        <v>92</v>
      </c>
      <c r="D10" s="19" t="s">
        <v>93</v>
      </c>
      <c r="E10" s="19" t="s">
        <v>62</v>
      </c>
      <c r="F10" s="19" t="s">
        <v>94</v>
      </c>
      <c r="G10" s="19" t="s">
        <v>62</v>
      </c>
      <c r="H10" s="19" t="s">
        <v>62</v>
      </c>
      <c r="I10" s="19" t="s">
        <v>95</v>
      </c>
      <c r="J10" s="19" t="s">
        <v>62</v>
      </c>
    </row>
    <row r="11" spans="1:18" x14ac:dyDescent="0.25">
      <c r="A11" s="20" t="s">
        <v>96</v>
      </c>
      <c r="B11" s="20" t="s">
        <v>171</v>
      </c>
      <c r="C11" s="20">
        <v>3</v>
      </c>
      <c r="D11" s="20">
        <v>4</v>
      </c>
      <c r="E11" s="20">
        <v>4</v>
      </c>
      <c r="F11" s="20" t="s">
        <v>237</v>
      </c>
      <c r="G11" s="20">
        <v>2</v>
      </c>
      <c r="H11" s="20">
        <v>75</v>
      </c>
      <c r="I11" s="20" t="s">
        <v>237</v>
      </c>
      <c r="J11" s="20">
        <v>41</v>
      </c>
      <c r="L11" s="12" t="str">
        <f>B11</f>
        <v>As.PBDF</v>
      </c>
      <c r="M11" s="12">
        <f>VALUE(C11)</f>
        <v>3</v>
      </c>
      <c r="N11" s="12">
        <f>VALUE(D11)/2</f>
        <v>2</v>
      </c>
      <c r="O11" s="12">
        <f t="shared" ref="O11:O15" si="0">VALUE(E11)</f>
        <v>4</v>
      </c>
      <c r="P11" s="12">
        <f t="shared" ref="P11:Q15" si="1">VALUE(G11)</f>
        <v>2</v>
      </c>
      <c r="Q11" s="12">
        <f t="shared" si="1"/>
        <v>75</v>
      </c>
      <c r="R11" s="12">
        <f>VALUE(J11)</f>
        <v>41</v>
      </c>
    </row>
    <row r="12" spans="1:18" x14ac:dyDescent="0.25">
      <c r="A12" s="20" t="s">
        <v>101</v>
      </c>
      <c r="B12" s="20" t="s">
        <v>174</v>
      </c>
      <c r="C12" s="20">
        <v>3</v>
      </c>
      <c r="D12" s="20">
        <v>4</v>
      </c>
      <c r="E12" s="20">
        <v>4</v>
      </c>
      <c r="F12" s="20" t="s">
        <v>237</v>
      </c>
      <c r="G12" s="20">
        <v>2</v>
      </c>
      <c r="H12" s="20">
        <v>67</v>
      </c>
      <c r="I12" s="20" t="s">
        <v>237</v>
      </c>
      <c r="J12" s="20">
        <v>35</v>
      </c>
      <c r="L12" s="12" t="str">
        <f t="shared" ref="L12:L15" si="2">B12</f>
        <v>SomBDF</v>
      </c>
      <c r="M12" s="12">
        <f t="shared" ref="M12:M15" si="3">VALUE(C12)</f>
        <v>3</v>
      </c>
      <c r="N12" s="12">
        <f t="shared" ref="N12:N15" si="4">VALUE(D12)/2</f>
        <v>2</v>
      </c>
      <c r="O12" s="12">
        <f t="shared" si="0"/>
        <v>4</v>
      </c>
      <c r="P12" s="12">
        <f t="shared" si="1"/>
        <v>2</v>
      </c>
      <c r="Q12" s="12">
        <f t="shared" si="1"/>
        <v>67</v>
      </c>
      <c r="R12" s="12">
        <f>VALUE(J12)</f>
        <v>35</v>
      </c>
    </row>
    <row r="13" spans="1:18" x14ac:dyDescent="0.25">
      <c r="A13" s="20" t="s">
        <v>102</v>
      </c>
      <c r="B13" s="20" t="s">
        <v>172</v>
      </c>
      <c r="C13" s="20">
        <v>1</v>
      </c>
      <c r="D13" s="20">
        <v>2</v>
      </c>
      <c r="E13" s="20">
        <v>2</v>
      </c>
      <c r="F13" s="20" t="s">
        <v>237</v>
      </c>
      <c r="G13" s="20">
        <v>0</v>
      </c>
      <c r="H13" s="20">
        <v>30</v>
      </c>
      <c r="I13" s="20" t="s">
        <v>237</v>
      </c>
      <c r="J13" s="20">
        <v>17</v>
      </c>
      <c r="L13" s="12" t="str">
        <f t="shared" si="2"/>
        <v>E-PaiBDF</v>
      </c>
      <c r="M13" s="12">
        <f t="shared" si="3"/>
        <v>1</v>
      </c>
      <c r="N13" s="12">
        <f t="shared" si="4"/>
        <v>1</v>
      </c>
      <c r="O13" s="12">
        <f t="shared" si="0"/>
        <v>2</v>
      </c>
      <c r="P13" s="12">
        <f t="shared" si="1"/>
        <v>0</v>
      </c>
      <c r="Q13" s="12">
        <f t="shared" si="1"/>
        <v>30</v>
      </c>
      <c r="R13" s="12">
        <f>VALUE(J13)</f>
        <v>17</v>
      </c>
    </row>
    <row r="14" spans="1:18" x14ac:dyDescent="0.25">
      <c r="A14" s="20" t="s">
        <v>102</v>
      </c>
      <c r="B14" s="20" t="s">
        <v>170</v>
      </c>
      <c r="C14" s="20">
        <v>2</v>
      </c>
      <c r="D14" s="20">
        <v>2</v>
      </c>
      <c r="E14" s="20">
        <v>2</v>
      </c>
      <c r="F14" s="20" t="s">
        <v>237</v>
      </c>
      <c r="G14" s="20">
        <v>2</v>
      </c>
      <c r="H14" s="20">
        <v>30</v>
      </c>
      <c r="I14" s="20" t="s">
        <v>237</v>
      </c>
      <c r="J14" s="20">
        <v>45</v>
      </c>
      <c r="L14" s="12" t="str">
        <f t="shared" si="2"/>
        <v>A.MsBDF</v>
      </c>
      <c r="M14" s="12">
        <f t="shared" si="3"/>
        <v>2</v>
      </c>
      <c r="N14" s="12">
        <f t="shared" si="4"/>
        <v>1</v>
      </c>
      <c r="O14" s="12">
        <f t="shared" si="0"/>
        <v>2</v>
      </c>
      <c r="P14" s="12">
        <f t="shared" si="1"/>
        <v>2</v>
      </c>
      <c r="Q14" s="12">
        <f t="shared" si="1"/>
        <v>30</v>
      </c>
      <c r="R14" s="12">
        <f>VALUE(J14)</f>
        <v>45</v>
      </c>
    </row>
    <row r="15" spans="1:18" x14ac:dyDescent="0.25">
      <c r="A15" s="20" t="s">
        <v>208</v>
      </c>
      <c r="B15" s="20" t="s">
        <v>173</v>
      </c>
      <c r="C15" s="20">
        <v>3</v>
      </c>
      <c r="D15" s="20">
        <v>0</v>
      </c>
      <c r="E15" s="20">
        <v>0</v>
      </c>
      <c r="F15" s="20" t="s">
        <v>237</v>
      </c>
      <c r="G15" s="20">
        <v>6</v>
      </c>
      <c r="H15" s="20">
        <v>26</v>
      </c>
      <c r="I15" s="20" t="s">
        <v>237</v>
      </c>
      <c r="J15" s="20">
        <v>90</v>
      </c>
      <c r="L15" s="12" t="str">
        <f t="shared" si="2"/>
        <v>HenCDF</v>
      </c>
      <c r="M15" s="12">
        <f t="shared" si="3"/>
        <v>3</v>
      </c>
      <c r="N15" s="12">
        <f t="shared" si="4"/>
        <v>0</v>
      </c>
      <c r="O15" s="12">
        <f t="shared" si="0"/>
        <v>0</v>
      </c>
      <c r="P15" s="12">
        <f t="shared" si="1"/>
        <v>6</v>
      </c>
      <c r="Q15" s="12">
        <f t="shared" si="1"/>
        <v>26</v>
      </c>
      <c r="R15" s="12">
        <f>VALUE(J15)</f>
        <v>90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JORNADAS</vt:lpstr>
      <vt:lpstr>3ª DIVISION</vt:lpstr>
      <vt:lpstr>RESUMEN</vt:lpstr>
      <vt:lpstr>3a División D L</vt:lpstr>
      <vt:lpstr>3a División D M</vt:lpstr>
      <vt:lpstr>3a División D X</vt:lpstr>
      <vt:lpstr>3a División Ind</vt:lpstr>
      <vt:lpstr>3a División D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Juankar .</dc:creator>
  <cp:lastModifiedBy>triJuankar .</cp:lastModifiedBy>
  <dcterms:created xsi:type="dcterms:W3CDTF">2024-10-18T16:09:13Z</dcterms:created>
  <dcterms:modified xsi:type="dcterms:W3CDTF">2025-01-07T16:06:38Z</dcterms:modified>
</cp:coreProperties>
</file>