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47F9E697-05B3-47F5-96F2-CEE26FB461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Sheet1!$A$1:$G$26</definedName>
  </definedNames>
  <calcPr calcId="191029"/>
</workbook>
</file>

<file path=xl/calcChain.xml><?xml version="1.0" encoding="utf-8"?>
<calcChain xmlns="http://schemas.openxmlformats.org/spreadsheetml/2006/main">
  <c r="N21" i="1" l="1"/>
  <c r="O28" i="1"/>
  <c r="M29" i="1"/>
  <c r="K29" i="1"/>
  <c r="N30" i="1" s="1"/>
  <c r="K22" i="1"/>
  <c r="K20" i="1"/>
  <c r="G20" i="1"/>
  <c r="F20" i="1"/>
  <c r="E20" i="1"/>
  <c r="G18" i="1"/>
  <c r="G21" i="1" s="1"/>
  <c r="F18" i="1"/>
  <c r="F22" i="1" s="1"/>
  <c r="E18" i="1"/>
  <c r="E22" i="1" s="1"/>
  <c r="K8" i="1"/>
  <c r="E11" i="1" s="1"/>
  <c r="L8" i="1"/>
  <c r="M8" i="1"/>
  <c r="F21" i="1" l="1"/>
  <c r="O30" i="1"/>
  <c r="F23" i="1"/>
  <c r="F24" i="1" s="1"/>
  <c r="F26" i="1" s="1"/>
  <c r="E21" i="1"/>
  <c r="E23" i="1" s="1"/>
  <c r="E24" i="1" s="1"/>
  <c r="G22" i="1"/>
  <c r="N29" i="1"/>
  <c r="N31" i="1" s="1"/>
  <c r="G23" i="1"/>
  <c r="G24" i="1" s="1"/>
  <c r="G26" i="1" l="1"/>
  <c r="I11" i="1"/>
  <c r="J11" i="1" s="1"/>
</calcChain>
</file>

<file path=xl/sharedStrings.xml><?xml version="1.0" encoding="utf-8"?>
<sst xmlns="http://schemas.openxmlformats.org/spreadsheetml/2006/main" count="34" uniqueCount="34">
  <si>
    <t>FINANCIAL PROJECTION</t>
  </si>
  <si>
    <t>PARFUM FRAGRANCE</t>
  </si>
  <si>
    <t>Kemasan</t>
  </si>
  <si>
    <t>Rata-rata penjualan per-Hari</t>
  </si>
  <si>
    <t>Tinggi</t>
  </si>
  <si>
    <t>Menengah</t>
  </si>
  <si>
    <t>Rendah</t>
  </si>
  <si>
    <t>Total</t>
  </si>
  <si>
    <t>SKENARIO PENJUALAN (1 BULAN)</t>
  </si>
  <si>
    <t>Jumlah Hari</t>
  </si>
  <si>
    <t>Harga penjualan</t>
  </si>
  <si>
    <t>Total Penjualan 1 Bulan</t>
  </si>
  <si>
    <t xml:space="preserve">HPP </t>
  </si>
  <si>
    <t>Total Pengeluaran</t>
  </si>
  <si>
    <t>PROFIT BERSIH</t>
  </si>
  <si>
    <t>Labor Cost (5%)</t>
  </si>
  <si>
    <t>Marketing Cost (1,5%)</t>
  </si>
  <si>
    <t>BEP</t>
  </si>
  <si>
    <t>3 Bulan</t>
  </si>
  <si>
    <t>1 Bulan</t>
  </si>
  <si>
    <t>2 Bulan</t>
  </si>
  <si>
    <t>Return Per Bulan</t>
  </si>
  <si>
    <t>PENGAJUAN KEWIRAUSAHAAN</t>
  </si>
  <si>
    <t>NAMA GURU</t>
  </si>
  <si>
    <t>JENIS USAHA</t>
  </si>
  <si>
    <t>BANYAKNYA</t>
  </si>
  <si>
    <t>HARGA SATUAN</t>
  </si>
  <si>
    <t>: NANDAR SUNANDAR, ST.</t>
  </si>
  <si>
    <t>: PARFUM MOBIL DAN RUANGAN</t>
  </si>
  <si>
    <t>: 400 BOTOL</t>
  </si>
  <si>
    <t>: Rp 6000,- /BOTOL</t>
  </si>
  <si>
    <t>MODAL AWAL (40 PCS)</t>
  </si>
  <si>
    <t>Bahan untuk 40 pcs bolsus</t>
  </si>
  <si>
    <t>stiker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</si>
</sst>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/>
    <xf numFmtId="9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topLeftCell="A8" zoomScaleNormal="100" workbookViewId="0">
      <selection activeCell="E12" sqref="E12"/>
    </sheetView>
  </sheetViews>
  <sheetFormatPr defaultRowHeight="15" x14ac:dyDescent="0.25"/>
  <cols>
    <col min="2" max="2" width="11.85546875" bestFit="1" customWidth="1"/>
    <col min="5" max="5" width="16.5703125" style="1" bestFit="1" customWidth="1"/>
    <col min="6" max="7" width="16.5703125" bestFit="1" customWidth="1"/>
    <col min="9" max="9" width="15.5703125" bestFit="1" customWidth="1"/>
    <col min="10" max="10" width="14" bestFit="1" customWidth="1"/>
    <col min="11" max="11" width="17.7109375" style="1" bestFit="1" customWidth="1"/>
    <col min="13" max="14" width="17.7109375" bestFit="1" customWidth="1"/>
    <col min="15" max="15" width="16.5703125" bestFit="1" customWidth="1"/>
  </cols>
  <sheetData>
    <row r="2" spans="1:13" ht="15.75" x14ac:dyDescent="0.25">
      <c r="A2" s="18" t="s">
        <v>0</v>
      </c>
      <c r="B2" s="18"/>
      <c r="C2" s="18"/>
      <c r="D2" s="18"/>
      <c r="E2" s="18"/>
      <c r="F2" s="18"/>
      <c r="G2" s="18"/>
    </row>
    <row r="3" spans="1:13" ht="15.75" x14ac:dyDescent="0.25">
      <c r="A3" s="18" t="s">
        <v>1</v>
      </c>
      <c r="B3" s="18"/>
      <c r="C3" s="18"/>
      <c r="D3" s="18"/>
      <c r="E3" s="18"/>
      <c r="F3" s="18"/>
      <c r="G3" s="18"/>
    </row>
    <row r="6" spans="1:13" x14ac:dyDescent="0.25">
      <c r="A6" s="2" t="s">
        <v>31</v>
      </c>
    </row>
    <row r="7" spans="1:13" x14ac:dyDescent="0.25">
      <c r="A7" t="s">
        <v>32</v>
      </c>
      <c r="E7" s="1">
        <v>61000</v>
      </c>
      <c r="K7" s="1">
        <v>850000</v>
      </c>
      <c r="L7">
        <v>114000</v>
      </c>
      <c r="M7">
        <v>20000</v>
      </c>
    </row>
    <row r="8" spans="1:13" x14ac:dyDescent="0.25">
      <c r="A8" s="9" t="s">
        <v>2</v>
      </c>
      <c r="B8" s="9"/>
      <c r="C8" s="9"/>
      <c r="D8" s="9"/>
      <c r="E8" s="10">
        <v>6000</v>
      </c>
      <c r="K8" s="1">
        <f>1874*400</f>
        <v>749600</v>
      </c>
      <c r="L8">
        <f>190*400</f>
        <v>76000</v>
      </c>
      <c r="M8">
        <f>166*400</f>
        <v>66400</v>
      </c>
    </row>
    <row r="9" spans="1:13" x14ac:dyDescent="0.25">
      <c r="A9" s="11" t="s">
        <v>33</v>
      </c>
      <c r="B9" s="9"/>
      <c r="C9" s="9"/>
      <c r="D9" s="9"/>
      <c r="E9" s="10">
        <v>10000</v>
      </c>
    </row>
    <row r="10" spans="1:13" x14ac:dyDescent="0.25">
      <c r="A10" s="12"/>
      <c r="B10" s="4"/>
      <c r="C10" s="4"/>
      <c r="D10" s="4"/>
      <c r="E10" s="5"/>
    </row>
    <row r="11" spans="1:13" x14ac:dyDescent="0.25">
      <c r="A11" s="2" t="s">
        <v>7</v>
      </c>
      <c r="E11" s="3">
        <f>SUM(E7:E10)</f>
        <v>77000</v>
      </c>
      <c r="I11" s="1">
        <f>G24*3</f>
        <v>49800</v>
      </c>
      <c r="J11" s="1">
        <f>E11-I11</f>
        <v>27200</v>
      </c>
    </row>
    <row r="13" spans="1:13" x14ac:dyDescent="0.25">
      <c r="A13" s="2" t="s">
        <v>8</v>
      </c>
    </row>
    <row r="14" spans="1:13" x14ac:dyDescent="0.25">
      <c r="A14" s="2"/>
      <c r="E14" s="17" t="s">
        <v>4</v>
      </c>
      <c r="F14" s="13" t="s">
        <v>5</v>
      </c>
      <c r="G14" s="13" t="s">
        <v>6</v>
      </c>
    </row>
    <row r="15" spans="1:13" x14ac:dyDescent="0.25">
      <c r="A15" t="s">
        <v>3</v>
      </c>
      <c r="E15" s="6">
        <v>25</v>
      </c>
      <c r="F15" s="6">
        <v>15</v>
      </c>
      <c r="G15" s="6">
        <v>10</v>
      </c>
    </row>
    <row r="16" spans="1:13" x14ac:dyDescent="0.25">
      <c r="A16" t="s">
        <v>10</v>
      </c>
      <c r="E16" s="7">
        <v>3000</v>
      </c>
      <c r="F16" s="7">
        <v>3000</v>
      </c>
      <c r="G16" s="7">
        <v>3000</v>
      </c>
    </row>
    <row r="17" spans="1:15" x14ac:dyDescent="0.25">
      <c r="A17" s="4" t="s">
        <v>9</v>
      </c>
      <c r="B17" s="4"/>
      <c r="C17" s="4"/>
      <c r="D17" s="4"/>
      <c r="E17" s="8">
        <v>3</v>
      </c>
      <c r="F17" s="8">
        <v>3</v>
      </c>
      <c r="G17" s="8">
        <v>2</v>
      </c>
    </row>
    <row r="18" spans="1:15" x14ac:dyDescent="0.25">
      <c r="A18" s="2" t="s">
        <v>11</v>
      </c>
      <c r="E18" s="3">
        <f>E15*E16*E17</f>
        <v>225000</v>
      </c>
      <c r="F18" s="3">
        <f>F15*F16*F17</f>
        <v>135000</v>
      </c>
      <c r="G18" s="3">
        <f>G15*G16*G17</f>
        <v>60000</v>
      </c>
    </row>
    <row r="19" spans="1:15" x14ac:dyDescent="0.25">
      <c r="K19" s="1">
        <v>90000000</v>
      </c>
    </row>
    <row r="20" spans="1:15" x14ac:dyDescent="0.25">
      <c r="A20" t="s">
        <v>12</v>
      </c>
      <c r="B20" s="1">
        <v>1975</v>
      </c>
      <c r="E20" s="1">
        <f>B20*E15*E17</f>
        <v>148125</v>
      </c>
      <c r="F20" s="1">
        <f>B20*F15*F17</f>
        <v>88875</v>
      </c>
      <c r="G20" s="1">
        <f>B20*G15*G17</f>
        <v>39500</v>
      </c>
      <c r="K20" s="1">
        <f>K19*4/100</f>
        <v>3600000</v>
      </c>
    </row>
    <row r="21" spans="1:15" x14ac:dyDescent="0.25">
      <c r="A21" t="s">
        <v>15</v>
      </c>
      <c r="E21" s="1">
        <f>E18*5/100</f>
        <v>11250</v>
      </c>
      <c r="F21" s="1">
        <f t="shared" ref="F21:G21" si="0">F18*5/100</f>
        <v>6750</v>
      </c>
      <c r="G21" s="1">
        <f t="shared" si="0"/>
        <v>3000</v>
      </c>
      <c r="K21" s="1">
        <v>17800000</v>
      </c>
      <c r="L21">
        <v>13</v>
      </c>
      <c r="N21">
        <f>2.23*44</f>
        <v>98.12</v>
      </c>
    </row>
    <row r="22" spans="1:15" x14ac:dyDescent="0.25">
      <c r="A22" t="s">
        <v>16</v>
      </c>
      <c r="E22" s="1">
        <f>E18*1.5/100</f>
        <v>3375</v>
      </c>
      <c r="F22" s="1">
        <f t="shared" ref="F22:G22" si="1">F18*1.5/100</f>
        <v>2025</v>
      </c>
      <c r="G22" s="1">
        <f t="shared" si="1"/>
        <v>900</v>
      </c>
      <c r="K22" s="1">
        <f>K21*L21</f>
        <v>231400000</v>
      </c>
    </row>
    <row r="23" spans="1:15" x14ac:dyDescent="0.25">
      <c r="A23" t="s">
        <v>13</v>
      </c>
      <c r="E23" s="3">
        <f>SUM(E20:E22)</f>
        <v>162750</v>
      </c>
      <c r="F23" s="3">
        <f t="shared" ref="F23:G23" si="2">SUM(F20:F22)</f>
        <v>97650</v>
      </c>
      <c r="G23" s="3">
        <f t="shared" si="2"/>
        <v>43400</v>
      </c>
    </row>
    <row r="24" spans="1:15" x14ac:dyDescent="0.25">
      <c r="A24" s="4" t="s">
        <v>14</v>
      </c>
      <c r="B24" s="4"/>
      <c r="C24" s="4"/>
      <c r="D24" s="4"/>
      <c r="E24" s="15">
        <f>E18-E23</f>
        <v>62250</v>
      </c>
      <c r="F24" s="15">
        <f t="shared" ref="F24:G24" si="3">F18-F23</f>
        <v>37350</v>
      </c>
      <c r="G24" s="15">
        <f t="shared" si="3"/>
        <v>16600</v>
      </c>
    </row>
    <row r="25" spans="1:15" x14ac:dyDescent="0.25">
      <c r="A25" s="11" t="s">
        <v>17</v>
      </c>
      <c r="E25" s="7" t="s">
        <v>19</v>
      </c>
      <c r="F25" s="14" t="s">
        <v>20</v>
      </c>
      <c r="G25" s="14" t="s">
        <v>18</v>
      </c>
    </row>
    <row r="26" spans="1:15" x14ac:dyDescent="0.25">
      <c r="A26" s="11" t="s">
        <v>21</v>
      </c>
      <c r="E26" s="16"/>
      <c r="F26" s="16">
        <f>F24/E11</f>
        <v>0.48506493506493509</v>
      </c>
      <c r="G26" s="16">
        <f>G24/E11</f>
        <v>0.21558441558441557</v>
      </c>
      <c r="K26" s="1">
        <v>107200000</v>
      </c>
    </row>
    <row r="27" spans="1:15" x14ac:dyDescent="0.25">
      <c r="K27" s="1">
        <v>100000000</v>
      </c>
    </row>
    <row r="28" spans="1:15" x14ac:dyDescent="0.25">
      <c r="K28" s="1">
        <v>25000000</v>
      </c>
      <c r="N28" s="1">
        <v>5200000</v>
      </c>
      <c r="O28" s="1">
        <f>N28*12</f>
        <v>62400000</v>
      </c>
    </row>
    <row r="29" spans="1:15" x14ac:dyDescent="0.25">
      <c r="K29" s="1">
        <f>SUM(K26:K28)</f>
        <v>232200000</v>
      </c>
      <c r="M29" s="1">
        <f>5200000*44</f>
        <v>228800000</v>
      </c>
      <c r="N29" s="1">
        <f>K29-M29</f>
        <v>3400000</v>
      </c>
    </row>
    <row r="30" spans="1:15" x14ac:dyDescent="0.25">
      <c r="N30">
        <f>N28/K29*100</f>
        <v>2.2394487510766581</v>
      </c>
      <c r="O30">
        <f>O28/K29*100</f>
        <v>26.873385012919897</v>
      </c>
    </row>
    <row r="31" spans="1:15" x14ac:dyDescent="0.25">
      <c r="N31">
        <f>N29/M29*100</f>
        <v>1.486013986013986</v>
      </c>
    </row>
  </sheetData>
  <mergeCells count="2">
    <mergeCell ref="A2:G2"/>
    <mergeCell ref="A3:G3"/>
  </mergeCells>
  <pageMargins left="0.7" right="0.7" top="0.75" bottom="0.75" header="0.3" footer="0.3"/>
  <pageSetup paperSize="9"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"/>
  <sheetViews>
    <sheetView workbookViewId="0">
      <selection activeCell="G4" sqref="G4"/>
    </sheetView>
  </sheetViews>
  <sheetFormatPr defaultRowHeight="15" x14ac:dyDescent="0.25"/>
  <sheetData>
    <row r="2" spans="1:9" ht="60" customHeight="1" x14ac:dyDescent="0.25"/>
    <row r="3" spans="1:9" ht="15.75" x14ac:dyDescent="0.25">
      <c r="A3" s="18" t="s">
        <v>22</v>
      </c>
      <c r="B3" s="18"/>
      <c r="C3" s="18"/>
      <c r="D3" s="18"/>
      <c r="E3" s="18"/>
      <c r="F3" s="18"/>
      <c r="G3" s="18"/>
      <c r="H3" s="18"/>
      <c r="I3" s="18"/>
    </row>
    <row r="8" spans="1:9" ht="27" customHeight="1" x14ac:dyDescent="0.25">
      <c r="B8" t="s">
        <v>23</v>
      </c>
      <c r="E8" t="s">
        <v>27</v>
      </c>
    </row>
    <row r="9" spans="1:9" ht="27" customHeight="1" x14ac:dyDescent="0.25">
      <c r="B9" t="s">
        <v>24</v>
      </c>
      <c r="E9" t="s">
        <v>28</v>
      </c>
    </row>
    <row r="10" spans="1:9" ht="27" customHeight="1" x14ac:dyDescent="0.25">
      <c r="B10" t="s">
        <v>25</v>
      </c>
      <c r="E10" t="s">
        <v>29</v>
      </c>
    </row>
    <row r="11" spans="1:9" ht="27" customHeight="1" x14ac:dyDescent="0.25">
      <c r="B11" t="s">
        <v>26</v>
      </c>
      <c r="E11" t="s">
        <v>30</v>
      </c>
    </row>
  </sheetData>
  <mergeCells count="1">
    <mergeCell ref="A3:I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2021-11-28T15:08:39Z</cp:lastPrinted>
  <dcterms:created xsi:type="dcterms:W3CDTF">2021-11-26T13:55:13Z</dcterms:created>
  <dcterms:modified xsi:type="dcterms:W3CDTF">2021-12-02T14:53:48Z</dcterms:modified>
</cp:coreProperties>
</file>