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360" yWindow="420" windowWidth="18735" windowHeight="11580"/>
  </bookViews>
  <sheets>
    <sheet name="CAPA" sheetId="1" r:id="rId1"/>
    <sheet name="PLANO DE METAS" sheetId="3" r:id="rId2"/>
    <sheet name="PLANEJAMENTO ECONOMICO" sheetId="4" r:id="rId3"/>
    <sheet name="MARK-UP" sheetId="5" r:id="rId4"/>
  </sheets>
  <externalReferences>
    <externalReference r:id="rId5"/>
    <externalReference r:id="rId6"/>
  </externalReferences>
  <definedNames>
    <definedName name="CAPITALGIRO">'PLANEJAMENTO ECONOMICO'!$D$84</definedName>
    <definedName name="CICLOFINANCEIRO">'PLANO DE METAS'!$A$19:$B$21</definedName>
    <definedName name="CSP">'[1]COMPOSIÇÃO DE RECEITA'!$C$6</definedName>
    <definedName name="INVESTIMOVEIS">'PLANEJAMENTO ECONOMICO'!$D$49</definedName>
    <definedName name="INVESTINFOR">'PLANEJAMENTO ECONOMICO'!$D$16</definedName>
    <definedName name="INVESTMKT">'PLANEJAMENTO ECONOMICO'!$D$60</definedName>
    <definedName name="INVESTREFEINST">'PLANEJAMENTO ECONOMICO'!$D$73</definedName>
    <definedName name="INVESTTELEF">'PLANEJAMENTO ECONOMICO'!$D$25</definedName>
    <definedName name="INVESTTOTAL">'PLANEJAMENTO ECONOMICO'!$D$82</definedName>
    <definedName name="INVESTVEICULO">'PLANEJAMENTO ECONOMICO'!$D$80</definedName>
    <definedName name="PERCENTCSP">'[1]COMPOSIÇÃO DE RECEITA'!$B$6</definedName>
    <definedName name="QTDSERVDIA">'[2]Analisar Potencial de Mercado'!$E$10</definedName>
    <definedName name="QTDSERVMES">'PLANO DE METAS'!$F$14</definedName>
    <definedName name="RECEITABRUTA">'[1]COMPOSIÇÃO DE RECEITA'!$F$4</definedName>
    <definedName name="txdeconversão">'PLANO DE METAS'!$A$25:$B$32</definedName>
  </definedNames>
  <calcPr calcId="125725"/>
</workbook>
</file>

<file path=xl/calcChain.xml><?xml version="1.0" encoding="utf-8"?>
<calcChain xmlns="http://schemas.openxmlformats.org/spreadsheetml/2006/main">
  <c r="J77" i="4"/>
  <c r="D11" i="3"/>
  <c r="H64" i="4" l="1"/>
  <c r="D26" i="5" l="1"/>
  <c r="D45" i="4" l="1"/>
  <c r="D76"/>
  <c r="D64"/>
  <c r="D59"/>
  <c r="D60"/>
  <c r="D13" i="3"/>
  <c r="E13" s="1"/>
  <c r="F13" s="1"/>
  <c r="D10"/>
  <c r="E10" s="1"/>
  <c r="F10" s="1"/>
  <c r="D21" i="5"/>
  <c r="D31" s="1"/>
  <c r="D34"/>
  <c r="J78" i="4"/>
  <c r="L22"/>
  <c r="I18"/>
  <c r="K18" s="1"/>
  <c r="L18" s="1"/>
  <c r="I17"/>
  <c r="L17" s="1"/>
  <c r="K17"/>
  <c r="I16"/>
  <c r="I15"/>
  <c r="K15" s="1"/>
  <c r="L15" s="1"/>
  <c r="I14"/>
  <c r="K14" s="1"/>
  <c r="I13"/>
  <c r="K13"/>
  <c r="L13" s="1"/>
  <c r="L23"/>
  <c r="D37" i="3"/>
  <c r="B37"/>
  <c r="E37" s="1"/>
  <c r="D35" i="4"/>
  <c r="D14"/>
  <c r="D13"/>
  <c r="D85"/>
  <c r="D83"/>
  <c r="D78"/>
  <c r="D77"/>
  <c r="D75"/>
  <c r="D74"/>
  <c r="D73"/>
  <c r="D72"/>
  <c r="D71"/>
  <c r="D70"/>
  <c r="D65"/>
  <c r="D63"/>
  <c r="D62"/>
  <c r="D61"/>
  <c r="D54"/>
  <c r="D53"/>
  <c r="D52"/>
  <c r="D51"/>
  <c r="D50"/>
  <c r="D49"/>
  <c r="D48"/>
  <c r="D47"/>
  <c r="D46"/>
  <c r="D44"/>
  <c r="D43"/>
  <c r="D42"/>
  <c r="D41"/>
  <c r="D40"/>
  <c r="D39"/>
  <c r="D38"/>
  <c r="D37"/>
  <c r="D36"/>
  <c r="D30"/>
  <c r="D29"/>
  <c r="D28"/>
  <c r="D27"/>
  <c r="D26"/>
  <c r="D21"/>
  <c r="D20"/>
  <c r="D19"/>
  <c r="D18"/>
  <c r="D17"/>
  <c r="D16"/>
  <c r="D15"/>
  <c r="F26" i="3"/>
  <c r="D16"/>
  <c r="E16" s="1"/>
  <c r="F16" s="1"/>
  <c r="D15"/>
  <c r="E15" s="1"/>
  <c r="F15" s="1"/>
  <c r="D14"/>
  <c r="E14" s="1"/>
  <c r="F14" s="1"/>
  <c r="D12"/>
  <c r="E12" s="1"/>
  <c r="F12" s="1"/>
  <c r="E11"/>
  <c r="F11" s="1"/>
  <c r="B31"/>
  <c r="K16" i="4"/>
  <c r="L16" s="1"/>
  <c r="E20" i="3" l="1"/>
  <c r="F20" s="1"/>
  <c r="D22" i="4"/>
  <c r="D86"/>
  <c r="D31"/>
  <c r="L24"/>
  <c r="D25" i="5"/>
  <c r="D33" s="1"/>
  <c r="L44" i="4"/>
  <c r="L43"/>
  <c r="D66"/>
  <c r="L14"/>
  <c r="L19" s="1"/>
  <c r="L46"/>
  <c r="D17" i="3"/>
  <c r="D55" i="4"/>
  <c r="L45"/>
  <c r="G37" i="3"/>
  <c r="G74" i="4"/>
  <c r="D79"/>
  <c r="D90" l="1"/>
  <c r="G71" s="1"/>
  <c r="L26"/>
  <c r="G77" s="1"/>
  <c r="D88"/>
  <c r="G70" s="1"/>
  <c r="L48"/>
  <c r="G78" s="1"/>
  <c r="G79" s="1"/>
  <c r="G72" l="1"/>
  <c r="D92"/>
  <c r="D24" i="5"/>
  <c r="D32" s="1"/>
  <c r="D28" l="1"/>
  <c r="G32"/>
  <c r="G33" s="1"/>
  <c r="H33" s="1"/>
  <c r="F36" s="1"/>
</calcChain>
</file>

<file path=xl/comments1.xml><?xml version="1.0" encoding="utf-8"?>
<comments xmlns="http://schemas.openxmlformats.org/spreadsheetml/2006/main">
  <authors>
    <author>Autor</author>
  </authors>
  <commentList>
    <comment ref="E9" authorId="0">
      <text>
        <r>
          <rPr>
            <b/>
            <sz val="9"/>
            <color indexed="81"/>
            <rFont val="Tahoma"/>
            <family val="2"/>
          </rPr>
          <t>Quantidade de meses para cobertura do mercado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 xml:space="preserve">Preencher a capacidade correspondente de um Vendedor, avaliar prazo, distância, e tempo usado para visita. 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F27" authorId="0">
      <text>
        <r>
          <rPr>
            <b/>
            <sz val="9"/>
            <color indexed="81"/>
            <rFont val="Tahoma"/>
            <family val="2"/>
          </rPr>
          <t>Consultar Contador</t>
        </r>
      </text>
    </comment>
    <comment ref="F62" authorId="0">
      <text>
        <r>
          <rPr>
            <b/>
            <sz val="9"/>
            <color indexed="81"/>
            <rFont val="Tahoma"/>
            <family val="2"/>
          </rPr>
          <t>Preencher conforme contrato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D17" authorId="0">
      <text>
        <r>
          <rPr>
            <b/>
            <sz val="9"/>
            <color indexed="81"/>
            <rFont val="Tahoma"/>
            <family val="2"/>
          </rPr>
          <t>Postagem do Cartório para Empresa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 xml:space="preserve">Consultar Honorários na tabela Inter-Rede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Custos do Cartório</t>
        </r>
      </text>
    </comment>
  </commentList>
</comments>
</file>

<file path=xl/sharedStrings.xml><?xml version="1.0" encoding="utf-8"?>
<sst xmlns="http://schemas.openxmlformats.org/spreadsheetml/2006/main" count="260" uniqueCount="188">
  <si>
    <t>FORMAÇÃO DE PREÇO</t>
  </si>
  <si>
    <t>QTD EMPRESAS</t>
  </si>
  <si>
    <t>QTD. VENDEDORES</t>
  </si>
  <si>
    <t>Capacidade de Visitas/mês/Vendedor</t>
  </si>
  <si>
    <t>Prazo Necessário/Mês</t>
  </si>
  <si>
    <t>Em dias Úteis (22 dias/mês)</t>
  </si>
  <si>
    <t>Escolas Privadas</t>
  </si>
  <si>
    <t>Faculdades</t>
  </si>
  <si>
    <t>Comércio</t>
  </si>
  <si>
    <t>Construção Civil</t>
  </si>
  <si>
    <t>Bancos</t>
  </si>
  <si>
    <t>Serviços</t>
  </si>
  <si>
    <t>anos</t>
  </si>
  <si>
    <t>meses</t>
  </si>
  <si>
    <t>prazo</t>
  </si>
  <si>
    <t>por dia</t>
  </si>
  <si>
    <t>PLANO DE METAS PARA COBERTURA DE MERCADO</t>
  </si>
  <si>
    <t>GERADORES</t>
  </si>
  <si>
    <t>Indústria</t>
  </si>
  <si>
    <t>CAPACIDADE DE VISITAS</t>
  </si>
  <si>
    <t>Prazo para Cobertura do Mercado</t>
  </si>
  <si>
    <t>PLANO DE METAS</t>
  </si>
  <si>
    <t>CIDADE</t>
  </si>
  <si>
    <t>POPULAÇÃO (HAB)</t>
  </si>
  <si>
    <t>QTD SERV / DIA</t>
  </si>
  <si>
    <t>QTD SERV / MÊS</t>
  </si>
  <si>
    <t>POPULAÇÃO TOTAL</t>
  </si>
  <si>
    <t>PLANO DE METAS  - DIVULGAÇÃO POPULAÇÃO</t>
  </si>
  <si>
    <t>PLANO DE METAS PARA CAPITAL DE GIRO</t>
  </si>
  <si>
    <t>TICKET MÉDIO (R$)</t>
  </si>
  <si>
    <t>FAT / DIA (R$)</t>
  </si>
  <si>
    <t>FAT / MÊS (R$)</t>
  </si>
  <si>
    <t>CAPITAL DE GIRO (R$)</t>
  </si>
  <si>
    <t>%</t>
  </si>
  <si>
    <t>PLANEJAMENTO ECONÔMICO</t>
  </si>
  <si>
    <t>1 - INVESTIMENTO INICIAL</t>
  </si>
  <si>
    <t>A - INFORMÁTICA</t>
  </si>
  <si>
    <t>INFORMÁTICA</t>
  </si>
  <si>
    <t>VLR UNITÁRIO</t>
  </si>
  <si>
    <t>QTDE</t>
  </si>
  <si>
    <t>TOTAL</t>
  </si>
  <si>
    <t>DESKTOP BÁSICO</t>
  </si>
  <si>
    <t>NOTEBOOK</t>
  </si>
  <si>
    <t xml:space="preserve">IMPRESSORA </t>
  </si>
  <si>
    <t>MULTIFUNCIONAL</t>
  </si>
  <si>
    <t>ROTEADOR</t>
  </si>
  <si>
    <t>HUBS</t>
  </si>
  <si>
    <t>ESTABILIZADORES</t>
  </si>
  <si>
    <t>SISTEMA OPERACIONAL</t>
  </si>
  <si>
    <t>HEADSET DIGITAL</t>
  </si>
  <si>
    <t>B - TELEFONIA</t>
  </si>
  <si>
    <t>TELEFONIA</t>
  </si>
  <si>
    <t>TELEFONE</t>
  </si>
  <si>
    <t>FAX</t>
  </si>
  <si>
    <t>CELULARES</t>
  </si>
  <si>
    <t>ALARME</t>
  </si>
  <si>
    <t>PABX</t>
  </si>
  <si>
    <t>C - MÓVEIS</t>
  </si>
  <si>
    <t>MÓVEIS</t>
  </si>
  <si>
    <t>MESA DELTA 120X140</t>
  </si>
  <si>
    <t>MESA RETA 80X60</t>
  </si>
  <si>
    <t>MESA RETA 100X60</t>
  </si>
  <si>
    <t>MESA RETA 160X60</t>
  </si>
  <si>
    <t>MESA REUNIÃO</t>
  </si>
  <si>
    <t>CONEXÃO</t>
  </si>
  <si>
    <t>PAINEL DIVISOR 140X500</t>
  </si>
  <si>
    <t>PAINEL DIVISOR 120X500</t>
  </si>
  <si>
    <t>GAVETEIRO VOLANTE</t>
  </si>
  <si>
    <t>BALCÃO 1100X600X1100</t>
  </si>
  <si>
    <t>CADEIRA DIGITADOR</t>
  </si>
  <si>
    <t>CADEIRA SECRETÁRIA</t>
  </si>
  <si>
    <t>LONGARINA</t>
  </si>
  <si>
    <t>REVISTEIRO</t>
  </si>
  <si>
    <t>ARMÁRIO ALTO ABERTO</t>
  </si>
  <si>
    <t>ARMÁRIO ALTO FECHADO</t>
  </si>
  <si>
    <t>ARMÁRIO BAIXO FECHADO</t>
  </si>
  <si>
    <t>DIVISÓRIAS/CARTONADO</t>
  </si>
  <si>
    <t>COPA COZINHA</t>
  </si>
  <si>
    <t>PERSIANAS</t>
  </si>
  <si>
    <t>D - MARKETING / ADM / RH</t>
  </si>
  <si>
    <t>MARKETING/ADM/RH</t>
  </si>
  <si>
    <t>FACHADA</t>
  </si>
  <si>
    <t>MATERIAL DIVULGA</t>
  </si>
  <si>
    <t>INAUGURAÇÃO</t>
  </si>
  <si>
    <t>TREINAMENTO</t>
  </si>
  <si>
    <t>CONSULT. RH</t>
  </si>
  <si>
    <t>ABERTURA EMPRESA</t>
  </si>
  <si>
    <t>TAXA DE FRANQUIA</t>
  </si>
  <si>
    <t>E - REFORMA E INSTALAÇÕES</t>
  </si>
  <si>
    <t>REFORMA E INSTALAÇÕES</t>
  </si>
  <si>
    <t>TINTAS INTERIOR</t>
  </si>
  <si>
    <t>TINTAS EXTERIOR</t>
  </si>
  <si>
    <t>OUTRAS TINTAS</t>
  </si>
  <si>
    <t>MÃO DE OBRA</t>
  </si>
  <si>
    <t>CARPETE</t>
  </si>
  <si>
    <t>HIDRÁULICA</t>
  </si>
  <si>
    <t>ELÉTRICA</t>
  </si>
  <si>
    <t>CONSTRUÇÕES</t>
  </si>
  <si>
    <t>DECORAÇÃO</t>
  </si>
  <si>
    <t>F - VEÍCULOS</t>
  </si>
  <si>
    <t>VEÍCULO</t>
  </si>
  <si>
    <t>LEVE</t>
  </si>
  <si>
    <t>MOTO</t>
  </si>
  <si>
    <t>TOTAL (A + B + C + D + E + F)</t>
  </si>
  <si>
    <t>CAPITAL DE GIRO</t>
  </si>
  <si>
    <t>TOTAL GERAL</t>
  </si>
  <si>
    <t>2 - FOLHA DE PAGAMENTO - RH</t>
  </si>
  <si>
    <t>ENCARGOS SOCIAIS</t>
  </si>
  <si>
    <t>Atendente</t>
  </si>
  <si>
    <t>Comercial</t>
  </si>
  <si>
    <t>BENEFÍCIOS</t>
  </si>
  <si>
    <t>Nº FUNC</t>
  </si>
  <si>
    <t>QTD./DIA</t>
  </si>
  <si>
    <t>DIAS/MÊS</t>
  </si>
  <si>
    <t>VLR UNIT</t>
  </si>
  <si>
    <t>VLR TOTAL</t>
  </si>
  <si>
    <t>VT</t>
  </si>
  <si>
    <t>VR</t>
  </si>
  <si>
    <t>Custo Mínimo</t>
  </si>
  <si>
    <t>Optante pelo SIMPLES</t>
  </si>
  <si>
    <t>Cálculo sobre um salário de mensalista</t>
  </si>
  <si>
    <t>Cálculo sobre um salário/hora</t>
  </si>
  <si>
    <t>Não Optante pelo SIMPLES</t>
  </si>
  <si>
    <t>Fonte: Guia Trabalhista</t>
  </si>
  <si>
    <t xml:space="preserve">TOTAL </t>
  </si>
  <si>
    <t xml:space="preserve">Obs.: Esta planilha não compreendem todas as situações possíveis, pois cada </t>
  </si>
  <si>
    <t>empresa ou atividade tem suas próprias características de composição de custos.</t>
  </si>
  <si>
    <t>CUSTOS FIXOS</t>
  </si>
  <si>
    <t>PERÍODO</t>
  </si>
  <si>
    <t>VLR (R$)</t>
  </si>
  <si>
    <t>PERC %</t>
  </si>
  <si>
    <t>ALUGUEL</t>
  </si>
  <si>
    <t>MENSAL</t>
  </si>
  <si>
    <t>FOLHA DE PAGAMENTO</t>
  </si>
  <si>
    <t>MANUTENÇÃO</t>
  </si>
  <si>
    <t>SEGUROS</t>
  </si>
  <si>
    <t>ALUGUEL VISA</t>
  </si>
  <si>
    <t>ASSOC LOJISTAS</t>
  </si>
  <si>
    <t>ENERGIA</t>
  </si>
  <si>
    <t>ESTACIONAMENTO</t>
  </si>
  <si>
    <t>HIG E LIMP</t>
  </si>
  <si>
    <t>CONTABILIDADE</t>
  </si>
  <si>
    <t>MATERIAL ESCRITÓRIO</t>
  </si>
  <si>
    <t>DESPESAS BANCÁRIAS</t>
  </si>
  <si>
    <t>SINDICATOS</t>
  </si>
  <si>
    <t xml:space="preserve">MÍDIA </t>
  </si>
  <si>
    <t>3 - DESPESAS FIXAS - MENSAL</t>
  </si>
  <si>
    <t>CUSTOS VARIÁVEIS</t>
  </si>
  <si>
    <t>VALOR</t>
  </si>
  <si>
    <t>COMISSÕES SOBRE VENDAS</t>
  </si>
  <si>
    <t>IMPOSTOS S/VENDAS</t>
  </si>
  <si>
    <t>4 - DESPESAS VARIÁVEIS - MENSAL</t>
  </si>
  <si>
    <t>PREVISÃO FATURAMENTO</t>
  </si>
  <si>
    <t>INVESTIMENTO TOTAL</t>
  </si>
  <si>
    <t>DESPESAS FIXAS</t>
  </si>
  <si>
    <t>DESPESAS VARIAVEIS</t>
  </si>
  <si>
    <t>RESUMO DADOS</t>
  </si>
  <si>
    <t>CUSTOS</t>
  </si>
  <si>
    <t>DV</t>
  </si>
  <si>
    <t>DF</t>
  </si>
  <si>
    <t>FORMAÇÃO DE PREÇOS - CÁLCULO DO MARK UP</t>
  </si>
  <si>
    <t>PRODUTO - DESCRIÇÃO</t>
  </si>
  <si>
    <t>SEGMENTO</t>
  </si>
  <si>
    <t>TIPO</t>
  </si>
  <si>
    <t>ESTADO</t>
  </si>
  <si>
    <t>CAPITAL/INTERIOR</t>
  </si>
  <si>
    <t>CUSTO DE POSTAGEM</t>
  </si>
  <si>
    <t>HONORÁRIOS</t>
  </si>
  <si>
    <t>EMOLUMENTOS</t>
  </si>
  <si>
    <t>CÁLCULO</t>
  </si>
  <si>
    <t>CUSTOS (R$)</t>
  </si>
  <si>
    <t>% DESPESAS FIXAS, VARIAVEIS E MARGEM DE LUCRO</t>
  </si>
  <si>
    <t>ML</t>
  </si>
  <si>
    <t>5 - LUCRO</t>
  </si>
  <si>
    <t>MARGEM DE LUCRO</t>
  </si>
  <si>
    <t>TOTAL CUSTOS</t>
  </si>
  <si>
    <t>PREÇO DE VENDA</t>
  </si>
  <si>
    <t>NºFUNC</t>
  </si>
  <si>
    <t>VALOR SALARIO</t>
  </si>
  <si>
    <t>CS (%)</t>
  </si>
  <si>
    <t>CONDOMÍNIO</t>
  </si>
  <si>
    <t xml:space="preserve"> </t>
  </si>
  <si>
    <t>PRÓ-LABORE</t>
  </si>
  <si>
    <t xml:space="preserve">UTILITÁRIO </t>
  </si>
  <si>
    <t>ÁGUA / ALIMENTOS</t>
  </si>
  <si>
    <t>ROYALTIES</t>
  </si>
  <si>
    <t>DEPRECIAÇÃO</t>
  </si>
  <si>
    <t>Nome da cidade</t>
  </si>
</sst>
</file>

<file path=xl/styles.xml><?xml version="1.0" encoding="utf-8"?>
<styleSheet xmlns="http://schemas.openxmlformats.org/spreadsheetml/2006/main">
  <numFmts count="3">
    <numFmt numFmtId="44" formatCode="_-&quot;R$&quot;\ * #,##0.00_-;\-&quot;R$&quot;\ * #,##0.00_-;_-&quot;R$&quot;\ * &quot;-&quot;??_-;_-@_-"/>
    <numFmt numFmtId="164" formatCode="0.0"/>
    <numFmt numFmtId="165" formatCode="0.000"/>
  </numFmts>
  <fonts count="28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0"/>
      <name val="Arial"/>
      <family val="2"/>
    </font>
    <font>
      <b/>
      <i/>
      <sz val="11"/>
      <color theme="1"/>
      <name val="Calibri"/>
      <family val="2"/>
      <scheme val="minor"/>
    </font>
    <font>
      <sz val="28"/>
      <color theme="3" tint="-0.499984740745262"/>
      <name val="Aharoni"/>
      <charset val="177"/>
    </font>
    <font>
      <b/>
      <sz val="11"/>
      <color theme="7" tint="-0.249977111117893"/>
      <name val="Calibri"/>
      <family val="2"/>
      <scheme val="minor"/>
    </font>
    <font>
      <b/>
      <sz val="1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55">
    <xf numFmtId="0" fontId="0" fillId="0" borderId="0" xfId="0"/>
    <xf numFmtId="0" fontId="0" fillId="2" borderId="0" xfId="0" applyFill="1"/>
    <xf numFmtId="0" fontId="12" fillId="2" borderId="0" xfId="0" applyFont="1" applyFill="1"/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Border="1"/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44" fontId="7" fillId="2" borderId="1" xfId="1" applyFont="1" applyFill="1" applyBorder="1" applyProtection="1">
      <protection hidden="1"/>
    </xf>
    <xf numFmtId="44" fontId="8" fillId="5" borderId="1" xfId="1" applyFont="1" applyFill="1" applyBorder="1" applyProtection="1">
      <protection hidden="1"/>
    </xf>
    <xf numFmtId="0" fontId="0" fillId="0" borderId="0" xfId="0" applyProtection="1">
      <protection hidden="1"/>
    </xf>
    <xf numFmtId="0" fontId="13" fillId="2" borderId="1" xfId="0" applyFont="1" applyFill="1" applyBorder="1" applyAlignment="1">
      <alignment horizontal="right"/>
    </xf>
    <xf numFmtId="44" fontId="7" fillId="3" borderId="1" xfId="1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44" fontId="7" fillId="3" borderId="7" xfId="1" applyFont="1" applyFill="1" applyBorder="1" applyProtection="1">
      <protection locked="0"/>
    </xf>
    <xf numFmtId="0" fontId="0" fillId="3" borderId="7" xfId="0" applyFill="1" applyBorder="1" applyProtection="1">
      <protection locked="0"/>
    </xf>
    <xf numFmtId="44" fontId="7" fillId="2" borderId="8" xfId="1" applyFont="1" applyFill="1" applyBorder="1" applyProtection="1">
      <protection hidden="1"/>
    </xf>
    <xf numFmtId="44" fontId="7" fillId="2" borderId="9" xfId="1" applyFont="1" applyFill="1" applyBorder="1" applyProtection="1">
      <protection hidden="1"/>
    </xf>
    <xf numFmtId="44" fontId="8" fillId="5" borderId="10" xfId="1" applyFont="1" applyFill="1" applyBorder="1" applyProtection="1">
      <protection hidden="1"/>
    </xf>
    <xf numFmtId="44" fontId="7" fillId="3" borderId="3" xfId="1" applyFont="1" applyFill="1" applyBorder="1" applyProtection="1">
      <protection locked="0"/>
    </xf>
    <xf numFmtId="0" fontId="0" fillId="3" borderId="3" xfId="0" applyFill="1" applyBorder="1" applyProtection="1">
      <protection locked="0"/>
    </xf>
    <xf numFmtId="44" fontId="8" fillId="5" borderId="11" xfId="1" applyFont="1" applyFill="1" applyBorder="1" applyProtection="1">
      <protection hidden="1"/>
    </xf>
    <xf numFmtId="0" fontId="0" fillId="2" borderId="0" xfId="0" applyFill="1" applyProtection="1">
      <protection hidden="1"/>
    </xf>
    <xf numFmtId="0" fontId="12" fillId="2" borderId="12" xfId="0" applyFont="1" applyFill="1" applyBorder="1"/>
    <xf numFmtId="0" fontId="12" fillId="2" borderId="13" xfId="0" applyFont="1" applyFill="1" applyBorder="1"/>
    <xf numFmtId="0" fontId="12" fillId="2" borderId="14" xfId="0" applyFont="1" applyFill="1" applyBorder="1"/>
    <xf numFmtId="44" fontId="8" fillId="5" borderId="6" xfId="0" applyNumberFormat="1" applyFont="1" applyFill="1" applyBorder="1"/>
    <xf numFmtId="44" fontId="7" fillId="2" borderId="15" xfId="1" applyFont="1" applyFill="1" applyBorder="1" applyAlignment="1" applyProtection="1">
      <alignment horizontal="center"/>
      <protection hidden="1"/>
    </xf>
    <xf numFmtId="0" fontId="12" fillId="2" borderId="16" xfId="0" applyFont="1" applyFill="1" applyBorder="1" applyAlignment="1">
      <alignment horizontal="right"/>
    </xf>
    <xf numFmtId="0" fontId="0" fillId="2" borderId="12" xfId="0" applyFill="1" applyBorder="1"/>
    <xf numFmtId="0" fontId="0" fillId="2" borderId="14" xfId="0" applyFill="1" applyBorder="1"/>
    <xf numFmtId="0" fontId="0" fillId="2" borderId="17" xfId="0" applyFill="1" applyBorder="1"/>
    <xf numFmtId="44" fontId="8" fillId="5" borderId="17" xfId="1" applyFont="1" applyFill="1" applyBorder="1" applyProtection="1">
      <protection hidden="1"/>
    </xf>
    <xf numFmtId="0" fontId="2" fillId="4" borderId="18" xfId="0" applyFont="1" applyFill="1" applyBorder="1" applyAlignment="1">
      <alignment horizontal="left" vertical="center"/>
    </xf>
    <xf numFmtId="0" fontId="2" fillId="4" borderId="19" xfId="0" applyFont="1" applyFill="1" applyBorder="1" applyAlignment="1">
      <alignment horizontal="left" vertical="center"/>
    </xf>
    <xf numFmtId="0" fontId="2" fillId="4" borderId="20" xfId="0" applyFont="1" applyFill="1" applyBorder="1" applyAlignment="1">
      <alignment horizontal="left" vertical="center"/>
    </xf>
    <xf numFmtId="44" fontId="7" fillId="3" borderId="2" xfId="1" applyFont="1" applyFill="1" applyBorder="1" applyProtection="1">
      <protection locked="0"/>
    </xf>
    <xf numFmtId="0" fontId="0" fillId="3" borderId="2" xfId="0" applyFill="1" applyBorder="1" applyProtection="1">
      <protection locked="0"/>
    </xf>
    <xf numFmtId="44" fontId="7" fillId="2" borderId="21" xfId="1" applyFont="1" applyFill="1" applyBorder="1" applyProtection="1">
      <protection hidden="1"/>
    </xf>
    <xf numFmtId="0" fontId="2" fillId="3" borderId="18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0" fillId="3" borderId="19" xfId="0" applyFill="1" applyBorder="1" applyProtection="1">
      <protection locked="0"/>
    </xf>
    <xf numFmtId="0" fontId="2" fillId="4" borderId="22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vertical="center"/>
    </xf>
    <xf numFmtId="0" fontId="12" fillId="2" borderId="12" xfId="0" applyFont="1" applyFill="1" applyBorder="1" applyAlignment="1"/>
    <xf numFmtId="0" fontId="12" fillId="2" borderId="0" xfId="0" applyFont="1" applyFill="1" applyBorder="1" applyAlignment="1"/>
    <xf numFmtId="0" fontId="0" fillId="2" borderId="0" xfId="0" applyFill="1" applyBorder="1"/>
    <xf numFmtId="0" fontId="15" fillId="2" borderId="0" xfId="0" applyFont="1" applyFill="1" applyBorder="1" applyAlignment="1">
      <alignment vertical="center"/>
    </xf>
    <xf numFmtId="0" fontId="14" fillId="2" borderId="13" xfId="0" applyFont="1" applyFill="1" applyBorder="1" applyAlignment="1"/>
    <xf numFmtId="0" fontId="12" fillId="2" borderId="14" xfId="0" applyFont="1" applyFill="1" applyBorder="1" applyAlignment="1"/>
    <xf numFmtId="0" fontId="16" fillId="2" borderId="24" xfId="0" applyFont="1" applyFill="1" applyBorder="1" applyAlignment="1">
      <alignment vertical="center"/>
    </xf>
    <xf numFmtId="10" fontId="13" fillId="2" borderId="0" xfId="0" applyNumberFormat="1" applyFont="1" applyFill="1" applyBorder="1" applyAlignment="1"/>
    <xf numFmtId="0" fontId="13" fillId="2" borderId="0" xfId="0" applyFont="1" applyFill="1" applyBorder="1"/>
    <xf numFmtId="0" fontId="11" fillId="2" borderId="0" xfId="0" applyFont="1" applyFill="1" applyBorder="1"/>
    <xf numFmtId="0" fontId="0" fillId="2" borderId="7" xfId="0" applyFill="1" applyBorder="1" applyAlignment="1">
      <alignment horizontal="center"/>
    </xf>
    <xf numFmtId="44" fontId="7" fillId="3" borderId="1" xfId="1" applyFont="1" applyFill="1" applyBorder="1" applyAlignment="1" applyProtection="1">
      <alignment horizontal="center"/>
      <protection locked="0"/>
    </xf>
    <xf numFmtId="9" fontId="7" fillId="2" borderId="0" xfId="2" applyFont="1" applyFill="1" applyBorder="1" applyAlignment="1">
      <alignment horizontal="center" vertical="center"/>
    </xf>
    <xf numFmtId="9" fontId="8" fillId="2" borderId="0" xfId="2" applyFont="1" applyFill="1" applyBorder="1"/>
    <xf numFmtId="0" fontId="13" fillId="2" borderId="15" xfId="0" applyFont="1" applyFill="1" applyBorder="1" applyAlignment="1">
      <alignment horizontal="right"/>
    </xf>
    <xf numFmtId="0" fontId="13" fillId="2" borderId="11" xfId="0" applyFont="1" applyFill="1" applyBorder="1" applyAlignment="1">
      <alignment horizontal="right"/>
    </xf>
    <xf numFmtId="0" fontId="0" fillId="2" borderId="25" xfId="0" applyFill="1" applyBorder="1" applyAlignment="1">
      <alignment horizontal="center"/>
    </xf>
    <xf numFmtId="0" fontId="10" fillId="2" borderId="26" xfId="0" applyFont="1" applyFill="1" applyBorder="1"/>
    <xf numFmtId="0" fontId="0" fillId="2" borderId="27" xfId="0" applyFill="1" applyBorder="1"/>
    <xf numFmtId="0" fontId="17" fillId="2" borderId="0" xfId="0" applyFont="1" applyFill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center" vertical="center" wrapText="1"/>
    </xf>
    <xf numFmtId="44" fontId="7" fillId="2" borderId="0" xfId="1" applyFont="1" applyFill="1" applyBorder="1" applyProtection="1">
      <protection locked="0"/>
    </xf>
    <xf numFmtId="44" fontId="7" fillId="2" borderId="0" xfId="1" applyFont="1" applyFill="1" applyBorder="1" applyProtection="1">
      <protection hidden="1"/>
    </xf>
    <xf numFmtId="0" fontId="3" fillId="2" borderId="0" xfId="0" applyFont="1" applyFill="1" applyBorder="1" applyAlignment="1">
      <alignment horizontal="center" vertical="center"/>
    </xf>
    <xf numFmtId="9" fontId="0" fillId="2" borderId="0" xfId="0" applyNumberFormat="1" applyFill="1" applyBorder="1" applyProtection="1">
      <protection locked="0"/>
    </xf>
    <xf numFmtId="10" fontId="0" fillId="2" borderId="0" xfId="0" applyNumberFormat="1" applyFill="1" applyBorder="1" applyProtection="1">
      <protection locked="0"/>
    </xf>
    <xf numFmtId="44" fontId="8" fillId="2" borderId="0" xfId="1" applyFont="1" applyFill="1" applyBorder="1" applyProtection="1">
      <protection hidden="1"/>
    </xf>
    <xf numFmtId="44" fontId="0" fillId="2" borderId="8" xfId="0" applyNumberFormat="1" applyFill="1" applyBorder="1"/>
    <xf numFmtId="44" fontId="0" fillId="2" borderId="9" xfId="0" applyNumberFormat="1" applyFill="1" applyBorder="1"/>
    <xf numFmtId="44" fontId="0" fillId="2" borderId="21" xfId="0" applyNumberFormat="1" applyFill="1" applyBorder="1"/>
    <xf numFmtId="0" fontId="12" fillId="2" borderId="24" xfId="0" applyFont="1" applyFill="1" applyBorder="1"/>
    <xf numFmtId="0" fontId="14" fillId="2" borderId="24" xfId="0" applyFont="1" applyFill="1" applyBorder="1" applyAlignment="1"/>
    <xf numFmtId="44" fontId="13" fillId="2" borderId="0" xfId="0" applyNumberFormat="1" applyFont="1" applyFill="1" applyBorder="1" applyAlignment="1"/>
    <xf numFmtId="44" fontId="11" fillId="2" borderId="0" xfId="0" applyNumberFormat="1" applyFont="1" applyFill="1" applyBorder="1"/>
    <xf numFmtId="44" fontId="13" fillId="2" borderId="16" xfId="0" applyNumberFormat="1" applyFont="1" applyFill="1" applyBorder="1" applyAlignment="1"/>
    <xf numFmtId="0" fontId="18" fillId="2" borderId="24" xfId="0" applyFont="1" applyFill="1" applyBorder="1" applyAlignment="1">
      <alignment horizontal="right" vertical="center"/>
    </xf>
    <xf numFmtId="10" fontId="13" fillId="2" borderId="0" xfId="0" applyNumberFormat="1" applyFont="1" applyFill="1" applyBorder="1" applyAlignment="1">
      <alignment horizontal="right"/>
    </xf>
    <xf numFmtId="9" fontId="15" fillId="2" borderId="0" xfId="0" applyNumberFormat="1" applyFont="1" applyFill="1" applyBorder="1" applyAlignment="1">
      <alignment vertical="center"/>
    </xf>
    <xf numFmtId="44" fontId="12" fillId="2" borderId="0" xfId="0" applyNumberFormat="1" applyFont="1" applyFill="1" applyBorder="1"/>
    <xf numFmtId="0" fontId="18" fillId="2" borderId="24" xfId="0" applyFont="1" applyFill="1" applyBorder="1" applyAlignment="1">
      <alignment vertical="center"/>
    </xf>
    <xf numFmtId="0" fontId="19" fillId="2" borderId="24" xfId="0" applyFont="1" applyFill="1" applyBorder="1"/>
    <xf numFmtId="0" fontId="20" fillId="2" borderId="24" xfId="0" applyFont="1" applyFill="1" applyBorder="1" applyAlignment="1">
      <alignment vertical="center"/>
    </xf>
    <xf numFmtId="0" fontId="17" fillId="2" borderId="0" xfId="0" applyFont="1" applyFill="1" applyBorder="1" applyAlignment="1">
      <alignment horizontal="left" vertical="center" wrapText="1"/>
    </xf>
    <xf numFmtId="0" fontId="0" fillId="6" borderId="0" xfId="0" applyFill="1" applyBorder="1"/>
    <xf numFmtId="0" fontId="0" fillId="6" borderId="24" xfId="0" applyFill="1" applyBorder="1"/>
    <xf numFmtId="0" fontId="9" fillId="6" borderId="12" xfId="0" applyFont="1" applyFill="1" applyBorder="1" applyAlignment="1">
      <alignment vertical="center"/>
    </xf>
    <xf numFmtId="0" fontId="9" fillId="6" borderId="26" xfId="0" applyFont="1" applyFill="1" applyBorder="1" applyAlignment="1">
      <alignment vertical="center"/>
    </xf>
    <xf numFmtId="0" fontId="9" fillId="6" borderId="24" xfId="0" applyFont="1" applyFill="1" applyBorder="1" applyAlignment="1">
      <alignment vertical="center"/>
    </xf>
    <xf numFmtId="0" fontId="9" fillId="6" borderId="0" xfId="0" applyFont="1" applyFill="1" applyBorder="1" applyAlignment="1">
      <alignment vertical="center"/>
    </xf>
    <xf numFmtId="0" fontId="9" fillId="6" borderId="27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0" fontId="9" fillId="6" borderId="14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0" fontId="21" fillId="6" borderId="0" xfId="0" applyFont="1" applyFill="1" applyBorder="1" applyAlignment="1">
      <alignment vertical="center"/>
    </xf>
    <xf numFmtId="0" fontId="2" fillId="3" borderId="1" xfId="0" applyFont="1" applyFill="1" applyBorder="1" applyAlignment="1" applyProtection="1">
      <alignment horizontal="center"/>
      <protection locked="0"/>
    </xf>
    <xf numFmtId="44" fontId="7" fillId="3" borderId="8" xfId="1" applyFont="1" applyFill="1" applyBorder="1" applyProtection="1">
      <protection locked="0"/>
    </xf>
    <xf numFmtId="44" fontId="7" fillId="3" borderId="9" xfId="1" applyFont="1" applyFill="1" applyBorder="1" applyProtection="1">
      <protection locked="0"/>
    </xf>
    <xf numFmtId="44" fontId="7" fillId="3" borderId="21" xfId="1" applyFont="1" applyFill="1" applyBorder="1" applyProtection="1">
      <protection locked="0"/>
    </xf>
    <xf numFmtId="9" fontId="0" fillId="3" borderId="7" xfId="0" applyNumberFormat="1" applyFill="1" applyBorder="1"/>
    <xf numFmtId="9" fontId="0" fillId="3" borderId="1" xfId="0" applyNumberFormat="1" applyFill="1" applyBorder="1"/>
    <xf numFmtId="9" fontId="0" fillId="3" borderId="2" xfId="0" applyNumberFormat="1" applyFill="1" applyBorder="1"/>
    <xf numFmtId="10" fontId="3" fillId="3" borderId="5" xfId="0" applyNumberFormat="1" applyFont="1" applyFill="1" applyBorder="1" applyAlignment="1">
      <alignment horizontal="center" vertical="center"/>
    </xf>
    <xf numFmtId="0" fontId="12" fillId="2" borderId="0" xfId="0" applyFont="1" applyFill="1" applyProtection="1">
      <protection locked="0"/>
    </xf>
    <xf numFmtId="0" fontId="1" fillId="2" borderId="19" xfId="0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64" fontId="1" fillId="2" borderId="1" xfId="0" applyNumberFormat="1" applyFont="1" applyFill="1" applyBorder="1" applyAlignment="1" applyProtection="1">
      <alignment horizontal="center" vertical="center"/>
      <protection locked="0"/>
    </xf>
    <xf numFmtId="1" fontId="1" fillId="2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8" xfId="0" applyFont="1" applyFill="1" applyBorder="1" applyProtection="1">
      <protection locked="0"/>
    </xf>
    <xf numFmtId="0" fontId="1" fillId="2" borderId="20" xfId="0" applyFont="1" applyFill="1" applyBorder="1" applyProtection="1"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12" fillId="3" borderId="18" xfId="0" applyFont="1" applyFill="1" applyBorder="1" applyProtection="1">
      <protection locked="0"/>
    </xf>
    <xf numFmtId="3" fontId="12" fillId="3" borderId="8" xfId="0" applyNumberFormat="1" applyFont="1" applyFill="1" applyBorder="1" applyProtection="1">
      <protection locked="0"/>
    </xf>
    <xf numFmtId="9" fontId="12" fillId="2" borderId="0" xfId="0" applyNumberFormat="1" applyFont="1" applyFill="1" applyBorder="1" applyAlignment="1" applyProtection="1">
      <alignment horizontal="center"/>
      <protection locked="0"/>
    </xf>
    <xf numFmtId="0" fontId="12" fillId="3" borderId="19" xfId="0" applyFont="1" applyFill="1" applyBorder="1" applyProtection="1">
      <protection locked="0"/>
    </xf>
    <xf numFmtId="0" fontId="12" fillId="3" borderId="9" xfId="0" applyFont="1" applyFill="1" applyBorder="1" applyProtection="1">
      <protection locked="0"/>
    </xf>
    <xf numFmtId="0" fontId="12" fillId="2" borderId="0" xfId="0" applyFont="1" applyFill="1" applyBorder="1" applyProtection="1">
      <protection locked="0"/>
    </xf>
    <xf numFmtId="0" fontId="1" fillId="2" borderId="21" xfId="0" applyFont="1" applyFill="1" applyBorder="1" applyAlignment="1" applyProtection="1">
      <alignment horizontal="center"/>
      <protection locked="0"/>
    </xf>
    <xf numFmtId="0" fontId="12" fillId="2" borderId="0" xfId="0" applyFont="1" applyFill="1" applyProtection="1"/>
    <xf numFmtId="0" fontId="2" fillId="4" borderId="19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9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22" fillId="2" borderId="12" xfId="0" applyFont="1" applyFill="1" applyBorder="1" applyAlignment="1" applyProtection="1">
      <alignment horizontal="center"/>
    </xf>
    <xf numFmtId="0" fontId="12" fillId="7" borderId="23" xfId="0" applyFont="1" applyFill="1" applyBorder="1" applyProtection="1"/>
    <xf numFmtId="0" fontId="12" fillId="7" borderId="12" xfId="0" applyFont="1" applyFill="1" applyBorder="1" applyProtection="1"/>
    <xf numFmtId="0" fontId="3" fillId="7" borderId="12" xfId="0" applyFont="1" applyFill="1" applyBorder="1" applyAlignment="1" applyProtection="1">
      <alignment horizontal="center" vertical="center"/>
    </xf>
    <xf numFmtId="0" fontId="3" fillId="7" borderId="26" xfId="0" applyFont="1" applyFill="1" applyBorder="1" applyAlignment="1" applyProtection="1">
      <alignment horizontal="center" vertical="center"/>
    </xf>
    <xf numFmtId="0" fontId="5" fillId="7" borderId="13" xfId="0" applyFont="1" applyFill="1" applyBorder="1" applyAlignment="1" applyProtection="1">
      <alignment horizontal="right"/>
    </xf>
    <xf numFmtId="0" fontId="5" fillId="7" borderId="14" xfId="0" applyFont="1" applyFill="1" applyBorder="1" applyAlignment="1" applyProtection="1">
      <alignment horizontal="right"/>
    </xf>
    <xf numFmtId="0" fontId="3" fillId="7" borderId="14" xfId="0" applyFont="1" applyFill="1" applyBorder="1" applyAlignment="1" applyProtection="1">
      <alignment horizontal="right"/>
    </xf>
    <xf numFmtId="1" fontId="23" fillId="5" borderId="6" xfId="0" applyNumberFormat="1" applyFont="1" applyFill="1" applyBorder="1" applyAlignment="1" applyProtection="1">
      <alignment horizontal="center" vertical="center"/>
    </xf>
    <xf numFmtId="2" fontId="12" fillId="2" borderId="0" xfId="0" applyNumberFormat="1" applyFont="1" applyFill="1" applyProtection="1"/>
    <xf numFmtId="0" fontId="9" fillId="5" borderId="6" xfId="0" applyFont="1" applyFill="1" applyBorder="1" applyAlignment="1" applyProtection="1">
      <alignment horizontal="center"/>
    </xf>
    <xf numFmtId="0" fontId="2" fillId="4" borderId="4" xfId="0" applyFont="1" applyFill="1" applyBorder="1" applyAlignment="1" applyProtection="1">
      <alignment horizontal="center" vertical="center"/>
    </xf>
    <xf numFmtId="0" fontId="2" fillId="4" borderId="6" xfId="0" applyFont="1" applyFill="1" applyBorder="1" applyAlignment="1" applyProtection="1">
      <alignment horizontal="center" vertical="center"/>
    </xf>
    <xf numFmtId="0" fontId="2" fillId="4" borderId="20" xfId="0" applyFont="1" applyFill="1" applyBorder="1" applyAlignment="1" applyProtection="1">
      <alignment horizontal="center" vertical="center"/>
    </xf>
    <xf numFmtId="0" fontId="8" fillId="5" borderId="21" xfId="1" applyNumberFormat="1" applyFont="1" applyFill="1" applyBorder="1" applyAlignment="1" applyProtection="1">
      <alignment horizontal="center"/>
    </xf>
    <xf numFmtId="3" fontId="9" fillId="5" borderId="6" xfId="0" applyNumberFormat="1" applyFont="1" applyFill="1" applyBorder="1" applyAlignment="1" applyProtection="1">
      <alignment horizontal="center"/>
    </xf>
    <xf numFmtId="44" fontId="24" fillId="3" borderId="1" xfId="1" applyFont="1" applyFill="1" applyBorder="1" applyProtection="1">
      <protection locked="0"/>
    </xf>
    <xf numFmtId="44" fontId="7" fillId="3" borderId="1" xfId="1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44" fontId="24" fillId="3" borderId="1" xfId="1" applyFont="1" applyFill="1" applyBorder="1" applyProtection="1">
      <protection locked="0"/>
    </xf>
    <xf numFmtId="44" fontId="0" fillId="3" borderId="1" xfId="1" applyFont="1" applyFill="1" applyBorder="1" applyProtection="1">
      <protection locked="0"/>
    </xf>
    <xf numFmtId="9" fontId="13" fillId="6" borderId="0" xfId="0" applyNumberFormat="1" applyFont="1" applyFill="1" applyBorder="1" applyAlignment="1">
      <alignment vertical="center"/>
    </xf>
    <xf numFmtId="165" fontId="13" fillId="6" borderId="0" xfId="0" applyNumberFormat="1" applyFont="1" applyFill="1" applyBorder="1" applyAlignment="1">
      <alignment vertical="center"/>
    </xf>
    <xf numFmtId="0" fontId="13" fillId="6" borderId="0" xfId="0" applyFont="1" applyFill="1" applyBorder="1" applyAlignment="1">
      <alignment vertical="center"/>
    </xf>
    <xf numFmtId="44" fontId="0" fillId="2" borderId="0" xfId="0" applyNumberFormat="1" applyFill="1"/>
    <xf numFmtId="0" fontId="25" fillId="2" borderId="0" xfId="0" applyFont="1" applyFill="1" applyBorder="1" applyAlignment="1">
      <alignment horizontal="center" vertical="center" wrapText="1"/>
    </xf>
    <xf numFmtId="0" fontId="13" fillId="8" borderId="5" xfId="0" applyFont="1" applyFill="1" applyBorder="1" applyAlignment="1" applyProtection="1">
      <alignment horizontal="center"/>
    </xf>
    <xf numFmtId="0" fontId="13" fillId="8" borderId="31" xfId="0" applyFont="1" applyFill="1" applyBorder="1" applyAlignment="1" applyProtection="1">
      <alignment horizontal="center"/>
    </xf>
    <xf numFmtId="0" fontId="13" fillId="8" borderId="32" xfId="0" applyFont="1" applyFill="1" applyBorder="1" applyAlignment="1" applyProtection="1">
      <alignment horizontal="center"/>
    </xf>
    <xf numFmtId="0" fontId="3" fillId="4" borderId="33" xfId="0" applyFont="1" applyFill="1" applyBorder="1" applyAlignment="1" applyProtection="1">
      <alignment horizontal="center" vertical="center"/>
    </xf>
    <xf numFmtId="0" fontId="12" fillId="4" borderId="34" xfId="0" applyFont="1" applyFill="1" applyBorder="1" applyAlignment="1" applyProtection="1">
      <alignment vertical="center"/>
    </xf>
    <xf numFmtId="0" fontId="12" fillId="4" borderId="35" xfId="0" applyFont="1" applyFill="1" applyBorder="1" applyAlignment="1" applyProtection="1">
      <alignment vertical="center"/>
    </xf>
    <xf numFmtId="44" fontId="8" fillId="5" borderId="22" xfId="0" applyNumberFormat="1" applyFont="1" applyFill="1" applyBorder="1" applyAlignment="1" applyProtection="1">
      <alignment horizontal="center"/>
    </xf>
    <xf numFmtId="0" fontId="8" fillId="5" borderId="30" xfId="0" applyFont="1" applyFill="1" applyBorder="1" applyAlignment="1" applyProtection="1">
      <alignment horizontal="center"/>
    </xf>
    <xf numFmtId="0" fontId="3" fillId="4" borderId="5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7" borderId="5" xfId="0" applyFont="1" applyFill="1" applyBorder="1" applyAlignment="1" applyProtection="1">
      <alignment horizontal="center"/>
    </xf>
    <xf numFmtId="0" fontId="3" fillId="7" borderId="31" xfId="0" applyFont="1" applyFill="1" applyBorder="1" applyAlignment="1" applyProtection="1">
      <alignment horizontal="center"/>
    </xf>
    <xf numFmtId="0" fontId="3" fillId="7" borderId="32" xfId="0" applyFont="1" applyFill="1" applyBorder="1" applyAlignment="1" applyProtection="1">
      <alignment horizontal="center"/>
    </xf>
    <xf numFmtId="0" fontId="12" fillId="3" borderId="22" xfId="0" applyFont="1" applyFill="1" applyBorder="1" applyAlignment="1" applyProtection="1">
      <alignment horizontal="center"/>
      <protection locked="0"/>
    </xf>
    <xf numFmtId="0" fontId="12" fillId="3" borderId="30" xfId="0" applyFont="1" applyFill="1" applyBorder="1" applyAlignment="1" applyProtection="1">
      <alignment horizontal="center"/>
      <protection locked="0"/>
    </xf>
    <xf numFmtId="0" fontId="8" fillId="5" borderId="22" xfId="0" applyFont="1" applyFill="1" applyBorder="1" applyAlignment="1" applyProtection="1">
      <alignment horizontal="center"/>
    </xf>
    <xf numFmtId="44" fontId="12" fillId="3" borderId="22" xfId="0" applyNumberFormat="1" applyFont="1" applyFill="1" applyBorder="1" applyAlignment="1" applyProtection="1">
      <alignment horizontal="center"/>
      <protection locked="0"/>
    </xf>
    <xf numFmtId="44" fontId="12" fillId="3" borderId="30" xfId="0" applyNumberFormat="1" applyFont="1" applyFill="1" applyBorder="1" applyAlignment="1" applyProtection="1">
      <alignment horizontal="center"/>
      <protection locked="0"/>
    </xf>
    <xf numFmtId="9" fontId="12" fillId="3" borderId="22" xfId="0" applyNumberFormat="1" applyFont="1" applyFill="1" applyBorder="1" applyAlignment="1" applyProtection="1">
      <alignment horizontal="center"/>
      <protection locked="0"/>
    </xf>
    <xf numFmtId="0" fontId="13" fillId="8" borderId="24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right"/>
    </xf>
    <xf numFmtId="0" fontId="11" fillId="2" borderId="38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right"/>
    </xf>
    <xf numFmtId="0" fontId="3" fillId="4" borderId="22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right"/>
    </xf>
    <xf numFmtId="0" fontId="13" fillId="2" borderId="38" xfId="0" applyFont="1" applyFill="1" applyBorder="1" applyAlignment="1">
      <alignment horizontal="right"/>
    </xf>
    <xf numFmtId="44" fontId="7" fillId="2" borderId="15" xfId="1" applyFont="1" applyFill="1" applyBorder="1" applyAlignment="1" applyProtection="1">
      <alignment horizontal="center"/>
      <protection hidden="1"/>
    </xf>
    <xf numFmtId="44" fontId="7" fillId="2" borderId="11" xfId="1" applyFont="1" applyFill="1" applyBorder="1" applyAlignment="1" applyProtection="1">
      <alignment horizontal="center"/>
      <protection hidden="1"/>
    </xf>
    <xf numFmtId="0" fontId="3" fillId="4" borderId="5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right"/>
    </xf>
    <xf numFmtId="0" fontId="13" fillId="2" borderId="32" xfId="0" applyFont="1" applyFill="1" applyBorder="1" applyAlignment="1">
      <alignment horizontal="right"/>
    </xf>
    <xf numFmtId="0" fontId="3" fillId="4" borderId="2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right"/>
    </xf>
    <xf numFmtId="0" fontId="11" fillId="2" borderId="31" xfId="0" applyFont="1" applyFill="1" applyBorder="1" applyAlignment="1">
      <alignment horizontal="right"/>
    </xf>
    <xf numFmtId="0" fontId="11" fillId="2" borderId="32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9" fontId="0" fillId="3" borderId="36" xfId="0" applyNumberFormat="1" applyFill="1" applyBorder="1" applyAlignment="1">
      <alignment horizontal="center"/>
    </xf>
    <xf numFmtId="9" fontId="0" fillId="3" borderId="35" xfId="0" applyNumberFormat="1" applyFill="1" applyBorder="1" applyAlignment="1">
      <alignment horizontal="center"/>
    </xf>
    <xf numFmtId="44" fontId="7" fillId="2" borderId="36" xfId="1" applyFont="1" applyFill="1" applyBorder="1" applyAlignment="1" applyProtection="1">
      <alignment horizontal="center"/>
      <protection hidden="1"/>
    </xf>
    <xf numFmtId="44" fontId="7" fillId="2" borderId="37" xfId="1" applyFont="1" applyFill="1" applyBorder="1" applyAlignment="1" applyProtection="1">
      <alignment horizontal="center"/>
      <protection hidden="1"/>
    </xf>
    <xf numFmtId="0" fontId="0" fillId="2" borderId="36" xfId="0" applyFill="1" applyBorder="1" applyAlignment="1" applyProtection="1">
      <alignment horizontal="center"/>
      <protection locked="0"/>
    </xf>
    <xf numFmtId="0" fontId="0" fillId="2" borderId="37" xfId="0" applyFill="1" applyBorder="1" applyAlignment="1" applyProtection="1">
      <alignment horizontal="center"/>
      <protection locked="0"/>
    </xf>
    <xf numFmtId="0" fontId="12" fillId="4" borderId="31" xfId="0" applyFont="1" applyFill="1" applyBorder="1" applyAlignment="1">
      <alignment vertical="center"/>
    </xf>
    <xf numFmtId="0" fontId="12" fillId="4" borderId="32" xfId="0" applyFont="1" applyFill="1" applyBorder="1" applyAlignment="1">
      <alignment vertical="center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0" fontId="11" fillId="2" borderId="17" xfId="0" applyFont="1" applyFill="1" applyBorder="1" applyAlignment="1">
      <alignment horizontal="right"/>
    </xf>
    <xf numFmtId="0" fontId="9" fillId="6" borderId="23" xfId="0" applyFont="1" applyFill="1" applyBorder="1" applyAlignment="1">
      <alignment horizontal="left" vertical="center"/>
    </xf>
    <xf numFmtId="0" fontId="9" fillId="6" borderId="12" xfId="0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left" vertical="center"/>
    </xf>
    <xf numFmtId="0" fontId="9" fillId="6" borderId="24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left" vertical="center"/>
    </xf>
    <xf numFmtId="0" fontId="9" fillId="6" borderId="27" xfId="0" applyFont="1" applyFill="1" applyBorder="1" applyAlignment="1">
      <alignment horizontal="left" vertical="center"/>
    </xf>
    <xf numFmtId="0" fontId="13" fillId="8" borderId="32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44" fontId="13" fillId="3" borderId="5" xfId="1" applyFont="1" applyFill="1" applyBorder="1" applyAlignment="1">
      <alignment horizontal="center"/>
    </xf>
    <xf numFmtId="44" fontId="13" fillId="3" borderId="32" xfId="1" applyFont="1" applyFill="1" applyBorder="1" applyAlignment="1">
      <alignment horizontal="center"/>
    </xf>
    <xf numFmtId="44" fontId="9" fillId="5" borderId="5" xfId="1" applyFont="1" applyFill="1" applyBorder="1" applyAlignment="1">
      <alignment horizontal="center"/>
    </xf>
    <xf numFmtId="44" fontId="9" fillId="5" borderId="32" xfId="1" applyFont="1" applyFill="1" applyBorder="1" applyAlignment="1">
      <alignment horizontal="center"/>
    </xf>
    <xf numFmtId="0" fontId="13" fillId="8" borderId="23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3" fillId="8" borderId="26" xfId="0" applyFont="1" applyFill="1" applyBorder="1" applyAlignment="1">
      <alignment horizontal="center"/>
    </xf>
    <xf numFmtId="44" fontId="9" fillId="5" borderId="14" xfId="1" applyFont="1" applyFill="1" applyBorder="1" applyAlignment="1">
      <alignment horizontal="center" vertical="center"/>
    </xf>
    <xf numFmtId="0" fontId="27" fillId="10" borderId="5" xfId="0" applyFont="1" applyFill="1" applyBorder="1" applyAlignment="1">
      <alignment horizontal="right" vertical="center"/>
    </xf>
    <xf numFmtId="0" fontId="27" fillId="10" borderId="31" xfId="0" applyFont="1" applyFill="1" applyBorder="1" applyAlignment="1">
      <alignment horizontal="right" vertical="center"/>
    </xf>
    <xf numFmtId="0" fontId="27" fillId="10" borderId="32" xfId="0" applyFont="1" applyFill="1" applyBorder="1" applyAlignment="1">
      <alignment horizontal="right" vertical="center"/>
    </xf>
    <xf numFmtId="0" fontId="13" fillId="8" borderId="5" xfId="0" applyFont="1" applyFill="1" applyBorder="1" applyAlignment="1">
      <alignment horizontal="center"/>
    </xf>
    <xf numFmtId="0" fontId="13" fillId="8" borderId="31" xfId="0" applyFont="1" applyFill="1" applyBorder="1" applyAlignment="1">
      <alignment horizontal="center"/>
    </xf>
    <xf numFmtId="0" fontId="9" fillId="6" borderId="23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6" fillId="9" borderId="23" xfId="0" applyFont="1" applyFill="1" applyBorder="1" applyAlignment="1">
      <alignment horizontal="left" vertical="center"/>
    </xf>
    <xf numFmtId="0" fontId="26" fillId="9" borderId="26" xfId="0" applyFont="1" applyFill="1" applyBorder="1" applyAlignment="1">
      <alignment horizontal="left" vertical="center"/>
    </xf>
    <xf numFmtId="0" fontId="26" fillId="9" borderId="24" xfId="0" applyFont="1" applyFill="1" applyBorder="1" applyAlignment="1">
      <alignment horizontal="left" vertical="center"/>
    </xf>
    <xf numFmtId="0" fontId="26" fillId="9" borderId="27" xfId="0" applyFont="1" applyFill="1" applyBorder="1" applyAlignment="1">
      <alignment horizontal="left" vertical="center"/>
    </xf>
    <xf numFmtId="0" fontId="26" fillId="9" borderId="13" xfId="0" applyFont="1" applyFill="1" applyBorder="1" applyAlignment="1">
      <alignment horizontal="left" vertical="center"/>
    </xf>
    <xf numFmtId="0" fontId="26" fillId="9" borderId="17" xfId="0" applyFont="1" applyFill="1" applyBorder="1" applyAlignment="1">
      <alignment horizontal="left" vertic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4" fillId="3" borderId="29" xfId="0" applyFont="1" applyFill="1" applyBorder="1" applyAlignment="1" applyProtection="1">
      <alignment horizontal="center" vertical="center"/>
      <protection locked="0"/>
    </xf>
    <xf numFmtId="0" fontId="4" fillId="3" borderId="25" xfId="0" applyFont="1" applyFill="1" applyBorder="1" applyAlignment="1" applyProtection="1">
      <alignment horizontal="center" vertical="center"/>
      <protection locked="0"/>
    </xf>
    <xf numFmtId="9" fontId="9" fillId="5" borderId="5" xfId="0" applyNumberFormat="1" applyFont="1" applyFill="1" applyBorder="1" applyAlignment="1">
      <alignment horizontal="center"/>
    </xf>
    <xf numFmtId="0" fontId="9" fillId="5" borderId="32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352425</xdr:colOff>
      <xdr:row>11</xdr:row>
      <xdr:rowOff>47625</xdr:rowOff>
    </xdr:from>
    <xdr:to>
      <xdr:col>7</xdr:col>
      <xdr:colOff>428625</xdr:colOff>
      <xdr:row>17</xdr:row>
      <xdr:rowOff>133350</xdr:rowOff>
    </xdr:to>
    <xdr:pic>
      <xdr:nvPicPr>
        <xdr:cNvPr id="4123" name="Imagem 3" descr="LOGO CARTÓRIO POSTAL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1625" y="2143125"/>
          <a:ext cx="3124200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0</xdr:rowOff>
    </xdr:from>
    <xdr:to>
      <xdr:col>1</xdr:col>
      <xdr:colOff>1028700</xdr:colOff>
      <xdr:row>4</xdr:row>
      <xdr:rowOff>95250</xdr:rowOff>
    </xdr:to>
    <xdr:pic>
      <xdr:nvPicPr>
        <xdr:cNvPr id="1053" name="Imagem 3" descr="LOGO CARTÓRIO POSTAL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0975" y="0"/>
          <a:ext cx="31242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</xdr:row>
      <xdr:rowOff>0</xdr:rowOff>
    </xdr:from>
    <xdr:to>
      <xdr:col>3</xdr:col>
      <xdr:colOff>469024</xdr:colOff>
      <xdr:row>5</xdr:row>
      <xdr:rowOff>180975</xdr:rowOff>
    </xdr:to>
    <xdr:pic>
      <xdr:nvPicPr>
        <xdr:cNvPr id="2101" name="Imagem 3" descr="LOGO CARTÓRIO POSTAL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190500"/>
          <a:ext cx="3555124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123824</xdr:rowOff>
    </xdr:from>
    <xdr:to>
      <xdr:col>5</xdr:col>
      <xdr:colOff>47625</xdr:colOff>
      <xdr:row>5</xdr:row>
      <xdr:rowOff>57873</xdr:rowOff>
    </xdr:to>
    <xdr:pic>
      <xdr:nvPicPr>
        <xdr:cNvPr id="3111" name="Imagem 3" descr="LOGO CARTÓRIO POSTAL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95250" y="123824"/>
          <a:ext cx="3105150" cy="886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ogo_boff-pc\2013\Cartorio%20Postal\03-%20TREINAMENTOS\3&#186;%20M&#243;dulo%20-%20Orienta&#231;&#245;es%20sobre%20Pre&#231;os%20%20Mark%20up\Arquivos%20Corretos\PLANEJAMENTO%20ECON&#212;MICO%20FINANCEIR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ogo_boff-pc\2013\Cartorio%20Postal\03-%20TREINAMENTOS\3&#186;%20M&#243;dulo%20-%20Orienta&#231;&#245;es%20sobre%20Pre&#231;os%20%20Mark%20up\Arquivos%20Corretos\PLANO%20DE%20META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A"/>
      <sheetName val="INVESTIMENTO INICIAL"/>
      <sheetName val="FOLHA DE PAGTO"/>
      <sheetName val="CUSTOS FIXOS OPER - MENSAL"/>
      <sheetName val="COMPOSIÇÃO DE RECEITA"/>
      <sheetName val="CUSTOS VARIÁVEIS - MENSAL"/>
      <sheetName val="DEMONSTRATIVO DOS RESULTADOS "/>
    </sheetNames>
    <sheetDataSet>
      <sheetData sheetId="0"/>
      <sheetData sheetId="1"/>
      <sheetData sheetId="2"/>
      <sheetData sheetId="3"/>
      <sheetData sheetId="4">
        <row r="4">
          <cell r="F4">
            <v>0</v>
          </cell>
        </row>
        <row r="6">
          <cell r="B6">
            <v>0.4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PA"/>
      <sheetName val="Dimensionar Força de Vendas"/>
      <sheetName val="Analisar Potencial de Mercado"/>
      <sheetName val="Necessidade de Capital de Giro"/>
      <sheetName val="Tamanho da Operação"/>
    </sheetNames>
    <sheetDataSet>
      <sheetData sheetId="0" refreshError="1"/>
      <sheetData sheetId="1" refreshError="1"/>
      <sheetData sheetId="2">
        <row r="10">
          <cell r="E10">
            <v>34.716799999999999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J9"/>
  <sheetViews>
    <sheetView tabSelected="1" workbookViewId="0">
      <selection activeCell="C26" sqref="C26"/>
    </sheetView>
  </sheetViews>
  <sheetFormatPr defaultRowHeight="15"/>
  <cols>
    <col min="1" max="16384" width="9.140625" style="1"/>
  </cols>
  <sheetData>
    <row r="7" spans="1:10">
      <c r="A7" s="155" t="s">
        <v>0</v>
      </c>
      <c r="B7" s="155"/>
      <c r="C7" s="155"/>
      <c r="D7" s="155"/>
      <c r="E7" s="155"/>
      <c r="F7" s="155"/>
      <c r="G7" s="155"/>
      <c r="H7" s="155"/>
      <c r="I7" s="155"/>
      <c r="J7" s="155"/>
    </row>
    <row r="8" spans="1:10">
      <c r="A8" s="155"/>
      <c r="B8" s="155"/>
      <c r="C8" s="155"/>
      <c r="D8" s="155"/>
      <c r="E8" s="155"/>
      <c r="F8" s="155"/>
      <c r="G8" s="155"/>
      <c r="H8" s="155"/>
      <c r="I8" s="155"/>
      <c r="J8" s="155"/>
    </row>
    <row r="9" spans="1:10">
      <c r="A9" s="155"/>
      <c r="B9" s="155"/>
      <c r="C9" s="155"/>
      <c r="D9" s="155"/>
      <c r="E9" s="155"/>
      <c r="F9" s="155"/>
      <c r="G9" s="155"/>
      <c r="H9" s="155"/>
      <c r="I9" s="155"/>
      <c r="J9" s="155"/>
    </row>
  </sheetData>
  <mergeCells count="1">
    <mergeCell ref="A7:J9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34"/>
  <sheetViews>
    <sheetView topLeftCell="A19" workbookViewId="0">
      <selection activeCell="A39" sqref="A39"/>
    </sheetView>
  </sheetViews>
  <sheetFormatPr defaultRowHeight="15"/>
  <cols>
    <col min="1" max="1" width="34.140625" style="108" bestFit="1" customWidth="1"/>
    <col min="2" max="2" width="20.42578125" style="108" customWidth="1"/>
    <col min="3" max="3" width="15" style="108" bestFit="1" customWidth="1"/>
    <col min="4" max="4" width="31.28515625" style="108" bestFit="1" customWidth="1"/>
    <col min="5" max="5" width="21.42578125" style="108" customWidth="1"/>
    <col min="6" max="6" width="23.28515625" style="108" customWidth="1"/>
    <col min="7" max="7" width="24.140625" style="108" customWidth="1"/>
    <col min="8" max="16384" width="9.140625" style="108"/>
  </cols>
  <sheetData>
    <row r="1" spans="1:7" s="125" customFormat="1" ht="17.25" customHeight="1"/>
    <row r="2" spans="1:7" s="125" customFormat="1" ht="17.25" customHeight="1"/>
    <row r="3" spans="1:7" s="125" customFormat="1" ht="17.25" customHeight="1"/>
    <row r="4" spans="1:7" s="125" customFormat="1" ht="17.25" customHeight="1"/>
    <row r="5" spans="1:7" s="125" customFormat="1" ht="17.25" customHeight="1" thickBot="1"/>
    <row r="6" spans="1:7" s="125" customFormat="1" ht="15.75" thickBot="1">
      <c r="A6" s="156" t="s">
        <v>21</v>
      </c>
      <c r="B6" s="157"/>
      <c r="C6" s="157"/>
      <c r="D6" s="157"/>
      <c r="E6" s="157"/>
      <c r="F6" s="157"/>
      <c r="G6" s="158"/>
    </row>
    <row r="7" spans="1:7" s="125" customFormat="1" ht="15" customHeight="1" thickBot="1"/>
    <row r="8" spans="1:7" s="125" customFormat="1" ht="15" customHeight="1">
      <c r="A8" s="159" t="s">
        <v>16</v>
      </c>
      <c r="B8" s="160"/>
      <c r="C8" s="160"/>
      <c r="D8" s="160"/>
      <c r="E8" s="160"/>
      <c r="F8" s="161"/>
    </row>
    <row r="9" spans="1:7" s="125" customFormat="1" ht="15" customHeight="1">
      <c r="A9" s="126" t="s">
        <v>17</v>
      </c>
      <c r="B9" s="127" t="s">
        <v>1</v>
      </c>
      <c r="C9" s="127" t="s">
        <v>2</v>
      </c>
      <c r="D9" s="127" t="s">
        <v>3</v>
      </c>
      <c r="E9" s="127" t="s">
        <v>4</v>
      </c>
      <c r="F9" s="128" t="s">
        <v>5</v>
      </c>
    </row>
    <row r="10" spans="1:7" ht="15" customHeight="1">
      <c r="A10" s="109" t="s">
        <v>6</v>
      </c>
      <c r="B10" s="100"/>
      <c r="C10" s="250">
        <v>1</v>
      </c>
      <c r="D10" s="110">
        <f>$C$10*B23*22</f>
        <v>22</v>
      </c>
      <c r="E10" s="111">
        <f t="shared" ref="E10:E16" si="0">B10/D10</f>
        <v>0</v>
      </c>
      <c r="F10" s="112">
        <f t="shared" ref="F10:F16" si="1">E10*22</f>
        <v>0</v>
      </c>
    </row>
    <row r="11" spans="1:7" ht="15" customHeight="1">
      <c r="A11" s="109" t="s">
        <v>7</v>
      </c>
      <c r="B11" s="100"/>
      <c r="C11" s="251"/>
      <c r="D11" s="110">
        <f t="shared" ref="D11:D16" si="2">$C$10*B24*22</f>
        <v>22</v>
      </c>
      <c r="E11" s="111">
        <f t="shared" si="0"/>
        <v>0</v>
      </c>
      <c r="F11" s="112">
        <f t="shared" si="1"/>
        <v>0</v>
      </c>
    </row>
    <row r="12" spans="1:7" ht="15" customHeight="1">
      <c r="A12" s="109" t="s">
        <v>18</v>
      </c>
      <c r="B12" s="100"/>
      <c r="C12" s="251"/>
      <c r="D12" s="110">
        <f t="shared" si="2"/>
        <v>44</v>
      </c>
      <c r="E12" s="111">
        <f t="shared" si="0"/>
        <v>0</v>
      </c>
      <c r="F12" s="112">
        <f t="shared" si="1"/>
        <v>0</v>
      </c>
    </row>
    <row r="13" spans="1:7" ht="15.75" customHeight="1">
      <c r="A13" s="109" t="s">
        <v>8</v>
      </c>
      <c r="B13" s="100"/>
      <c r="C13" s="251"/>
      <c r="D13" s="110">
        <f>$C$10*B26*22</f>
        <v>22</v>
      </c>
      <c r="E13" s="111">
        <f t="shared" si="0"/>
        <v>0</v>
      </c>
      <c r="F13" s="112">
        <f t="shared" si="1"/>
        <v>0</v>
      </c>
    </row>
    <row r="14" spans="1:7" ht="13.5" customHeight="1">
      <c r="A14" s="109" t="s">
        <v>9</v>
      </c>
      <c r="B14" s="100"/>
      <c r="C14" s="251"/>
      <c r="D14" s="110">
        <f t="shared" si="2"/>
        <v>22</v>
      </c>
      <c r="E14" s="111">
        <f t="shared" si="0"/>
        <v>0</v>
      </c>
      <c r="F14" s="112">
        <f t="shared" si="1"/>
        <v>0</v>
      </c>
    </row>
    <row r="15" spans="1:7" ht="12.75" customHeight="1">
      <c r="A15" s="113" t="s">
        <v>10</v>
      </c>
      <c r="B15" s="100"/>
      <c r="C15" s="251"/>
      <c r="D15" s="110">
        <f t="shared" si="2"/>
        <v>44</v>
      </c>
      <c r="E15" s="111">
        <f t="shared" si="0"/>
        <v>0</v>
      </c>
      <c r="F15" s="112">
        <f t="shared" si="1"/>
        <v>0</v>
      </c>
    </row>
    <row r="16" spans="1:7" ht="14.25" customHeight="1" thickBot="1">
      <c r="A16" s="114" t="s">
        <v>11</v>
      </c>
      <c r="B16" s="100"/>
      <c r="C16" s="252"/>
      <c r="D16" s="115">
        <f t="shared" si="2"/>
        <v>44</v>
      </c>
      <c r="E16" s="111">
        <f t="shared" si="0"/>
        <v>0</v>
      </c>
      <c r="F16" s="112">
        <f t="shared" si="1"/>
        <v>0</v>
      </c>
    </row>
    <row r="17" spans="1:7" s="125" customFormat="1" ht="15.75" thickBot="1">
      <c r="B17" s="129"/>
      <c r="C17" s="129"/>
      <c r="D17" s="144">
        <f>SUM(D10:D16)</f>
        <v>220</v>
      </c>
      <c r="E17" s="129"/>
      <c r="F17" s="129"/>
    </row>
    <row r="18" spans="1:7" s="125" customFormat="1" ht="15.75" thickBot="1">
      <c r="B18" s="129"/>
      <c r="C18" s="129"/>
      <c r="D18" s="130"/>
      <c r="E18" s="129"/>
      <c r="F18" s="129"/>
    </row>
    <row r="19" spans="1:7" s="125" customFormat="1" ht="15.75" thickBot="1">
      <c r="A19" s="131"/>
      <c r="B19" s="132"/>
      <c r="C19" s="132"/>
      <c r="D19" s="132"/>
      <c r="E19" s="133" t="s">
        <v>12</v>
      </c>
      <c r="F19" s="134" t="s">
        <v>13</v>
      </c>
    </row>
    <row r="20" spans="1:7" s="125" customFormat="1" ht="16.5" thickBot="1">
      <c r="A20" s="135"/>
      <c r="B20" s="136"/>
      <c r="C20" s="136"/>
      <c r="D20" s="137" t="s">
        <v>20</v>
      </c>
      <c r="E20" s="138">
        <f>SUM(F10:F16)/264</f>
        <v>0</v>
      </c>
      <c r="F20" s="138">
        <f>E20*12</f>
        <v>0</v>
      </c>
    </row>
    <row r="21" spans="1:7" s="125" customFormat="1" ht="15.75" thickBot="1">
      <c r="E21" s="139"/>
    </row>
    <row r="22" spans="1:7" ht="15.75" thickBot="1">
      <c r="A22" s="126" t="s">
        <v>17</v>
      </c>
      <c r="B22" s="126" t="s">
        <v>19</v>
      </c>
      <c r="C22" s="126" t="s">
        <v>14</v>
      </c>
      <c r="D22" s="125"/>
      <c r="E22" s="164" t="s">
        <v>27</v>
      </c>
      <c r="F22" s="165"/>
    </row>
    <row r="23" spans="1:7" ht="15.75" thickBot="1">
      <c r="A23" s="109" t="s">
        <v>6</v>
      </c>
      <c r="B23" s="3">
        <v>1</v>
      </c>
      <c r="C23" s="116" t="s">
        <v>15</v>
      </c>
      <c r="D23" s="125"/>
      <c r="E23" s="141" t="s">
        <v>22</v>
      </c>
      <c r="F23" s="142" t="s">
        <v>23</v>
      </c>
      <c r="G23" s="117"/>
    </row>
    <row r="24" spans="1:7">
      <c r="A24" s="109" t="s">
        <v>7</v>
      </c>
      <c r="B24" s="3">
        <v>1</v>
      </c>
      <c r="C24" s="116" t="s">
        <v>15</v>
      </c>
      <c r="D24" s="125"/>
      <c r="E24" s="118" t="s">
        <v>187</v>
      </c>
      <c r="F24" s="119">
        <v>0</v>
      </c>
      <c r="G24" s="120"/>
    </row>
    <row r="25" spans="1:7" ht="15.75" thickBot="1">
      <c r="A25" s="109" t="s">
        <v>18</v>
      </c>
      <c r="B25" s="3">
        <v>2</v>
      </c>
      <c r="C25" s="116" t="s">
        <v>15</v>
      </c>
      <c r="D25" s="125"/>
      <c r="E25" s="121"/>
      <c r="F25" s="122"/>
      <c r="G25" s="123"/>
    </row>
    <row r="26" spans="1:7" ht="15.75" thickBot="1">
      <c r="A26" s="109" t="s">
        <v>8</v>
      </c>
      <c r="B26" s="3">
        <v>1</v>
      </c>
      <c r="C26" s="116" t="s">
        <v>15</v>
      </c>
      <c r="D26" s="125"/>
      <c r="E26" s="143" t="s">
        <v>26</v>
      </c>
      <c r="F26" s="145">
        <f>SUM(F24:F25)</f>
        <v>0</v>
      </c>
      <c r="G26" s="123"/>
    </row>
    <row r="27" spans="1:7">
      <c r="A27" s="109" t="s">
        <v>9</v>
      </c>
      <c r="B27" s="3">
        <v>1</v>
      </c>
      <c r="C27" s="116" t="s">
        <v>15</v>
      </c>
      <c r="D27" s="125"/>
      <c r="G27" s="117"/>
    </row>
    <row r="28" spans="1:7">
      <c r="A28" s="113" t="s">
        <v>10</v>
      </c>
      <c r="B28" s="3">
        <v>2</v>
      </c>
      <c r="C28" s="116" t="s">
        <v>15</v>
      </c>
      <c r="D28" s="125"/>
      <c r="G28" s="123"/>
    </row>
    <row r="29" spans="1:7" ht="15.75" thickBot="1">
      <c r="A29" s="114" t="s">
        <v>11</v>
      </c>
      <c r="B29" s="4">
        <v>2</v>
      </c>
      <c r="C29" s="124" t="s">
        <v>15</v>
      </c>
      <c r="D29" s="125"/>
    </row>
    <row r="30" spans="1:7" s="125" customFormat="1" ht="15.75" thickBot="1"/>
    <row r="31" spans="1:7" s="125" customFormat="1" ht="15.75" thickBot="1">
      <c r="B31" s="140">
        <f>SUM(B23:B29)</f>
        <v>10</v>
      </c>
    </row>
    <row r="32" spans="1:7" s="125" customFormat="1"/>
    <row r="33" spans="1:7" s="125" customFormat="1"/>
    <row r="34" spans="1:7" s="125" customFormat="1" ht="15.75" thickBot="1"/>
    <row r="35" spans="1:7" s="125" customFormat="1" ht="15.75" thickBot="1">
      <c r="A35" s="166" t="s">
        <v>28</v>
      </c>
      <c r="B35" s="167"/>
      <c r="C35" s="167"/>
      <c r="D35" s="167"/>
      <c r="E35" s="167"/>
      <c r="F35" s="167"/>
      <c r="G35" s="168"/>
    </row>
    <row r="36" spans="1:7" s="125" customFormat="1" ht="15.75" thickBot="1">
      <c r="A36" s="141" t="s">
        <v>24</v>
      </c>
      <c r="B36" s="141" t="s">
        <v>25</v>
      </c>
      <c r="C36" s="141" t="s">
        <v>29</v>
      </c>
      <c r="D36" s="141" t="s">
        <v>30</v>
      </c>
      <c r="E36" s="141" t="s">
        <v>31</v>
      </c>
      <c r="F36" s="141" t="s">
        <v>179</v>
      </c>
      <c r="G36" s="142" t="s">
        <v>32</v>
      </c>
    </row>
    <row r="37" spans="1:7">
      <c r="A37" s="169">
        <v>0</v>
      </c>
      <c r="B37" s="171">
        <f>A37*22</f>
        <v>0</v>
      </c>
      <c r="C37" s="172">
        <v>90</v>
      </c>
      <c r="D37" s="162">
        <f>A37*C37</f>
        <v>0</v>
      </c>
      <c r="E37" s="162">
        <f>B37*C37</f>
        <v>0</v>
      </c>
      <c r="F37" s="174">
        <v>0.4</v>
      </c>
      <c r="G37" s="162">
        <f>E37*F37</f>
        <v>0</v>
      </c>
    </row>
    <row r="38" spans="1:7" ht="15.75" thickBot="1">
      <c r="A38" s="170"/>
      <c r="B38" s="163"/>
      <c r="C38" s="173"/>
      <c r="D38" s="163"/>
      <c r="E38" s="163"/>
      <c r="F38" s="170"/>
      <c r="G38" s="163"/>
    </row>
    <row r="39" spans="1:7" s="125" customFormat="1"/>
    <row r="40" spans="1:7" s="125" customFormat="1"/>
    <row r="41" spans="1:7" s="125" customFormat="1"/>
    <row r="42" spans="1:7" s="125" customFormat="1"/>
    <row r="43" spans="1:7" s="125" customFormat="1"/>
    <row r="44" spans="1:7" s="125" customFormat="1"/>
    <row r="45" spans="1:7" s="125" customFormat="1"/>
    <row r="46" spans="1:7" s="125" customFormat="1"/>
    <row r="47" spans="1:7" s="125" customFormat="1"/>
    <row r="48" spans="1:7" s="125" customFormat="1"/>
    <row r="49" s="125" customFormat="1"/>
    <row r="50" s="125" customFormat="1"/>
    <row r="51" s="125" customFormat="1"/>
    <row r="52" s="125" customFormat="1"/>
    <row r="53" s="125" customFormat="1"/>
    <row r="54" s="125" customFormat="1"/>
    <row r="55" s="125" customFormat="1"/>
    <row r="56" s="125" customFormat="1"/>
    <row r="57" s="125" customFormat="1"/>
    <row r="58" s="125" customFormat="1"/>
    <row r="59" s="125" customFormat="1"/>
    <row r="60" s="125" customFormat="1"/>
    <row r="61" s="125" customFormat="1"/>
    <row r="62" s="125" customFormat="1"/>
    <row r="63" s="125" customFormat="1"/>
    <row r="64" s="125" customFormat="1"/>
    <row r="65" s="125" customFormat="1"/>
    <row r="66" s="125" customFormat="1"/>
    <row r="67" s="125" customFormat="1"/>
    <row r="68" s="125" customFormat="1"/>
    <row r="69" s="125" customFormat="1"/>
    <row r="70" s="125" customFormat="1"/>
    <row r="71" s="125" customFormat="1"/>
    <row r="72" s="125" customFormat="1"/>
    <row r="73" s="125" customFormat="1"/>
    <row r="74" s="125" customFormat="1"/>
    <row r="75" s="125" customFormat="1"/>
    <row r="76" s="125" customFormat="1"/>
    <row r="77" s="125" customFormat="1"/>
    <row r="78" s="125" customFormat="1"/>
    <row r="79" s="125" customFormat="1"/>
    <row r="80" s="125" customFormat="1"/>
    <row r="81" s="125" customFormat="1"/>
    <row r="82" s="125" customFormat="1"/>
    <row r="83" s="125" customFormat="1"/>
    <row r="84" s="125" customFormat="1"/>
    <row r="85" s="125" customFormat="1"/>
    <row r="86" s="125" customFormat="1"/>
    <row r="87" s="125" customFormat="1"/>
    <row r="88" s="125" customFormat="1"/>
    <row r="89" s="125" customFormat="1"/>
    <row r="90" s="125" customFormat="1"/>
    <row r="91" s="125" customFormat="1"/>
    <row r="92" s="125" customFormat="1"/>
    <row r="93" s="125" customFormat="1"/>
    <row r="94" s="125" customFormat="1"/>
    <row r="95" s="125" customFormat="1"/>
    <row r="96" s="125" customFormat="1"/>
    <row r="97" s="125" customFormat="1"/>
    <row r="98" s="125" customFormat="1"/>
    <row r="99" s="125" customFormat="1"/>
    <row r="100" s="125" customFormat="1"/>
    <row r="101" s="125" customFormat="1"/>
    <row r="102" s="125" customFormat="1"/>
    <row r="103" s="125" customFormat="1"/>
    <row r="104" s="125" customFormat="1"/>
    <row r="105" s="125" customFormat="1"/>
    <row r="106" s="125" customFormat="1"/>
    <row r="107" s="125" customFormat="1"/>
    <row r="108" s="125" customFormat="1"/>
    <row r="109" s="125" customFormat="1"/>
    <row r="110" s="125" customFormat="1"/>
    <row r="111" s="125" customFormat="1"/>
    <row r="112" s="125" customFormat="1"/>
    <row r="113" s="125" customFormat="1"/>
    <row r="114" s="125" customFormat="1"/>
    <row r="115" s="125" customFormat="1"/>
    <row r="116" s="125" customFormat="1"/>
    <row r="117" s="125" customFormat="1"/>
    <row r="118" s="125" customFormat="1"/>
    <row r="119" s="125" customFormat="1"/>
    <row r="120" s="125" customFormat="1"/>
    <row r="121" s="125" customFormat="1"/>
    <row r="122" s="125" customFormat="1"/>
    <row r="123" s="125" customFormat="1"/>
    <row r="124" s="125" customFormat="1"/>
    <row r="125" s="125" customFormat="1"/>
    <row r="126" s="125" customFormat="1"/>
    <row r="127" s="125" customFormat="1"/>
    <row r="128" s="125" customFormat="1"/>
    <row r="129" s="125" customFormat="1"/>
    <row r="130" s="125" customFormat="1"/>
    <row r="131" s="125" customFormat="1"/>
    <row r="132" s="125" customFormat="1"/>
    <row r="133" s="125" customFormat="1"/>
    <row r="134" s="125" customFormat="1"/>
    <row r="135" s="125" customFormat="1"/>
    <row r="136" s="125" customFormat="1"/>
    <row r="137" s="125" customFormat="1"/>
    <row r="138" s="125" customFormat="1"/>
    <row r="139" s="125" customFormat="1"/>
    <row r="140" s="125" customFormat="1"/>
    <row r="141" s="125" customFormat="1"/>
    <row r="142" s="125" customFormat="1"/>
    <row r="143" s="125" customFormat="1"/>
    <row r="144" s="125" customFormat="1"/>
    <row r="145" s="125" customFormat="1"/>
    <row r="146" s="125" customFormat="1"/>
    <row r="147" s="125" customFormat="1"/>
    <row r="148" s="125" customFormat="1"/>
    <row r="149" s="125" customFormat="1"/>
    <row r="150" s="125" customFormat="1"/>
    <row r="151" s="125" customFormat="1"/>
    <row r="152" s="125" customFormat="1"/>
    <row r="153" s="125" customFormat="1"/>
    <row r="154" s="125" customFormat="1"/>
    <row r="155" s="125" customFormat="1"/>
    <row r="156" s="125" customFormat="1"/>
    <row r="157" s="125" customFormat="1"/>
    <row r="158" s="125" customFormat="1"/>
    <row r="159" s="125" customFormat="1"/>
    <row r="160" s="125" customFormat="1"/>
    <row r="161" s="125" customFormat="1"/>
    <row r="162" s="125" customFormat="1"/>
    <row r="163" s="125" customFormat="1"/>
    <row r="164" s="125" customFormat="1"/>
    <row r="165" s="125" customFormat="1"/>
    <row r="166" s="125" customFormat="1"/>
    <row r="167" s="125" customFormat="1"/>
    <row r="168" s="125" customFormat="1"/>
    <row r="169" s="125" customFormat="1"/>
    <row r="170" s="125" customFormat="1"/>
    <row r="171" s="125" customFormat="1"/>
    <row r="172" s="125" customFormat="1"/>
    <row r="173" s="125" customFormat="1"/>
    <row r="174" s="125" customFormat="1"/>
    <row r="175" s="125" customFormat="1"/>
    <row r="176" s="125" customFormat="1"/>
    <row r="177" s="125" customFormat="1"/>
    <row r="178" s="125" customFormat="1"/>
    <row r="179" s="125" customFormat="1"/>
    <row r="180" s="125" customFormat="1"/>
    <row r="181" s="125" customFormat="1"/>
    <row r="182" s="125" customFormat="1"/>
    <row r="183" s="125" customFormat="1"/>
    <row r="184" s="125" customFormat="1"/>
    <row r="185" s="125" customFormat="1"/>
    <row r="186" s="125" customFormat="1"/>
    <row r="187" s="125" customFormat="1"/>
    <row r="188" s="125" customFormat="1"/>
    <row r="189" s="125" customFormat="1"/>
    <row r="190" s="125" customFormat="1"/>
    <row r="191" s="125" customFormat="1"/>
    <row r="192" s="125" customFormat="1"/>
    <row r="193" s="125" customFormat="1"/>
    <row r="194" s="125" customFormat="1"/>
    <row r="195" s="125" customFormat="1"/>
    <row r="196" s="125" customFormat="1"/>
    <row r="197" s="125" customFormat="1"/>
    <row r="198" s="125" customFormat="1"/>
    <row r="199" s="125" customFormat="1"/>
    <row r="200" s="125" customFormat="1"/>
    <row r="201" s="125" customFormat="1"/>
    <row r="202" s="125" customFormat="1"/>
    <row r="203" s="125" customFormat="1"/>
    <row r="204" s="125" customFormat="1"/>
    <row r="205" s="125" customFormat="1"/>
    <row r="206" s="125" customFormat="1"/>
    <row r="207" s="125" customFormat="1"/>
    <row r="208" s="125" customFormat="1"/>
    <row r="209" s="125" customFormat="1"/>
    <row r="210" s="125" customFormat="1"/>
    <row r="211" s="125" customFormat="1"/>
    <row r="212" s="125" customFormat="1"/>
    <row r="213" s="125" customFormat="1"/>
    <row r="214" s="125" customFormat="1"/>
    <row r="215" s="125" customFormat="1"/>
    <row r="216" s="125" customFormat="1"/>
    <row r="217" s="125" customFormat="1"/>
    <row r="218" s="125" customFormat="1"/>
    <row r="219" s="125" customFormat="1"/>
    <row r="220" s="125" customFormat="1"/>
    <row r="221" s="125" customFormat="1"/>
    <row r="222" s="125" customFormat="1"/>
    <row r="223" s="125" customFormat="1"/>
    <row r="224" s="125" customFormat="1"/>
    <row r="225" s="125" customFormat="1"/>
    <row r="226" s="125" customFormat="1"/>
    <row r="227" s="125" customFormat="1"/>
    <row r="228" s="125" customFormat="1"/>
    <row r="229" s="125" customFormat="1"/>
    <row r="230" s="125" customFormat="1"/>
    <row r="231" s="125" customFormat="1"/>
    <row r="232" s="125" customFormat="1"/>
    <row r="233" s="125" customFormat="1"/>
    <row r="234" s="125" customFormat="1"/>
    <row r="235" s="125" customFormat="1"/>
    <row r="236" s="125" customFormat="1"/>
    <row r="237" s="125" customFormat="1"/>
    <row r="238" s="125" customFormat="1"/>
    <row r="239" s="125" customFormat="1"/>
    <row r="240" s="125" customFormat="1"/>
    <row r="241" s="125" customFormat="1"/>
    <row r="242" s="125" customFormat="1"/>
    <row r="243" s="125" customFormat="1"/>
    <row r="244" s="125" customFormat="1"/>
    <row r="245" s="125" customFormat="1"/>
    <row r="246" s="125" customFormat="1"/>
    <row r="247" s="125" customFormat="1"/>
    <row r="248" s="125" customFormat="1"/>
    <row r="249" s="125" customFormat="1"/>
    <row r="250" s="125" customFormat="1"/>
    <row r="251" s="125" customFormat="1"/>
    <row r="252" s="125" customFormat="1"/>
    <row r="253" s="125" customFormat="1"/>
    <row r="254" s="125" customFormat="1"/>
    <row r="255" s="125" customFormat="1"/>
    <row r="256" s="125" customFormat="1"/>
    <row r="257" s="125" customFormat="1"/>
    <row r="258" s="125" customFormat="1"/>
    <row r="259" s="125" customFormat="1"/>
    <row r="260" s="125" customFormat="1"/>
    <row r="261" s="125" customFormat="1"/>
    <row r="262" s="125" customFormat="1"/>
    <row r="263" s="125" customFormat="1"/>
    <row r="264" s="125" customFormat="1"/>
    <row r="265" s="125" customFormat="1"/>
    <row r="266" s="125" customFormat="1"/>
    <row r="267" s="125" customFormat="1"/>
    <row r="268" s="125" customFormat="1"/>
    <row r="269" s="125" customFormat="1"/>
    <row r="270" s="125" customFormat="1"/>
    <row r="271" s="125" customFormat="1"/>
    <row r="272" s="125" customFormat="1"/>
    <row r="273" s="125" customFormat="1"/>
    <row r="274" s="125" customFormat="1"/>
    <row r="275" s="125" customFormat="1"/>
    <row r="276" s="125" customFormat="1"/>
    <row r="277" s="125" customFormat="1"/>
    <row r="278" s="125" customFormat="1"/>
    <row r="279" s="125" customFormat="1"/>
    <row r="280" s="125" customFormat="1"/>
    <row r="281" s="125" customFormat="1"/>
    <row r="282" s="125" customFormat="1"/>
    <row r="283" s="125" customFormat="1"/>
    <row r="284" s="125" customFormat="1"/>
    <row r="285" s="125" customFormat="1"/>
    <row r="286" s="125" customFormat="1"/>
    <row r="287" s="125" customFormat="1"/>
    <row r="288" s="125" customFormat="1"/>
    <row r="289" s="125" customFormat="1"/>
    <row r="290" s="125" customFormat="1"/>
    <row r="291" s="125" customFormat="1"/>
    <row r="292" s="125" customFormat="1"/>
    <row r="293" s="125" customFormat="1"/>
    <row r="294" s="125" customFormat="1"/>
    <row r="295" s="125" customFormat="1"/>
    <row r="296" s="125" customFormat="1"/>
    <row r="297" s="125" customFormat="1"/>
    <row r="298" s="125" customFormat="1"/>
    <row r="299" s="125" customFormat="1"/>
    <row r="300" s="125" customFormat="1"/>
    <row r="301" s="125" customFormat="1"/>
    <row r="302" s="125" customFormat="1"/>
    <row r="303" s="125" customFormat="1"/>
    <row r="304" s="125" customFormat="1"/>
    <row r="305" s="125" customFormat="1"/>
    <row r="306" s="125" customFormat="1"/>
    <row r="307" s="125" customFormat="1"/>
    <row r="308" s="125" customFormat="1"/>
    <row r="309" s="125" customFormat="1"/>
    <row r="310" s="125" customFormat="1"/>
    <row r="311" s="125" customFormat="1"/>
    <row r="312" s="125" customFormat="1"/>
    <row r="313" s="125" customFormat="1"/>
    <row r="314" s="125" customFormat="1"/>
    <row r="315" s="125" customFormat="1"/>
    <row r="316" s="125" customFormat="1"/>
    <row r="317" s="125" customFormat="1"/>
    <row r="318" s="125" customFormat="1"/>
    <row r="319" s="125" customFormat="1"/>
    <row r="320" s="125" customFormat="1"/>
    <row r="321" s="125" customFormat="1"/>
    <row r="322" s="125" customFormat="1"/>
    <row r="323" s="125" customFormat="1"/>
    <row r="324" s="125" customFormat="1"/>
    <row r="325" s="125" customFormat="1"/>
    <row r="326" s="125" customFormat="1"/>
    <row r="327" s="125" customFormat="1"/>
    <row r="328" s="125" customFormat="1"/>
    <row r="329" s="125" customFormat="1"/>
    <row r="330" s="125" customFormat="1"/>
    <row r="331" s="125" customFormat="1"/>
    <row r="332" s="125" customFormat="1"/>
    <row r="333" s="125" customFormat="1"/>
    <row r="334" s="125" customFormat="1"/>
  </sheetData>
  <sheetProtection selectLockedCells="1"/>
  <mergeCells count="12">
    <mergeCell ref="A6:G6"/>
    <mergeCell ref="A8:F8"/>
    <mergeCell ref="G37:G38"/>
    <mergeCell ref="E22:F22"/>
    <mergeCell ref="A35:G35"/>
    <mergeCell ref="A37:A38"/>
    <mergeCell ref="B37:B38"/>
    <mergeCell ref="C37:C38"/>
    <mergeCell ref="D37:D38"/>
    <mergeCell ref="E37:E38"/>
    <mergeCell ref="F37:F38"/>
    <mergeCell ref="C10:C16"/>
  </mergeCells>
  <pageMargins left="0.51181102362204722" right="0.51181102362204722" top="0.78740157480314965" bottom="0.78740157480314965" header="0.31496062992125984" footer="0.31496062992125984"/>
  <pageSetup paperSize="9" scale="8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5:L152"/>
  <sheetViews>
    <sheetView zoomScaleNormal="100" workbookViewId="0">
      <selection activeCell="G79" sqref="G79"/>
    </sheetView>
  </sheetViews>
  <sheetFormatPr defaultRowHeight="15"/>
  <cols>
    <col min="1" max="1" width="24.85546875" style="1" bestFit="1" customWidth="1"/>
    <col min="2" max="2" width="14.7109375" style="1" customWidth="1"/>
    <col min="3" max="3" width="11.140625" style="1" customWidth="1"/>
    <col min="4" max="4" width="16.42578125" style="1" customWidth="1"/>
    <col min="5" max="5" width="3" style="1" customWidth="1"/>
    <col min="6" max="6" width="21.28515625" style="1" customWidth="1"/>
    <col min="7" max="7" width="17.140625" style="1" customWidth="1"/>
    <col min="8" max="8" width="16.42578125" style="1" bestFit="1" customWidth="1"/>
    <col min="9" max="9" width="4.28515625" style="1" customWidth="1"/>
    <col min="10" max="10" width="24" style="1" customWidth="1"/>
    <col min="11" max="11" width="24.42578125" style="1" bestFit="1" customWidth="1"/>
    <col min="12" max="12" width="16.42578125" style="1" customWidth="1"/>
    <col min="13" max="16384" width="9.140625" style="1"/>
  </cols>
  <sheetData>
    <row r="5" spans="1:12">
      <c r="F5" s="1" t="s">
        <v>181</v>
      </c>
    </row>
    <row r="8" spans="1:12">
      <c r="A8" s="175" t="s">
        <v>34</v>
      </c>
      <c r="B8" s="176"/>
      <c r="C8" s="176"/>
      <c r="D8" s="176"/>
      <c r="E8" s="176"/>
      <c r="F8" s="176"/>
      <c r="G8" s="176"/>
      <c r="H8" s="176"/>
      <c r="I8" s="176"/>
      <c r="J8" s="176"/>
      <c r="K8" s="176"/>
      <c r="L8" s="176"/>
    </row>
    <row r="9" spans="1:12" ht="15.75" thickBot="1"/>
    <row r="10" spans="1:12" ht="15.75" thickBot="1">
      <c r="A10" s="188" t="s">
        <v>35</v>
      </c>
      <c r="B10" s="206"/>
      <c r="C10" s="206"/>
      <c r="D10" s="207"/>
      <c r="F10" s="188" t="s">
        <v>106</v>
      </c>
      <c r="G10" s="189"/>
      <c r="H10" s="189"/>
      <c r="I10" s="189"/>
      <c r="J10" s="189"/>
      <c r="K10" s="189"/>
      <c r="L10" s="190"/>
    </row>
    <row r="11" spans="1:12" ht="15.75" thickBot="1">
      <c r="A11" s="188" t="s">
        <v>36</v>
      </c>
      <c r="B11" s="206"/>
      <c r="C11" s="206"/>
      <c r="D11" s="207"/>
      <c r="F11" s="177"/>
      <c r="G11" s="182" t="s">
        <v>177</v>
      </c>
      <c r="H11" s="182" t="s">
        <v>178</v>
      </c>
      <c r="I11" s="177"/>
      <c r="J11" s="193"/>
      <c r="K11" s="7" t="s">
        <v>107</v>
      </c>
      <c r="L11" s="182" t="s">
        <v>40</v>
      </c>
    </row>
    <row r="12" spans="1:12" ht="15.75" thickBot="1">
      <c r="A12" s="9" t="s">
        <v>37</v>
      </c>
      <c r="B12" s="6" t="s">
        <v>38</v>
      </c>
      <c r="C12" s="6" t="s">
        <v>39</v>
      </c>
      <c r="D12" s="9" t="s">
        <v>40</v>
      </c>
      <c r="F12" s="178"/>
      <c r="G12" s="183"/>
      <c r="H12" s="183"/>
      <c r="I12" s="178"/>
      <c r="J12" s="194"/>
      <c r="K12" s="107">
        <v>0.33779999999999999</v>
      </c>
      <c r="L12" s="183"/>
    </row>
    <row r="13" spans="1:12">
      <c r="A13" s="35" t="s">
        <v>41</v>
      </c>
      <c r="B13" s="16"/>
      <c r="C13" s="17"/>
      <c r="D13" s="18">
        <f>B13*C13</f>
        <v>0</v>
      </c>
      <c r="F13" s="41" t="s">
        <v>108</v>
      </c>
      <c r="G13" s="17"/>
      <c r="H13" s="16"/>
      <c r="I13" s="202">
        <f t="shared" ref="I13:I18" si="0">G13*H13</f>
        <v>0</v>
      </c>
      <c r="J13" s="203"/>
      <c r="K13" s="29">
        <f t="shared" ref="K13:K18" si="1">I13*$K$12</f>
        <v>0</v>
      </c>
      <c r="L13" s="18">
        <f t="shared" ref="L13:L18" si="2">I13+K13</f>
        <v>0</v>
      </c>
    </row>
    <row r="14" spans="1:12">
      <c r="A14" s="36" t="s">
        <v>42</v>
      </c>
      <c r="B14" s="14"/>
      <c r="C14" s="15"/>
      <c r="D14" s="19">
        <f>B14*C14</f>
        <v>0</v>
      </c>
      <c r="F14" s="42" t="s">
        <v>109</v>
      </c>
      <c r="G14" s="15"/>
      <c r="H14" s="14"/>
      <c r="I14" s="186">
        <f t="shared" si="0"/>
        <v>0</v>
      </c>
      <c r="J14" s="187"/>
      <c r="K14" s="29">
        <f t="shared" si="1"/>
        <v>0</v>
      </c>
      <c r="L14" s="18">
        <f t="shared" si="2"/>
        <v>0</v>
      </c>
    </row>
    <row r="15" spans="1:12">
      <c r="A15" s="36" t="s">
        <v>43</v>
      </c>
      <c r="B15" s="14"/>
      <c r="C15" s="15"/>
      <c r="D15" s="19">
        <f t="shared" ref="D15:D21" si="3">B15*C15</f>
        <v>0</v>
      </c>
      <c r="F15" s="43"/>
      <c r="G15" s="15"/>
      <c r="H15" s="14"/>
      <c r="I15" s="186">
        <f t="shared" si="0"/>
        <v>0</v>
      </c>
      <c r="J15" s="187"/>
      <c r="K15" s="29">
        <f t="shared" si="1"/>
        <v>0</v>
      </c>
      <c r="L15" s="18">
        <f t="shared" si="2"/>
        <v>0</v>
      </c>
    </row>
    <row r="16" spans="1:12">
      <c r="A16" s="36" t="s">
        <v>44</v>
      </c>
      <c r="B16" s="14"/>
      <c r="C16" s="15"/>
      <c r="D16" s="19">
        <f t="shared" si="3"/>
        <v>0</v>
      </c>
      <c r="F16" s="43"/>
      <c r="G16" s="15"/>
      <c r="H16" s="14"/>
      <c r="I16" s="186">
        <f t="shared" si="0"/>
        <v>0</v>
      </c>
      <c r="J16" s="187"/>
      <c r="K16" s="29">
        <f t="shared" si="1"/>
        <v>0</v>
      </c>
      <c r="L16" s="18">
        <f t="shared" si="2"/>
        <v>0</v>
      </c>
    </row>
    <row r="17" spans="1:12">
      <c r="A17" s="36" t="s">
        <v>45</v>
      </c>
      <c r="B17" s="14"/>
      <c r="C17" s="15"/>
      <c r="D17" s="19">
        <f t="shared" si="3"/>
        <v>0</v>
      </c>
      <c r="F17" s="43"/>
      <c r="G17" s="15"/>
      <c r="H17" s="14"/>
      <c r="I17" s="186">
        <f t="shared" si="0"/>
        <v>0</v>
      </c>
      <c r="J17" s="187"/>
      <c r="K17" s="29">
        <f t="shared" si="1"/>
        <v>0</v>
      </c>
      <c r="L17" s="18">
        <f t="shared" si="2"/>
        <v>0</v>
      </c>
    </row>
    <row r="18" spans="1:12">
      <c r="A18" s="36" t="s">
        <v>46</v>
      </c>
      <c r="B18" s="14"/>
      <c r="C18" s="15"/>
      <c r="D18" s="19">
        <f t="shared" si="3"/>
        <v>0</v>
      </c>
      <c r="F18" s="43"/>
      <c r="G18" s="15"/>
      <c r="H18" s="14"/>
      <c r="I18" s="186">
        <f t="shared" si="0"/>
        <v>0</v>
      </c>
      <c r="J18" s="187"/>
      <c r="K18" s="29">
        <f t="shared" si="1"/>
        <v>0</v>
      </c>
      <c r="L18" s="18">
        <f t="shared" si="2"/>
        <v>0</v>
      </c>
    </row>
    <row r="19" spans="1:12">
      <c r="A19" s="36" t="s">
        <v>47</v>
      </c>
      <c r="B19" s="14"/>
      <c r="C19" s="15"/>
      <c r="D19" s="19">
        <f t="shared" si="3"/>
        <v>0</v>
      </c>
      <c r="F19" s="184" t="s">
        <v>40</v>
      </c>
      <c r="G19" s="185"/>
      <c r="H19" s="185"/>
      <c r="I19" s="185"/>
      <c r="J19" s="185"/>
      <c r="K19" s="185"/>
      <c r="L19" s="11">
        <f>SUM(L13:L18)</f>
        <v>0</v>
      </c>
    </row>
    <row r="20" spans="1:12" ht="15.75" thickBot="1">
      <c r="A20" s="36" t="s">
        <v>48</v>
      </c>
      <c r="B20" s="14"/>
      <c r="C20" s="15"/>
      <c r="D20" s="19">
        <f t="shared" si="3"/>
        <v>0</v>
      </c>
      <c r="F20"/>
      <c r="G20"/>
      <c r="H20"/>
      <c r="J20"/>
      <c r="K20"/>
      <c r="L20"/>
    </row>
    <row r="21" spans="1:12" ht="15.75" thickBot="1">
      <c r="A21" s="37" t="s">
        <v>49</v>
      </c>
      <c r="B21" s="38"/>
      <c r="C21" s="39"/>
      <c r="D21" s="40">
        <f t="shared" si="3"/>
        <v>0</v>
      </c>
      <c r="F21" s="9" t="s">
        <v>110</v>
      </c>
      <c r="G21" s="6" t="s">
        <v>111</v>
      </c>
      <c r="H21" s="6" t="s">
        <v>112</v>
      </c>
      <c r="I21" s="198" t="s">
        <v>113</v>
      </c>
      <c r="J21" s="199"/>
      <c r="K21" s="9" t="s">
        <v>114</v>
      </c>
      <c r="L21" s="9" t="s">
        <v>115</v>
      </c>
    </row>
    <row r="22" spans="1:12" ht="15.75" thickBot="1">
      <c r="A22" s="210" t="s">
        <v>40</v>
      </c>
      <c r="B22" s="211"/>
      <c r="C22" s="212"/>
      <c r="D22" s="34">
        <f>SUM(D13:D21)</f>
        <v>0</v>
      </c>
      <c r="F22" s="36" t="s">
        <v>116</v>
      </c>
      <c r="G22" s="15"/>
      <c r="H22" s="15"/>
      <c r="I22" s="204"/>
      <c r="J22" s="205"/>
      <c r="K22" s="57"/>
      <c r="L22" s="10">
        <f>G22*H22*I22*K22</f>
        <v>0</v>
      </c>
    </row>
    <row r="23" spans="1:12" ht="15.75" thickBot="1">
      <c r="A23"/>
      <c r="B23"/>
      <c r="C23"/>
      <c r="D23" s="12"/>
      <c r="F23" s="37" t="s">
        <v>117</v>
      </c>
      <c r="G23" s="15"/>
      <c r="H23" s="15"/>
      <c r="I23" s="208"/>
      <c r="J23" s="209"/>
      <c r="K23" s="57"/>
      <c r="L23" s="10">
        <f>G23*H23*I23*K23</f>
        <v>0</v>
      </c>
    </row>
    <row r="24" spans="1:12" ht="15.75" thickBot="1">
      <c r="A24" s="188" t="s">
        <v>50</v>
      </c>
      <c r="B24" s="189"/>
      <c r="C24" s="189"/>
      <c r="D24" s="190"/>
      <c r="F24" s="30" t="s">
        <v>40</v>
      </c>
      <c r="G24" s="30"/>
      <c r="H24" s="30"/>
      <c r="I24" s="30"/>
      <c r="J24" s="30"/>
      <c r="K24" s="30"/>
      <c r="L24" s="11">
        <f>SUM(L22:L23)</f>
        <v>0</v>
      </c>
    </row>
    <row r="25" spans="1:12" ht="15.75" thickBot="1">
      <c r="A25" s="6" t="s">
        <v>51</v>
      </c>
      <c r="B25" s="6" t="s">
        <v>38</v>
      </c>
      <c r="C25" s="6" t="s">
        <v>39</v>
      </c>
      <c r="D25" s="9" t="s">
        <v>40</v>
      </c>
      <c r="F25" s="2"/>
      <c r="G25" s="2"/>
      <c r="H25" s="2"/>
      <c r="I25" s="2"/>
      <c r="J25" s="2"/>
      <c r="K25"/>
      <c r="L25"/>
    </row>
    <row r="26" spans="1:12" ht="15.75" thickBot="1">
      <c r="A26" s="35" t="s">
        <v>52</v>
      </c>
      <c r="B26" s="14"/>
      <c r="C26" s="15"/>
      <c r="D26" s="19">
        <f>B26*C26</f>
        <v>0</v>
      </c>
      <c r="F26" s="2"/>
      <c r="G26" s="2"/>
      <c r="H26" s="2"/>
      <c r="I26" s="2"/>
      <c r="J26" s="2"/>
      <c r="K26" s="13" t="s">
        <v>124</v>
      </c>
      <c r="L26" s="11">
        <f>L19+L24</f>
        <v>0</v>
      </c>
    </row>
    <row r="27" spans="1:12" ht="15.75" thickBot="1">
      <c r="A27" s="36" t="s">
        <v>53</v>
      </c>
      <c r="B27" s="14"/>
      <c r="C27" s="15"/>
      <c r="D27" s="19">
        <f>B27*C27</f>
        <v>0</v>
      </c>
      <c r="F27" s="44" t="s">
        <v>107</v>
      </c>
      <c r="G27" s="2"/>
      <c r="H27" s="2"/>
      <c r="I27" s="2"/>
      <c r="J27" s="2"/>
    </row>
    <row r="28" spans="1:12">
      <c r="A28" s="36" t="s">
        <v>54</v>
      </c>
      <c r="B28" s="14"/>
      <c r="C28" s="15"/>
      <c r="D28" s="19">
        <f>B28*C28</f>
        <v>0</v>
      </c>
      <c r="F28" s="45"/>
      <c r="G28" s="46"/>
      <c r="H28" s="25"/>
      <c r="I28" s="25"/>
      <c r="J28" s="25"/>
      <c r="K28" s="31"/>
      <c r="L28" s="63"/>
    </row>
    <row r="29" spans="1:12">
      <c r="A29" s="36" t="s">
        <v>55</v>
      </c>
      <c r="B29" s="14"/>
      <c r="C29" s="15"/>
      <c r="D29" s="19">
        <f>B29*C29</f>
        <v>0</v>
      </c>
      <c r="F29" s="52" t="s">
        <v>118</v>
      </c>
      <c r="G29" s="47"/>
      <c r="H29" s="5"/>
      <c r="I29" s="5"/>
      <c r="J29" s="5"/>
      <c r="K29" s="48"/>
      <c r="L29" s="64"/>
    </row>
    <row r="30" spans="1:12" ht="15.75" thickBot="1">
      <c r="A30" s="37" t="s">
        <v>56</v>
      </c>
      <c r="B30" s="21"/>
      <c r="C30" s="22"/>
      <c r="D30" s="19">
        <f>B30*C30</f>
        <v>0</v>
      </c>
      <c r="F30" s="52" t="s">
        <v>119</v>
      </c>
      <c r="G30" s="47"/>
      <c r="H30" s="5"/>
      <c r="I30" s="5"/>
      <c r="J30" s="5"/>
      <c r="K30" s="48"/>
      <c r="L30" s="64"/>
    </row>
    <row r="31" spans="1:12" ht="15.75" thickBot="1">
      <c r="A31" s="195" t="s">
        <v>40</v>
      </c>
      <c r="B31" s="196"/>
      <c r="C31" s="197"/>
      <c r="D31" s="20">
        <f>SUM(D26:D30)</f>
        <v>0</v>
      </c>
      <c r="F31" s="52" t="s">
        <v>120</v>
      </c>
      <c r="G31" s="48"/>
      <c r="H31" s="53">
        <v>0.33779999999999999</v>
      </c>
      <c r="I31" s="53"/>
      <c r="J31" s="5"/>
      <c r="K31" s="48"/>
      <c r="L31" s="64"/>
    </row>
    <row r="32" spans="1:12" ht="15.75" thickBot="1">
      <c r="A32"/>
      <c r="B32"/>
      <c r="C32"/>
      <c r="D32" s="12"/>
      <c r="F32" s="52" t="s">
        <v>121</v>
      </c>
      <c r="G32" s="48"/>
      <c r="H32" s="53">
        <v>0.56499999999999995</v>
      </c>
      <c r="I32" s="53"/>
      <c r="J32" s="5"/>
      <c r="K32" s="48"/>
      <c r="L32" s="64"/>
    </row>
    <row r="33" spans="1:12" ht="15.75" thickBot="1">
      <c r="A33" s="188" t="s">
        <v>57</v>
      </c>
      <c r="B33" s="189"/>
      <c r="C33" s="189"/>
      <c r="D33" s="190"/>
      <c r="F33" s="52"/>
      <c r="G33" s="47"/>
      <c r="H33" s="54"/>
      <c r="I33" s="54"/>
      <c r="J33" s="5"/>
      <c r="K33" s="48"/>
      <c r="L33" s="64"/>
    </row>
    <row r="34" spans="1:12" ht="15.75" thickBot="1">
      <c r="A34" s="6" t="s">
        <v>58</v>
      </c>
      <c r="B34" s="6" t="s">
        <v>38</v>
      </c>
      <c r="C34" s="6" t="s">
        <v>39</v>
      </c>
      <c r="D34" s="9" t="s">
        <v>40</v>
      </c>
      <c r="F34" s="52" t="s">
        <v>122</v>
      </c>
      <c r="G34" s="47"/>
      <c r="H34" s="55"/>
      <c r="I34" s="55"/>
      <c r="J34" s="5"/>
      <c r="K34" s="48"/>
      <c r="L34" s="64"/>
    </row>
    <row r="35" spans="1:12">
      <c r="A35" s="35" t="s">
        <v>59</v>
      </c>
      <c r="B35" s="14"/>
      <c r="C35" s="15"/>
      <c r="D35" s="10">
        <f>B35*C35</f>
        <v>0</v>
      </c>
      <c r="F35" s="52" t="s">
        <v>120</v>
      </c>
      <c r="G35" s="48"/>
      <c r="H35" s="53">
        <v>0.68179999999999996</v>
      </c>
      <c r="I35" s="53"/>
      <c r="J35" s="5"/>
      <c r="K35" s="48"/>
      <c r="L35" s="64"/>
    </row>
    <row r="36" spans="1:12">
      <c r="A36" s="36" t="s">
        <v>60</v>
      </c>
      <c r="B36" s="14"/>
      <c r="C36" s="15"/>
      <c r="D36" s="10">
        <f t="shared" ref="D36:D54" si="4">B36*C36</f>
        <v>0</v>
      </c>
      <c r="F36" s="52" t="s">
        <v>121</v>
      </c>
      <c r="G36" s="48"/>
      <c r="H36" s="53">
        <v>0.96750000000000003</v>
      </c>
      <c r="I36" s="53"/>
      <c r="J36" s="5"/>
      <c r="K36" s="48"/>
      <c r="L36" s="64"/>
    </row>
    <row r="37" spans="1:12">
      <c r="A37" s="36" t="s">
        <v>61</v>
      </c>
      <c r="B37" s="14"/>
      <c r="C37" s="15"/>
      <c r="D37" s="10">
        <f t="shared" si="4"/>
        <v>0</v>
      </c>
      <c r="F37" s="52" t="s">
        <v>125</v>
      </c>
      <c r="G37" s="49"/>
      <c r="H37" s="49"/>
      <c r="I37" s="49"/>
      <c r="J37" s="49"/>
      <c r="K37" s="48"/>
      <c r="L37" s="64"/>
    </row>
    <row r="38" spans="1:12" ht="15" customHeight="1">
      <c r="A38" s="35" t="s">
        <v>62</v>
      </c>
      <c r="B38" s="14"/>
      <c r="C38" s="15"/>
      <c r="D38" s="10">
        <f t="shared" si="4"/>
        <v>0</v>
      </c>
      <c r="F38" s="52" t="s">
        <v>126</v>
      </c>
      <c r="G38" s="49"/>
      <c r="H38" s="49"/>
      <c r="I38" s="49"/>
      <c r="J38" s="49"/>
      <c r="K38" s="65"/>
      <c r="L38" s="66"/>
    </row>
    <row r="39" spans="1:12" ht="15.75" thickBot="1">
      <c r="A39" s="36" t="s">
        <v>63</v>
      </c>
      <c r="B39" s="14"/>
      <c r="C39" s="15"/>
      <c r="D39" s="10">
        <f t="shared" si="4"/>
        <v>0</v>
      </c>
      <c r="F39" s="50" t="s">
        <v>123</v>
      </c>
      <c r="G39" s="51"/>
      <c r="H39" s="27"/>
      <c r="I39" s="27"/>
      <c r="J39" s="27"/>
      <c r="K39" s="32"/>
      <c r="L39" s="33"/>
    </row>
    <row r="40" spans="1:12" ht="15.75" thickBot="1">
      <c r="A40" s="36" t="s">
        <v>64</v>
      </c>
      <c r="B40" s="14"/>
      <c r="C40" s="15"/>
      <c r="D40" s="10">
        <f t="shared" si="4"/>
        <v>0</v>
      </c>
      <c r="F40" s="2"/>
      <c r="G40" s="2"/>
      <c r="H40" s="2"/>
      <c r="I40" s="2"/>
      <c r="J40" s="2"/>
    </row>
    <row r="41" spans="1:12" ht="15.75" thickBot="1">
      <c r="A41" s="35" t="s">
        <v>65</v>
      </c>
      <c r="B41" s="14"/>
      <c r="C41" s="15"/>
      <c r="D41" s="10">
        <f t="shared" si="4"/>
        <v>0</v>
      </c>
      <c r="F41" s="188" t="s">
        <v>146</v>
      </c>
      <c r="G41" s="189"/>
      <c r="H41" s="190"/>
      <c r="I41" s="69"/>
      <c r="J41" s="188" t="s">
        <v>151</v>
      </c>
      <c r="K41" s="189"/>
      <c r="L41" s="190"/>
    </row>
    <row r="42" spans="1:12" ht="15.75" thickBot="1">
      <c r="A42" s="36" t="s">
        <v>66</v>
      </c>
      <c r="B42" s="14"/>
      <c r="C42" s="15"/>
      <c r="D42" s="10">
        <f t="shared" si="4"/>
        <v>0</v>
      </c>
      <c r="F42" s="6" t="s">
        <v>127</v>
      </c>
      <c r="G42" s="6" t="s">
        <v>128</v>
      </c>
      <c r="H42" s="9" t="s">
        <v>129</v>
      </c>
      <c r="I42" s="8"/>
      <c r="J42" s="6" t="s">
        <v>147</v>
      </c>
      <c r="K42" s="9" t="s">
        <v>130</v>
      </c>
      <c r="L42" s="9" t="s">
        <v>148</v>
      </c>
    </row>
    <row r="43" spans="1:12">
      <c r="A43" s="35" t="s">
        <v>67</v>
      </c>
      <c r="B43" s="14"/>
      <c r="C43" s="15"/>
      <c r="D43" s="10">
        <f t="shared" si="4"/>
        <v>0</v>
      </c>
      <c r="F43" s="35" t="s">
        <v>131</v>
      </c>
      <c r="G43" s="56" t="s">
        <v>132</v>
      </c>
      <c r="H43" s="101"/>
      <c r="I43" s="67"/>
      <c r="J43" s="35" t="s">
        <v>149</v>
      </c>
      <c r="K43" s="104"/>
      <c r="L43" s="73">
        <f>'PLANO DE METAS'!E37*'PLANEJAMENTO ECONOMICO'!K43</f>
        <v>0</v>
      </c>
    </row>
    <row r="44" spans="1:12">
      <c r="A44" s="36" t="s">
        <v>68</v>
      </c>
      <c r="B44" s="14"/>
      <c r="C44" s="15"/>
      <c r="D44" s="10">
        <f t="shared" si="4"/>
        <v>0</v>
      </c>
      <c r="F44" s="36" t="s">
        <v>133</v>
      </c>
      <c r="G44" s="56" t="s">
        <v>132</v>
      </c>
      <c r="H44" s="102"/>
      <c r="I44" s="68"/>
      <c r="J44" s="36" t="s">
        <v>150</v>
      </c>
      <c r="K44" s="105">
        <v>0.06</v>
      </c>
      <c r="L44" s="74">
        <f>'PLANO DE METAS'!E37*'PLANEJAMENTO ECONOMICO'!K44</f>
        <v>0</v>
      </c>
    </row>
    <row r="45" spans="1:12">
      <c r="A45" s="35" t="s">
        <v>69</v>
      </c>
      <c r="B45" s="14"/>
      <c r="C45" s="15"/>
      <c r="D45" s="10">
        <f t="shared" si="4"/>
        <v>0</v>
      </c>
      <c r="F45" s="36" t="s">
        <v>134</v>
      </c>
      <c r="G45" s="56" t="s">
        <v>132</v>
      </c>
      <c r="H45" s="102"/>
      <c r="I45" s="67"/>
      <c r="J45" s="36"/>
      <c r="K45" s="105"/>
      <c r="L45" s="74">
        <f>'PLANO DE METAS'!E37*'PLANEJAMENTO ECONOMICO'!K45</f>
        <v>0</v>
      </c>
    </row>
    <row r="46" spans="1:12" ht="15.75" thickBot="1">
      <c r="A46" s="36" t="s">
        <v>70</v>
      </c>
      <c r="B46" s="14"/>
      <c r="C46" s="15"/>
      <c r="D46" s="10">
        <f t="shared" si="4"/>
        <v>0</v>
      </c>
      <c r="F46" s="36" t="s">
        <v>135</v>
      </c>
      <c r="G46" s="56" t="s">
        <v>132</v>
      </c>
      <c r="H46" s="102"/>
      <c r="I46" s="67"/>
      <c r="J46" s="37"/>
      <c r="K46" s="106"/>
      <c r="L46" s="75">
        <f>'PLANO DE METAS'!E37*'PLANEJAMENTO ECONOMICO'!K46</f>
        <v>0</v>
      </c>
    </row>
    <row r="47" spans="1:12" ht="15.75" thickBot="1">
      <c r="A47" s="35" t="s">
        <v>71</v>
      </c>
      <c r="B47" s="14"/>
      <c r="C47" s="15"/>
      <c r="D47" s="10">
        <f t="shared" si="4"/>
        <v>0</v>
      </c>
      <c r="F47" s="36" t="s">
        <v>136</v>
      </c>
      <c r="G47" s="56" t="s">
        <v>132</v>
      </c>
      <c r="H47" s="102"/>
      <c r="I47" s="67"/>
    </row>
    <row r="48" spans="1:12" ht="15.75" thickBot="1">
      <c r="A48" s="36" t="s">
        <v>72</v>
      </c>
      <c r="B48" s="14"/>
      <c r="C48" s="15"/>
      <c r="D48" s="10">
        <f t="shared" si="4"/>
        <v>0</v>
      </c>
      <c r="F48" s="36" t="s">
        <v>137</v>
      </c>
      <c r="G48" s="56" t="s">
        <v>132</v>
      </c>
      <c r="H48" s="102"/>
      <c r="I48" s="67"/>
      <c r="J48" s="191" t="s">
        <v>40</v>
      </c>
      <c r="K48" s="192"/>
      <c r="L48" s="23">
        <f>SUM(L43:L46)</f>
        <v>0</v>
      </c>
    </row>
    <row r="49" spans="1:12">
      <c r="A49" s="35" t="s">
        <v>73</v>
      </c>
      <c r="B49" s="14"/>
      <c r="C49" s="15"/>
      <c r="D49" s="10">
        <f t="shared" si="4"/>
        <v>0</v>
      </c>
      <c r="F49" s="36" t="s">
        <v>138</v>
      </c>
      <c r="G49" s="56" t="s">
        <v>132</v>
      </c>
      <c r="H49" s="102"/>
      <c r="I49" s="67"/>
      <c r="J49" s="58"/>
    </row>
    <row r="50" spans="1:12" ht="15.75" thickBot="1">
      <c r="A50" s="36" t="s">
        <v>74</v>
      </c>
      <c r="B50" s="14"/>
      <c r="C50" s="15"/>
      <c r="D50" s="10">
        <f t="shared" si="4"/>
        <v>0</v>
      </c>
      <c r="F50" s="36" t="s">
        <v>52</v>
      </c>
      <c r="G50" s="56" t="s">
        <v>132</v>
      </c>
      <c r="H50" s="102"/>
      <c r="I50" s="67"/>
      <c r="K50" s="48"/>
      <c r="L50" s="48"/>
    </row>
    <row r="51" spans="1:12" ht="15.75" thickBot="1">
      <c r="A51" s="35" t="s">
        <v>75</v>
      </c>
      <c r="B51" s="14"/>
      <c r="C51" s="15"/>
      <c r="D51" s="10">
        <f t="shared" si="4"/>
        <v>0</v>
      </c>
      <c r="F51" s="36" t="s">
        <v>184</v>
      </c>
      <c r="G51" s="56" t="s">
        <v>132</v>
      </c>
      <c r="H51" s="102"/>
      <c r="I51" s="67"/>
      <c r="J51" s="188" t="s">
        <v>173</v>
      </c>
      <c r="K51" s="189"/>
      <c r="L51" s="190"/>
    </row>
    <row r="52" spans="1:12" ht="15.75" thickBot="1">
      <c r="A52" s="36" t="s">
        <v>76</v>
      </c>
      <c r="B52" s="14"/>
      <c r="C52" s="15"/>
      <c r="D52" s="10">
        <f t="shared" si="4"/>
        <v>0</v>
      </c>
      <c r="F52" s="36" t="s">
        <v>139</v>
      </c>
      <c r="G52" s="56" t="s">
        <v>132</v>
      </c>
      <c r="H52" s="102"/>
      <c r="I52" s="67"/>
      <c r="J52" s="6"/>
      <c r="K52" s="198" t="s">
        <v>130</v>
      </c>
      <c r="L52" s="199"/>
    </row>
    <row r="53" spans="1:12">
      <c r="A53" s="35" t="s">
        <v>77</v>
      </c>
      <c r="B53" s="14"/>
      <c r="C53" s="15"/>
      <c r="D53" s="10">
        <f t="shared" si="4"/>
        <v>0</v>
      </c>
      <c r="F53" s="36" t="s">
        <v>182</v>
      </c>
      <c r="G53" s="56" t="s">
        <v>132</v>
      </c>
      <c r="H53" s="102"/>
      <c r="I53" s="67"/>
      <c r="J53" s="35" t="s">
        <v>174</v>
      </c>
      <c r="K53" s="200"/>
      <c r="L53" s="201"/>
    </row>
    <row r="54" spans="1:12">
      <c r="A54" s="36" t="s">
        <v>78</v>
      </c>
      <c r="B54" s="14"/>
      <c r="C54" s="15"/>
      <c r="D54" s="10">
        <f t="shared" si="4"/>
        <v>0</v>
      </c>
      <c r="F54" s="36" t="s">
        <v>140</v>
      </c>
      <c r="G54" s="56" t="s">
        <v>132</v>
      </c>
      <c r="H54" s="102"/>
      <c r="I54" s="67"/>
      <c r="K54" s="70"/>
      <c r="L54" s="68"/>
    </row>
    <row r="55" spans="1:12">
      <c r="A55" s="179" t="s">
        <v>40</v>
      </c>
      <c r="B55" s="180"/>
      <c r="C55" s="181"/>
      <c r="D55" s="11">
        <f>SUM(D35:D54)</f>
        <v>0</v>
      </c>
      <c r="F55" s="36" t="s">
        <v>180</v>
      </c>
      <c r="G55" s="56" t="s">
        <v>132</v>
      </c>
      <c r="H55" s="102"/>
      <c r="I55" s="67"/>
      <c r="K55" s="71"/>
      <c r="L55" s="68"/>
    </row>
    <row r="56" spans="1:12" ht="15.75" thickBot="1">
      <c r="D56" s="24"/>
      <c r="F56" s="36" t="s">
        <v>186</v>
      </c>
      <c r="G56" s="56" t="s">
        <v>132</v>
      </c>
      <c r="H56" s="102"/>
      <c r="I56" s="67"/>
      <c r="K56" s="71"/>
      <c r="L56" s="68"/>
    </row>
    <row r="57" spans="1:12" ht="15.75" thickBot="1">
      <c r="A57" s="188" t="s">
        <v>79</v>
      </c>
      <c r="B57" s="189"/>
      <c r="C57" s="189"/>
      <c r="D57" s="190"/>
      <c r="F57" s="36" t="s">
        <v>141</v>
      </c>
      <c r="G57" s="56" t="s">
        <v>132</v>
      </c>
      <c r="H57" s="102"/>
      <c r="I57" s="67"/>
      <c r="J57" s="58"/>
      <c r="K57" s="48"/>
      <c r="L57" s="48"/>
    </row>
    <row r="58" spans="1:12" ht="15.75" thickBot="1">
      <c r="A58" s="6" t="s">
        <v>80</v>
      </c>
      <c r="B58" s="6" t="s">
        <v>38</v>
      </c>
      <c r="C58" s="6" t="s">
        <v>39</v>
      </c>
      <c r="D58" s="9" t="s">
        <v>40</v>
      </c>
      <c r="F58" s="36" t="s">
        <v>142</v>
      </c>
      <c r="G58" s="56" t="s">
        <v>132</v>
      </c>
      <c r="H58" s="102"/>
      <c r="I58" s="67"/>
      <c r="J58" s="58"/>
    </row>
    <row r="59" spans="1:12">
      <c r="A59" s="35" t="s">
        <v>81</v>
      </c>
      <c r="B59" s="14"/>
      <c r="C59" s="15"/>
      <c r="D59" s="10">
        <f t="shared" ref="D59:D65" si="5">B59*C59</f>
        <v>0</v>
      </c>
      <c r="F59" s="36" t="s">
        <v>143</v>
      </c>
      <c r="G59" s="56" t="s">
        <v>132</v>
      </c>
      <c r="H59" s="102"/>
      <c r="I59" s="67"/>
      <c r="J59" s="58"/>
    </row>
    <row r="60" spans="1:12">
      <c r="A60" s="36" t="s">
        <v>82</v>
      </c>
      <c r="B60" s="146"/>
      <c r="C60" s="15"/>
      <c r="D60" s="10">
        <f t="shared" si="5"/>
        <v>0</v>
      </c>
      <c r="F60" s="36" t="s">
        <v>144</v>
      </c>
      <c r="G60" s="56" t="s">
        <v>132</v>
      </c>
      <c r="H60" s="102"/>
      <c r="I60" s="67"/>
      <c r="J60" s="58"/>
    </row>
    <row r="61" spans="1:12">
      <c r="A61" s="35" t="s">
        <v>83</v>
      </c>
      <c r="B61" s="146"/>
      <c r="C61" s="15"/>
      <c r="D61" s="10">
        <f t="shared" si="5"/>
        <v>0</v>
      </c>
      <c r="F61" s="36" t="s">
        <v>145</v>
      </c>
      <c r="G61" s="56" t="s">
        <v>132</v>
      </c>
      <c r="H61" s="102"/>
      <c r="I61" s="67"/>
      <c r="J61" s="58"/>
    </row>
    <row r="62" spans="1:12" ht="15.75" thickBot="1">
      <c r="A62" s="36" t="s">
        <v>84</v>
      </c>
      <c r="B62" s="146"/>
      <c r="C62" s="15"/>
      <c r="D62" s="10">
        <f t="shared" si="5"/>
        <v>0</v>
      </c>
      <c r="F62" s="37" t="s">
        <v>185</v>
      </c>
      <c r="G62" s="62" t="s">
        <v>132</v>
      </c>
      <c r="H62" s="103"/>
      <c r="I62"/>
      <c r="J62" s="48"/>
    </row>
    <row r="63" spans="1:12">
      <c r="A63" s="35" t="s">
        <v>85</v>
      </c>
      <c r="B63" s="146"/>
      <c r="C63" s="15"/>
      <c r="D63" s="10">
        <f t="shared" si="5"/>
        <v>0</v>
      </c>
      <c r="F63"/>
      <c r="G63"/>
      <c r="H63"/>
      <c r="I63" s="72"/>
      <c r="J63" s="59"/>
    </row>
    <row r="64" spans="1:12">
      <c r="A64" s="36" t="s">
        <v>86</v>
      </c>
      <c r="B64" s="146"/>
      <c r="C64" s="15"/>
      <c r="D64" s="10">
        <f t="shared" si="5"/>
        <v>0</v>
      </c>
      <c r="F64" s="60" t="s">
        <v>40</v>
      </c>
      <c r="G64" s="61"/>
      <c r="H64" s="11">
        <f>SUM(H43:H62)</f>
        <v>0</v>
      </c>
      <c r="I64" s="2"/>
      <c r="J64" s="2"/>
    </row>
    <row r="65" spans="1:12">
      <c r="A65" s="35" t="s">
        <v>87</v>
      </c>
      <c r="B65" s="14"/>
      <c r="C65" s="15"/>
      <c r="D65" s="10">
        <f t="shared" si="5"/>
        <v>0</v>
      </c>
      <c r="F65" s="2"/>
      <c r="G65" s="2"/>
      <c r="H65" s="2"/>
      <c r="I65" s="2"/>
      <c r="J65" s="2"/>
    </row>
    <row r="66" spans="1:12" ht="15.75" thickBot="1">
      <c r="A66" s="179" t="s">
        <v>40</v>
      </c>
      <c r="B66" s="180"/>
      <c r="C66" s="181"/>
      <c r="D66" s="11">
        <f>SUM(D59:D65)</f>
        <v>0</v>
      </c>
      <c r="F66" s="2"/>
      <c r="G66" s="2"/>
      <c r="H66" s="2"/>
      <c r="I66" s="2"/>
      <c r="J66" s="2"/>
    </row>
    <row r="67" spans="1:12" ht="15.75" thickBot="1">
      <c r="D67" s="24"/>
      <c r="F67" s="44" t="s">
        <v>156</v>
      </c>
      <c r="G67" s="2"/>
      <c r="H67" s="2"/>
      <c r="I67" s="2"/>
      <c r="J67" s="2"/>
    </row>
    <row r="68" spans="1:12" ht="15.75" thickBot="1">
      <c r="A68" s="188" t="s">
        <v>88</v>
      </c>
      <c r="B68" s="189"/>
      <c r="C68" s="189"/>
      <c r="D68" s="190"/>
      <c r="F68" s="45"/>
      <c r="G68" s="46"/>
      <c r="H68" s="25"/>
      <c r="I68" s="25"/>
      <c r="J68" s="25"/>
      <c r="K68" s="31"/>
      <c r="L68" s="63"/>
    </row>
    <row r="69" spans="1:12" ht="15.75" thickBot="1">
      <c r="A69" s="6" t="s">
        <v>89</v>
      </c>
      <c r="B69" s="6" t="s">
        <v>38</v>
      </c>
      <c r="C69" s="6" t="s">
        <v>39</v>
      </c>
      <c r="D69" s="9" t="s">
        <v>40</v>
      </c>
      <c r="F69" s="52"/>
      <c r="G69" s="47"/>
      <c r="H69" s="5"/>
      <c r="I69" s="5"/>
      <c r="J69" s="5"/>
      <c r="K69" s="48"/>
      <c r="L69" s="64"/>
    </row>
    <row r="70" spans="1:12">
      <c r="A70" s="36" t="s">
        <v>90</v>
      </c>
      <c r="B70" s="147"/>
      <c r="C70" s="148"/>
      <c r="D70" s="10">
        <f t="shared" ref="D70:D78" si="6">B70*C70</f>
        <v>0</v>
      </c>
      <c r="F70" s="85" t="s">
        <v>153</v>
      </c>
      <c r="G70" s="78">
        <f>D88</f>
        <v>0</v>
      </c>
      <c r="H70" s="47"/>
      <c r="I70" s="47"/>
      <c r="J70" s="47"/>
      <c r="K70" s="48"/>
      <c r="L70" s="64"/>
    </row>
    <row r="71" spans="1:12">
      <c r="A71" s="35" t="s">
        <v>91</v>
      </c>
      <c r="B71" s="147"/>
      <c r="C71" s="148"/>
      <c r="D71" s="10">
        <f t="shared" si="6"/>
        <v>0</v>
      </c>
      <c r="F71" s="85" t="s">
        <v>104</v>
      </c>
      <c r="G71" s="79">
        <f>D90</f>
        <v>0</v>
      </c>
      <c r="H71" s="53"/>
      <c r="I71" s="53"/>
      <c r="J71" s="5"/>
      <c r="K71" s="48"/>
      <c r="L71" s="64"/>
    </row>
    <row r="72" spans="1:12">
      <c r="A72" s="36" t="s">
        <v>92</v>
      </c>
      <c r="B72" s="147"/>
      <c r="C72" s="148"/>
      <c r="D72" s="10">
        <f t="shared" si="6"/>
        <v>0</v>
      </c>
      <c r="F72" s="81" t="s">
        <v>40</v>
      </c>
      <c r="G72" s="80">
        <f>G70+G71</f>
        <v>0</v>
      </c>
      <c r="H72" s="53"/>
      <c r="I72" s="53"/>
      <c r="J72" s="5"/>
      <c r="K72" s="48"/>
      <c r="L72" s="64"/>
    </row>
    <row r="73" spans="1:12">
      <c r="A73" s="35" t="s">
        <v>93</v>
      </c>
      <c r="B73" s="147"/>
      <c r="C73" s="148"/>
      <c r="D73" s="10">
        <f t="shared" si="6"/>
        <v>0</v>
      </c>
      <c r="F73" s="86"/>
      <c r="G73" s="55"/>
      <c r="H73" s="54"/>
      <c r="I73" s="54"/>
      <c r="J73" s="5"/>
      <c r="K73" s="48"/>
      <c r="L73" s="64"/>
    </row>
    <row r="74" spans="1:12">
      <c r="A74" s="36" t="s">
        <v>94</v>
      </c>
      <c r="B74" s="147"/>
      <c r="C74" s="148"/>
      <c r="D74" s="10">
        <f t="shared" si="6"/>
        <v>0</v>
      </c>
      <c r="F74" s="85" t="s">
        <v>152</v>
      </c>
      <c r="G74" s="78">
        <f>'PLANO DE METAS'!E37</f>
        <v>0</v>
      </c>
      <c r="H74" s="55"/>
      <c r="I74" s="55"/>
      <c r="J74" s="5"/>
      <c r="K74" s="48"/>
      <c r="L74" s="64"/>
    </row>
    <row r="75" spans="1:12">
      <c r="A75" s="35" t="s">
        <v>95</v>
      </c>
      <c r="B75" s="147"/>
      <c r="C75" s="148"/>
      <c r="D75" s="10">
        <f t="shared" si="6"/>
        <v>0</v>
      </c>
      <c r="F75" s="87"/>
      <c r="G75" s="55"/>
      <c r="H75" s="53"/>
      <c r="I75" s="53"/>
      <c r="J75" s="5"/>
      <c r="K75" s="48"/>
      <c r="L75" s="64"/>
    </row>
    <row r="76" spans="1:12">
      <c r="A76" s="36" t="s">
        <v>96</v>
      </c>
      <c r="B76" s="149"/>
      <c r="C76" s="148"/>
      <c r="D76" s="10">
        <f t="shared" si="6"/>
        <v>0</v>
      </c>
      <c r="F76" s="87"/>
      <c r="G76" s="55"/>
      <c r="H76" s="53"/>
      <c r="J76" s="82" t="s">
        <v>33</v>
      </c>
      <c r="K76" s="48"/>
      <c r="L76" s="64"/>
    </row>
    <row r="77" spans="1:12">
      <c r="A77" s="35" t="s">
        <v>97</v>
      </c>
      <c r="B77" s="150"/>
      <c r="C77" s="15"/>
      <c r="D77" s="10">
        <f t="shared" si="6"/>
        <v>0</v>
      </c>
      <c r="F77" s="85" t="s">
        <v>154</v>
      </c>
      <c r="G77" s="78">
        <f>H64</f>
        <v>0</v>
      </c>
      <c r="H77" s="49"/>
      <c r="J77" s="83" t="e">
        <f>G77/G74</f>
        <v>#DIV/0!</v>
      </c>
      <c r="K77" s="55" t="s">
        <v>159</v>
      </c>
      <c r="L77" s="64"/>
    </row>
    <row r="78" spans="1:12">
      <c r="A78" s="36" t="s">
        <v>98</v>
      </c>
      <c r="B78" s="14"/>
      <c r="C78" s="15"/>
      <c r="D78" s="10">
        <f t="shared" si="6"/>
        <v>0</v>
      </c>
      <c r="F78" s="85" t="s">
        <v>155</v>
      </c>
      <c r="G78" s="78">
        <f>L48</f>
        <v>0</v>
      </c>
      <c r="H78" s="49"/>
      <c r="I78" s="49"/>
      <c r="J78" s="83">
        <f>SUM(K43:K46)</f>
        <v>0.06</v>
      </c>
      <c r="K78" s="88" t="s">
        <v>158</v>
      </c>
      <c r="L78" s="66"/>
    </row>
    <row r="79" spans="1:12">
      <c r="A79" s="179" t="s">
        <v>40</v>
      </c>
      <c r="B79" s="180"/>
      <c r="C79" s="181"/>
      <c r="D79" s="11">
        <f>SUM(D70:D78)</f>
        <v>0</v>
      </c>
      <c r="F79" s="77"/>
      <c r="G79" s="80">
        <f>G77+G78</f>
        <v>0</v>
      </c>
      <c r="H79" s="5"/>
      <c r="I79" s="5"/>
      <c r="J79" s="5"/>
      <c r="K79" s="48"/>
      <c r="L79" s="64"/>
    </row>
    <row r="80" spans="1:12" ht="15.75" thickBot="1">
      <c r="A80"/>
      <c r="B80"/>
      <c r="C80"/>
      <c r="D80" s="12"/>
      <c r="F80" s="76"/>
      <c r="G80" s="5"/>
      <c r="H80" s="5"/>
      <c r="I80" s="5"/>
      <c r="J80" s="5"/>
      <c r="K80" s="48"/>
      <c r="L80" s="64"/>
    </row>
    <row r="81" spans="1:12" ht="15.75" thickBot="1">
      <c r="A81" s="188" t="s">
        <v>99</v>
      </c>
      <c r="B81" s="189"/>
      <c r="C81" s="189"/>
      <c r="D81" s="190"/>
      <c r="F81" s="76"/>
      <c r="G81" s="54"/>
      <c r="H81" s="5"/>
      <c r="I81" s="5"/>
      <c r="J81" s="5"/>
      <c r="K81" s="48"/>
      <c r="L81" s="64"/>
    </row>
    <row r="82" spans="1:12" ht="15.75" thickBot="1">
      <c r="A82" s="6" t="s">
        <v>100</v>
      </c>
      <c r="B82" s="6" t="s">
        <v>38</v>
      </c>
      <c r="C82" s="6" t="s">
        <v>39</v>
      </c>
      <c r="D82" s="9" t="s">
        <v>40</v>
      </c>
      <c r="F82" s="76"/>
      <c r="G82" s="5"/>
      <c r="H82" s="5"/>
      <c r="I82" s="5"/>
      <c r="J82" s="5"/>
      <c r="K82" s="48"/>
      <c r="L82" s="64"/>
    </row>
    <row r="83" spans="1:12">
      <c r="A83" s="35" t="s">
        <v>101</v>
      </c>
      <c r="B83" s="14"/>
      <c r="C83" s="15"/>
      <c r="D83" s="10">
        <f>B83*C83</f>
        <v>0</v>
      </c>
      <c r="F83" s="76"/>
      <c r="G83" s="84"/>
      <c r="H83" s="5"/>
      <c r="I83" s="5"/>
      <c r="J83" s="5"/>
      <c r="K83" s="48"/>
      <c r="L83" s="64"/>
    </row>
    <row r="84" spans="1:12">
      <c r="A84" s="35" t="s">
        <v>183</v>
      </c>
      <c r="B84" s="14"/>
      <c r="C84" s="15"/>
      <c r="D84" s="10"/>
      <c r="F84" s="76"/>
      <c r="G84" s="84"/>
      <c r="H84" s="5"/>
      <c r="I84" s="5"/>
      <c r="J84" s="5"/>
      <c r="K84" s="48"/>
      <c r="L84" s="64"/>
    </row>
    <row r="85" spans="1:12">
      <c r="A85" s="35" t="s">
        <v>102</v>
      </c>
      <c r="B85" s="14"/>
      <c r="C85" s="15"/>
      <c r="D85" s="10">
        <f>B85*C85</f>
        <v>0</v>
      </c>
      <c r="F85" s="76"/>
      <c r="G85" s="84"/>
      <c r="H85" s="5"/>
      <c r="I85" s="5"/>
      <c r="J85" s="5"/>
      <c r="K85" s="48"/>
      <c r="L85" s="64"/>
    </row>
    <row r="86" spans="1:12">
      <c r="A86" s="179" t="s">
        <v>40</v>
      </c>
      <c r="B86" s="180"/>
      <c r="C86" s="181"/>
      <c r="D86" s="11">
        <f>SUM(D83:D85)</f>
        <v>0</v>
      </c>
      <c r="F86" s="76"/>
      <c r="G86" s="84"/>
      <c r="H86" s="5"/>
      <c r="I86" s="5"/>
      <c r="J86" s="5"/>
      <c r="K86" s="48"/>
      <c r="L86" s="64"/>
    </row>
    <row r="87" spans="1:12" ht="15.75" thickBot="1">
      <c r="D87" s="24"/>
      <c r="F87" s="76"/>
      <c r="G87" s="84"/>
      <c r="H87" s="5"/>
      <c r="I87" s="5"/>
      <c r="J87" s="5"/>
      <c r="K87" s="48"/>
      <c r="L87" s="64"/>
    </row>
    <row r="88" spans="1:12" ht="15.75" thickBot="1">
      <c r="A88" s="188" t="s">
        <v>103</v>
      </c>
      <c r="B88" s="189"/>
      <c r="C88" s="189"/>
      <c r="D88" s="11">
        <f>D22+D31+D55+D66+D79+D86</f>
        <v>0</v>
      </c>
      <c r="F88" s="76"/>
      <c r="G88" s="84"/>
      <c r="H88" s="5"/>
      <c r="I88" s="5"/>
      <c r="J88" s="5"/>
      <c r="K88" s="48"/>
      <c r="L88" s="64"/>
    </row>
    <row r="89" spans="1:12" ht="15.75" thickBot="1">
      <c r="D89" s="24"/>
      <c r="F89" s="76"/>
      <c r="G89" s="5"/>
      <c r="H89" s="5"/>
      <c r="I89" s="5"/>
      <c r="J89" s="5"/>
      <c r="K89" s="48"/>
      <c r="L89" s="64"/>
    </row>
    <row r="90" spans="1:12" ht="15.75" thickBot="1">
      <c r="A90" s="188" t="s">
        <v>104</v>
      </c>
      <c r="B90" s="189"/>
      <c r="C90" s="190"/>
      <c r="D90" s="28">
        <f>'PLANO DE METAS'!G37</f>
        <v>0</v>
      </c>
      <c r="F90" s="76"/>
      <c r="G90" s="5"/>
      <c r="H90" s="5"/>
      <c r="I90" s="5"/>
      <c r="J90" s="5"/>
      <c r="K90" s="48"/>
      <c r="L90" s="64"/>
    </row>
    <row r="91" spans="1:12" ht="15.75" thickBot="1">
      <c r="F91" s="76"/>
      <c r="G91" s="5"/>
      <c r="H91" s="5"/>
      <c r="I91" s="5"/>
      <c r="J91" s="5"/>
      <c r="K91" s="48"/>
      <c r="L91" s="64"/>
    </row>
    <row r="92" spans="1:12" ht="15.75" thickBot="1">
      <c r="A92" s="188" t="s">
        <v>105</v>
      </c>
      <c r="B92" s="189"/>
      <c r="C92" s="190"/>
      <c r="D92" s="28">
        <f>D88+D90</f>
        <v>0</v>
      </c>
      <c r="F92" s="76"/>
      <c r="G92" s="5"/>
      <c r="H92" s="5"/>
      <c r="I92" s="5"/>
      <c r="J92" s="5"/>
      <c r="K92" s="48"/>
      <c r="L92" s="64"/>
    </row>
    <row r="93" spans="1:12" ht="15.75" thickBot="1">
      <c r="F93" s="26"/>
      <c r="G93" s="27"/>
      <c r="H93" s="27"/>
      <c r="I93" s="27"/>
      <c r="J93" s="27"/>
      <c r="K93" s="32"/>
      <c r="L93" s="33"/>
    </row>
    <row r="94" spans="1:12">
      <c r="F94" s="2"/>
      <c r="G94" s="2"/>
      <c r="H94" s="2"/>
      <c r="I94" s="2"/>
      <c r="J94" s="2"/>
    </row>
    <row r="95" spans="1:12">
      <c r="F95" s="2"/>
      <c r="G95" s="2"/>
      <c r="H95" s="2"/>
      <c r="I95" s="2"/>
      <c r="J95" s="2"/>
    </row>
    <row r="96" spans="1:12">
      <c r="F96" s="2"/>
      <c r="G96" s="2"/>
      <c r="H96" s="2"/>
      <c r="I96" s="2"/>
      <c r="J96" s="2"/>
    </row>
    <row r="97" spans="6:10">
      <c r="F97" s="2"/>
      <c r="G97" s="2"/>
      <c r="H97" s="2"/>
      <c r="I97" s="2"/>
      <c r="J97" s="2"/>
    </row>
    <row r="98" spans="6:10">
      <c r="F98" s="2"/>
      <c r="G98" s="2"/>
      <c r="H98" s="2"/>
      <c r="I98" s="2"/>
      <c r="J98" s="2"/>
    </row>
    <row r="99" spans="6:10">
      <c r="F99" s="2"/>
      <c r="G99" s="2"/>
      <c r="H99" s="2"/>
      <c r="I99" s="2"/>
      <c r="J99" s="2"/>
    </row>
    <row r="100" spans="6:10">
      <c r="F100" s="2"/>
      <c r="G100" s="2"/>
      <c r="H100" s="2"/>
      <c r="I100" s="2"/>
      <c r="J100" s="2"/>
    </row>
    <row r="101" spans="6:10">
      <c r="F101" s="2"/>
      <c r="G101" s="2"/>
      <c r="H101" s="2"/>
      <c r="I101" s="2"/>
      <c r="J101" s="2"/>
    </row>
    <row r="102" spans="6:10">
      <c r="F102" s="2"/>
      <c r="G102" s="2"/>
      <c r="H102" s="2"/>
      <c r="I102" s="2"/>
      <c r="J102" s="2"/>
    </row>
    <row r="103" spans="6:10">
      <c r="F103" s="2"/>
      <c r="G103" s="2"/>
      <c r="H103" s="2"/>
      <c r="I103" s="2"/>
      <c r="J103" s="2"/>
    </row>
    <row r="104" spans="6:10">
      <c r="F104" s="2"/>
      <c r="G104" s="2"/>
      <c r="H104" s="2"/>
      <c r="I104" s="2"/>
      <c r="J104" s="2"/>
    </row>
    <row r="105" spans="6:10">
      <c r="F105" s="2"/>
      <c r="G105" s="2"/>
      <c r="H105" s="2"/>
      <c r="I105" s="2"/>
      <c r="J105" s="2"/>
    </row>
    <row r="106" spans="6:10">
      <c r="F106" s="2"/>
      <c r="G106" s="2"/>
      <c r="H106" s="2"/>
      <c r="I106" s="2"/>
      <c r="J106" s="2"/>
    </row>
    <row r="107" spans="6:10">
      <c r="F107" s="2"/>
      <c r="G107" s="2"/>
      <c r="H107" s="2"/>
      <c r="I107" s="2"/>
      <c r="J107" s="2"/>
    </row>
    <row r="108" spans="6:10">
      <c r="F108" s="2"/>
      <c r="G108" s="2"/>
      <c r="H108" s="2"/>
      <c r="I108" s="2"/>
      <c r="J108" s="2"/>
    </row>
    <row r="109" spans="6:10">
      <c r="F109" s="2"/>
      <c r="G109" s="2"/>
      <c r="H109" s="2"/>
      <c r="I109" s="2"/>
      <c r="J109" s="2"/>
    </row>
    <row r="110" spans="6:10">
      <c r="F110" s="2"/>
      <c r="G110" s="2"/>
      <c r="H110" s="2"/>
      <c r="I110" s="2"/>
      <c r="J110" s="2"/>
    </row>
    <row r="111" spans="6:10">
      <c r="F111" s="2"/>
      <c r="G111" s="2"/>
      <c r="H111" s="2"/>
      <c r="I111" s="2"/>
      <c r="J111" s="2"/>
    </row>
    <row r="112" spans="6:10">
      <c r="F112" s="2"/>
      <c r="G112" s="2"/>
      <c r="H112" s="2"/>
      <c r="I112" s="2"/>
      <c r="J112" s="2"/>
    </row>
    <row r="113" spans="6:10">
      <c r="F113" s="2"/>
      <c r="G113" s="2"/>
      <c r="H113" s="2"/>
      <c r="I113" s="2"/>
      <c r="J113" s="2"/>
    </row>
    <row r="114" spans="6:10">
      <c r="F114" s="2"/>
      <c r="G114" s="2"/>
      <c r="H114" s="2"/>
      <c r="I114" s="2"/>
      <c r="J114" s="2"/>
    </row>
    <row r="115" spans="6:10">
      <c r="F115" s="2"/>
      <c r="G115" s="2"/>
      <c r="H115" s="2"/>
      <c r="I115" s="2"/>
      <c r="J115" s="2"/>
    </row>
    <row r="116" spans="6:10">
      <c r="F116" s="2"/>
      <c r="G116" s="2"/>
      <c r="H116" s="2"/>
      <c r="I116" s="2"/>
      <c r="J116" s="2"/>
    </row>
    <row r="117" spans="6:10">
      <c r="F117" s="2"/>
      <c r="G117" s="2"/>
      <c r="H117" s="2"/>
      <c r="I117" s="2"/>
      <c r="J117" s="2"/>
    </row>
    <row r="118" spans="6:10">
      <c r="F118" s="2"/>
      <c r="G118" s="2"/>
      <c r="H118" s="2"/>
      <c r="I118" s="2"/>
      <c r="J118" s="2"/>
    </row>
    <row r="119" spans="6:10">
      <c r="F119" s="2"/>
      <c r="G119" s="2"/>
      <c r="H119" s="2"/>
      <c r="I119" s="2"/>
      <c r="J119" s="2"/>
    </row>
    <row r="120" spans="6:10">
      <c r="F120" s="2"/>
      <c r="G120" s="2"/>
      <c r="H120" s="2"/>
      <c r="I120" s="2"/>
      <c r="J120" s="2"/>
    </row>
    <row r="121" spans="6:10">
      <c r="F121" s="2"/>
      <c r="G121" s="2"/>
      <c r="H121" s="2"/>
      <c r="I121" s="2"/>
      <c r="J121" s="2"/>
    </row>
    <row r="122" spans="6:10">
      <c r="F122" s="2"/>
      <c r="G122" s="2"/>
      <c r="H122" s="2"/>
      <c r="I122" s="2"/>
      <c r="J122" s="2"/>
    </row>
    <row r="123" spans="6:10">
      <c r="F123" s="2"/>
      <c r="G123" s="2"/>
      <c r="H123" s="2"/>
      <c r="I123" s="2"/>
      <c r="J123" s="2"/>
    </row>
    <row r="124" spans="6:10">
      <c r="F124" s="2"/>
      <c r="G124" s="2"/>
      <c r="H124" s="2"/>
      <c r="I124" s="2"/>
      <c r="J124" s="2"/>
    </row>
    <row r="125" spans="6:10">
      <c r="F125" s="2"/>
      <c r="G125" s="2"/>
      <c r="H125" s="2"/>
      <c r="I125" s="2"/>
      <c r="J125" s="2"/>
    </row>
    <row r="126" spans="6:10">
      <c r="F126" s="2"/>
      <c r="G126" s="2"/>
      <c r="H126" s="2"/>
      <c r="I126" s="2"/>
      <c r="J126" s="2"/>
    </row>
    <row r="127" spans="6:10">
      <c r="F127" s="2"/>
      <c r="G127" s="2"/>
      <c r="H127" s="2"/>
      <c r="I127" s="2"/>
      <c r="J127" s="2"/>
    </row>
    <row r="128" spans="6:10">
      <c r="F128" s="2"/>
      <c r="G128" s="2"/>
      <c r="H128" s="2"/>
      <c r="I128" s="2"/>
      <c r="J128" s="2"/>
    </row>
    <row r="129" spans="6:10">
      <c r="F129" s="2"/>
      <c r="G129" s="2"/>
      <c r="H129" s="2"/>
      <c r="I129" s="2"/>
      <c r="J129" s="2"/>
    </row>
    <row r="130" spans="6:10">
      <c r="F130" s="2"/>
      <c r="G130" s="2"/>
      <c r="H130" s="2"/>
      <c r="I130" s="2"/>
      <c r="J130" s="2"/>
    </row>
    <row r="131" spans="6:10">
      <c r="F131" s="2"/>
      <c r="G131" s="2"/>
      <c r="H131" s="2"/>
      <c r="I131" s="2"/>
      <c r="J131" s="2"/>
    </row>
    <row r="132" spans="6:10">
      <c r="F132" s="2"/>
      <c r="G132" s="2"/>
      <c r="H132" s="2"/>
      <c r="I132" s="2"/>
      <c r="J132" s="2"/>
    </row>
    <row r="133" spans="6:10">
      <c r="F133" s="2"/>
      <c r="G133" s="2"/>
      <c r="H133" s="2"/>
      <c r="I133" s="2"/>
      <c r="J133" s="2"/>
    </row>
    <row r="134" spans="6:10">
      <c r="F134" s="2"/>
      <c r="G134" s="2"/>
      <c r="H134" s="2"/>
      <c r="I134" s="2"/>
      <c r="J134" s="2"/>
    </row>
    <row r="135" spans="6:10">
      <c r="F135" s="2"/>
      <c r="G135" s="2"/>
      <c r="H135" s="2"/>
      <c r="I135" s="2"/>
      <c r="J135" s="2"/>
    </row>
    <row r="136" spans="6:10">
      <c r="F136" s="2"/>
      <c r="G136" s="2"/>
      <c r="H136" s="2"/>
      <c r="I136" s="2"/>
      <c r="J136" s="2"/>
    </row>
    <row r="137" spans="6:10">
      <c r="F137" s="2"/>
      <c r="G137" s="2"/>
      <c r="H137" s="2"/>
      <c r="I137" s="2"/>
      <c r="J137" s="2"/>
    </row>
    <row r="138" spans="6:10">
      <c r="F138" s="2"/>
      <c r="G138" s="2"/>
      <c r="H138" s="2"/>
      <c r="I138" s="2"/>
      <c r="J138" s="2"/>
    </row>
    <row r="139" spans="6:10">
      <c r="F139" s="2"/>
      <c r="G139" s="2"/>
      <c r="H139" s="2"/>
      <c r="I139" s="2"/>
      <c r="J139" s="2"/>
    </row>
    <row r="140" spans="6:10">
      <c r="F140" s="2"/>
      <c r="G140" s="2"/>
      <c r="H140" s="2"/>
      <c r="I140" s="2"/>
      <c r="J140" s="2"/>
    </row>
    <row r="141" spans="6:10">
      <c r="F141" s="2"/>
      <c r="G141" s="2"/>
      <c r="H141" s="2"/>
      <c r="I141" s="2"/>
      <c r="J141" s="2"/>
    </row>
    <row r="142" spans="6:10">
      <c r="F142" s="2"/>
      <c r="G142" s="2"/>
      <c r="H142" s="2"/>
      <c r="I142" s="2"/>
      <c r="J142" s="2"/>
    </row>
    <row r="143" spans="6:10">
      <c r="F143" s="2"/>
      <c r="G143" s="2"/>
      <c r="H143" s="2"/>
      <c r="I143" s="2"/>
      <c r="J143" s="2"/>
    </row>
    <row r="144" spans="6:10">
      <c r="F144" s="2"/>
      <c r="G144" s="2"/>
      <c r="H144" s="2"/>
      <c r="I144" s="2"/>
      <c r="J144" s="2"/>
    </row>
    <row r="145" spans="6:10">
      <c r="F145" s="2"/>
      <c r="G145" s="2"/>
      <c r="H145" s="2"/>
      <c r="I145" s="2"/>
      <c r="J145" s="2"/>
    </row>
    <row r="146" spans="6:10">
      <c r="F146" s="2"/>
      <c r="G146" s="2"/>
      <c r="H146" s="2"/>
      <c r="I146" s="2"/>
      <c r="J146" s="2"/>
    </row>
    <row r="147" spans="6:10">
      <c r="F147" s="2"/>
      <c r="G147" s="2"/>
      <c r="H147" s="2"/>
      <c r="I147" s="2"/>
      <c r="J147" s="2"/>
    </row>
    <row r="148" spans="6:10">
      <c r="F148" s="2"/>
      <c r="G148" s="2"/>
      <c r="H148" s="2"/>
      <c r="I148" s="2"/>
      <c r="J148" s="2"/>
    </row>
    <row r="149" spans="6:10">
      <c r="F149" s="2"/>
      <c r="G149" s="2"/>
      <c r="H149" s="2"/>
      <c r="I149" s="2"/>
      <c r="J149" s="2"/>
    </row>
    <row r="150" spans="6:10">
      <c r="F150" s="2"/>
      <c r="G150" s="2"/>
      <c r="H150" s="2"/>
      <c r="I150" s="2"/>
      <c r="J150" s="2"/>
    </row>
    <row r="151" spans="6:10">
      <c r="F151" s="2"/>
      <c r="G151" s="2"/>
      <c r="H151" s="2"/>
      <c r="I151" s="2"/>
      <c r="J151" s="2"/>
    </row>
    <row r="152" spans="6:10">
      <c r="F152" s="2"/>
      <c r="G152" s="2"/>
      <c r="H152" s="2"/>
      <c r="I152" s="2"/>
      <c r="J152" s="2"/>
    </row>
  </sheetData>
  <mergeCells count="39">
    <mergeCell ref="A33:D33"/>
    <mergeCell ref="A90:C90"/>
    <mergeCell ref="I14:J14"/>
    <mergeCell ref="I21:J21"/>
    <mergeCell ref="I23:J23"/>
    <mergeCell ref="A22:C22"/>
    <mergeCell ref="A55:C55"/>
    <mergeCell ref="A92:C92"/>
    <mergeCell ref="F10:L10"/>
    <mergeCell ref="A68:D68"/>
    <mergeCell ref="A81:D81"/>
    <mergeCell ref="A88:C88"/>
    <mergeCell ref="A31:C31"/>
    <mergeCell ref="K52:L52"/>
    <mergeCell ref="A57:D57"/>
    <mergeCell ref="K53:L53"/>
    <mergeCell ref="I13:J13"/>
    <mergeCell ref="I15:J15"/>
    <mergeCell ref="G11:G12"/>
    <mergeCell ref="I22:J22"/>
    <mergeCell ref="A10:D10"/>
    <mergeCell ref="A11:D11"/>
    <mergeCell ref="A24:D24"/>
    <mergeCell ref="A8:L8"/>
    <mergeCell ref="F11:F12"/>
    <mergeCell ref="A66:C66"/>
    <mergeCell ref="A79:C79"/>
    <mergeCell ref="A86:C86"/>
    <mergeCell ref="L11:L12"/>
    <mergeCell ref="F19:K19"/>
    <mergeCell ref="I16:J16"/>
    <mergeCell ref="I17:J17"/>
    <mergeCell ref="I18:J18"/>
    <mergeCell ref="H11:H12"/>
    <mergeCell ref="J41:L41"/>
    <mergeCell ref="J48:K48"/>
    <mergeCell ref="J51:L51"/>
    <mergeCell ref="F41:H41"/>
    <mergeCell ref="I11:J12"/>
  </mergeCells>
  <pageMargins left="0.51181102362204722" right="0.51181102362204722" top="0.78740157480314965" bottom="0.78740157480314965" header="0.31496062992125984" footer="0.31496062992125984"/>
  <pageSetup paperSize="9" scale="70" orientation="landscape" r:id="rId1"/>
  <ignoredErrors>
    <ignoredError sqref="J77" evalError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8:M36"/>
  <sheetViews>
    <sheetView topLeftCell="A19" workbookViewId="0">
      <selection activeCell="C11" sqref="C11:J11"/>
    </sheetView>
  </sheetViews>
  <sheetFormatPr defaultRowHeight="15"/>
  <cols>
    <col min="1" max="1" width="9.140625" style="1"/>
    <col min="2" max="2" width="10.7109375" style="1" customWidth="1"/>
    <col min="3" max="8" width="9.140625" style="1"/>
    <col min="9" max="9" width="9.140625" style="1" customWidth="1"/>
    <col min="10" max="10" width="0.28515625" style="1" customWidth="1"/>
    <col min="11" max="12" width="9.140625" style="1"/>
    <col min="13" max="13" width="9.5703125" style="1" bestFit="1" customWidth="1"/>
    <col min="14" max="16384" width="9.140625" style="1"/>
  </cols>
  <sheetData>
    <row r="8" spans="1:10" ht="15.75" thickBot="1"/>
    <row r="9" spans="1:10" ht="15.75" thickBot="1">
      <c r="A9" s="234" t="s">
        <v>160</v>
      </c>
      <c r="B9" s="235"/>
      <c r="C9" s="235"/>
      <c r="D9" s="235"/>
      <c r="E9" s="235"/>
      <c r="F9" s="235"/>
      <c r="G9" s="235"/>
      <c r="H9" s="235"/>
      <c r="I9" s="235"/>
      <c r="J9" s="219"/>
    </row>
    <row r="10" spans="1:10" ht="15.75" thickBot="1">
      <c r="A10" s="234" t="s">
        <v>161</v>
      </c>
      <c r="B10" s="235"/>
      <c r="C10" s="235"/>
      <c r="D10" s="235"/>
      <c r="E10" s="235"/>
      <c r="F10" s="235"/>
      <c r="G10" s="235"/>
      <c r="H10" s="235"/>
      <c r="I10" s="235"/>
      <c r="J10" s="219"/>
    </row>
    <row r="11" spans="1:10" ht="15.75" thickBot="1">
      <c r="A11" s="242" t="s">
        <v>162</v>
      </c>
      <c r="B11" s="243"/>
      <c r="C11" s="248"/>
      <c r="D11" s="248"/>
      <c r="E11" s="248"/>
      <c r="F11" s="248"/>
      <c r="G11" s="248"/>
      <c r="H11" s="248"/>
      <c r="I11" s="248"/>
      <c r="J11" s="249"/>
    </row>
    <row r="12" spans="1:10" ht="15.75" thickBot="1">
      <c r="A12" s="244" t="s">
        <v>163</v>
      </c>
      <c r="B12" s="245"/>
      <c r="C12" s="248"/>
      <c r="D12" s="248"/>
      <c r="E12" s="248"/>
      <c r="F12" s="248"/>
      <c r="G12" s="248"/>
      <c r="H12" s="248"/>
      <c r="I12" s="248"/>
      <c r="J12" s="249"/>
    </row>
    <row r="13" spans="1:10" ht="15.75" thickBot="1">
      <c r="A13" s="244" t="s">
        <v>164</v>
      </c>
      <c r="B13" s="245"/>
      <c r="C13" s="248"/>
      <c r="D13" s="248"/>
      <c r="E13" s="248"/>
      <c r="F13" s="248"/>
      <c r="G13" s="248"/>
      <c r="H13" s="248"/>
      <c r="I13" s="248"/>
      <c r="J13" s="249"/>
    </row>
    <row r="14" spans="1:10" ht="15.75" thickBot="1">
      <c r="A14" s="246" t="s">
        <v>165</v>
      </c>
      <c r="B14" s="247"/>
      <c r="C14" s="248"/>
      <c r="D14" s="248"/>
      <c r="E14" s="248"/>
      <c r="F14" s="248"/>
      <c r="G14" s="248"/>
      <c r="H14" s="248"/>
      <c r="I14" s="248"/>
      <c r="J14" s="249"/>
    </row>
    <row r="15" spans="1:10" ht="15.75" thickBot="1"/>
    <row r="16" spans="1:10" ht="15.75" thickBot="1">
      <c r="A16" s="234" t="s">
        <v>170</v>
      </c>
      <c r="B16" s="235"/>
      <c r="C16" s="235"/>
      <c r="D16" s="235"/>
      <c r="E16" s="235"/>
      <c r="F16" s="235"/>
      <c r="G16" s="235"/>
      <c r="H16" s="235"/>
      <c r="I16" s="235"/>
      <c r="J16" s="219"/>
    </row>
    <row r="17" spans="1:10" ht="15.75" thickBot="1">
      <c r="A17" s="213" t="s">
        <v>166</v>
      </c>
      <c r="B17" s="214"/>
      <c r="C17" s="215"/>
      <c r="D17" s="223">
        <v>8.1999999999999993</v>
      </c>
      <c r="E17" s="224"/>
      <c r="F17" s="236"/>
      <c r="G17" s="237"/>
      <c r="H17" s="237"/>
      <c r="I17" s="237"/>
      <c r="J17" s="238"/>
    </row>
    <row r="18" spans="1:10" ht="15.75" thickBot="1">
      <c r="A18" s="216" t="s">
        <v>167</v>
      </c>
      <c r="B18" s="217"/>
      <c r="C18" s="218"/>
      <c r="D18" s="223">
        <v>35</v>
      </c>
      <c r="E18" s="224"/>
      <c r="F18" s="239"/>
      <c r="G18" s="240"/>
      <c r="H18" s="240"/>
      <c r="I18" s="240"/>
      <c r="J18" s="241"/>
    </row>
    <row r="19" spans="1:10" ht="15.75" thickBot="1">
      <c r="A19" s="216" t="s">
        <v>168</v>
      </c>
      <c r="B19" s="217"/>
      <c r="C19" s="218"/>
      <c r="D19" s="223">
        <v>26</v>
      </c>
      <c r="E19" s="224"/>
      <c r="F19" s="239"/>
      <c r="G19" s="240"/>
      <c r="H19" s="240"/>
      <c r="I19" s="240"/>
      <c r="J19" s="241"/>
    </row>
    <row r="20" spans="1:10" ht="15.75" thickBot="1">
      <c r="A20" s="90"/>
      <c r="B20" s="89"/>
      <c r="C20" s="89"/>
      <c r="D20" s="89"/>
      <c r="E20" s="89"/>
      <c r="F20" s="240"/>
      <c r="G20" s="240"/>
      <c r="H20" s="240"/>
      <c r="I20" s="240"/>
      <c r="J20" s="241"/>
    </row>
    <row r="21" spans="1:10" ht="15.75" thickBot="1">
      <c r="A21" s="220" t="s">
        <v>175</v>
      </c>
      <c r="B21" s="221"/>
      <c r="C21" s="222"/>
      <c r="D21" s="225">
        <f>SUM(D17:E19)</f>
        <v>69.2</v>
      </c>
      <c r="E21" s="226"/>
      <c r="F21" s="220"/>
      <c r="G21" s="221"/>
      <c r="H21" s="221"/>
      <c r="I21" s="221"/>
      <c r="J21" s="222"/>
    </row>
    <row r="22" spans="1:10" ht="15.75" thickBot="1"/>
    <row r="23" spans="1:10" ht="15.75" thickBot="1">
      <c r="A23" s="234" t="s">
        <v>171</v>
      </c>
      <c r="B23" s="235"/>
      <c r="C23" s="235"/>
      <c r="D23" s="235"/>
      <c r="E23" s="235"/>
      <c r="F23" s="235"/>
      <c r="G23" s="235"/>
      <c r="H23" s="235"/>
      <c r="I23" s="235"/>
      <c r="J23" s="219"/>
    </row>
    <row r="24" spans="1:10" ht="15.75" thickBot="1">
      <c r="A24" s="213" t="s">
        <v>159</v>
      </c>
      <c r="B24" s="214"/>
      <c r="C24" s="215"/>
      <c r="D24" s="253" t="e">
        <f>'PLANEJAMENTO ECONOMICO'!J77</f>
        <v>#DIV/0!</v>
      </c>
      <c r="E24" s="254"/>
      <c r="F24" s="236"/>
      <c r="G24" s="237"/>
      <c r="H24" s="237"/>
      <c r="I24" s="237"/>
      <c r="J24" s="238"/>
    </row>
    <row r="25" spans="1:10" ht="15.75" thickBot="1">
      <c r="A25" s="216" t="s">
        <v>158</v>
      </c>
      <c r="B25" s="217"/>
      <c r="C25" s="218"/>
      <c r="D25" s="253">
        <f>'PLANEJAMENTO ECONOMICO'!J78</f>
        <v>0.06</v>
      </c>
      <c r="E25" s="254"/>
      <c r="F25" s="239"/>
      <c r="G25" s="240"/>
      <c r="H25" s="240"/>
      <c r="I25" s="240"/>
      <c r="J25" s="241"/>
    </row>
    <row r="26" spans="1:10" ht="15.75" thickBot="1">
      <c r="A26" s="216" t="s">
        <v>172</v>
      </c>
      <c r="B26" s="217"/>
      <c r="C26" s="218"/>
      <c r="D26" s="253">
        <f>'PLANEJAMENTO ECONOMICO'!K53</f>
        <v>0</v>
      </c>
      <c r="E26" s="254"/>
      <c r="F26" s="239"/>
      <c r="G26" s="240"/>
      <c r="H26" s="240"/>
      <c r="I26" s="240"/>
      <c r="J26" s="241"/>
    </row>
    <row r="27" spans="1:10" ht="15.75" thickBot="1">
      <c r="A27" s="90"/>
      <c r="B27" s="89"/>
      <c r="C27" s="89"/>
      <c r="D27" s="89"/>
      <c r="E27" s="89"/>
      <c r="F27" s="240"/>
      <c r="G27" s="240"/>
      <c r="H27" s="240"/>
      <c r="I27" s="240"/>
      <c r="J27" s="241"/>
    </row>
    <row r="28" spans="1:10" ht="15.75" thickBot="1">
      <c r="A28" s="220" t="s">
        <v>40</v>
      </c>
      <c r="B28" s="221"/>
      <c r="C28" s="222"/>
      <c r="D28" s="253" t="e">
        <f>SUM(D24:E26)</f>
        <v>#DIV/0!</v>
      </c>
      <c r="E28" s="254"/>
      <c r="F28" s="220"/>
      <c r="G28" s="221"/>
      <c r="H28" s="221"/>
      <c r="I28" s="221"/>
      <c r="J28" s="222"/>
    </row>
    <row r="29" spans="1:10" ht="15.75" thickBot="1"/>
    <row r="30" spans="1:10" ht="15.75" thickBot="1">
      <c r="A30" s="227" t="s">
        <v>169</v>
      </c>
      <c r="B30" s="228"/>
      <c r="C30" s="228"/>
      <c r="D30" s="228"/>
      <c r="E30" s="228"/>
      <c r="F30" s="228"/>
      <c r="G30" s="228"/>
      <c r="H30" s="228"/>
      <c r="I30" s="228"/>
      <c r="J30" s="229"/>
    </row>
    <row r="31" spans="1:10" ht="15.75" thickBot="1">
      <c r="A31" s="213" t="s">
        <v>157</v>
      </c>
      <c r="B31" s="214"/>
      <c r="C31" s="215"/>
      <c r="D31" s="225">
        <f>D21</f>
        <v>69.2</v>
      </c>
      <c r="E31" s="226"/>
      <c r="F31" s="91"/>
      <c r="G31" s="91"/>
      <c r="H31" s="91"/>
      <c r="I31" s="91"/>
      <c r="J31" s="92"/>
    </row>
    <row r="32" spans="1:10" ht="15.75" thickBot="1">
      <c r="A32" s="216" t="s">
        <v>159</v>
      </c>
      <c r="B32" s="217"/>
      <c r="C32" s="218"/>
      <c r="D32" s="253" t="e">
        <f>D24</f>
        <v>#DIV/0!</v>
      </c>
      <c r="E32" s="254"/>
      <c r="F32" s="94"/>
      <c r="G32" s="151" t="e">
        <f>D32+D33+D34</f>
        <v>#DIV/0!</v>
      </c>
      <c r="H32" s="151">
        <v>1</v>
      </c>
      <c r="I32" s="94"/>
      <c r="J32" s="95"/>
    </row>
    <row r="33" spans="1:13" ht="15.75" thickBot="1">
      <c r="A33" s="216" t="s">
        <v>158</v>
      </c>
      <c r="B33" s="217"/>
      <c r="C33" s="218"/>
      <c r="D33" s="253">
        <f>D25</f>
        <v>0.06</v>
      </c>
      <c r="E33" s="254"/>
      <c r="F33" s="94"/>
      <c r="G33" s="151" t="e">
        <f>H32-G32</f>
        <v>#DIV/0!</v>
      </c>
      <c r="H33" s="152" t="e">
        <f>G33/100</f>
        <v>#DIV/0!</v>
      </c>
      <c r="I33" s="99"/>
      <c r="J33" s="95"/>
      <c r="M33" s="154"/>
    </row>
    <row r="34" spans="1:13" ht="15.75" thickBot="1">
      <c r="A34" s="216" t="s">
        <v>172</v>
      </c>
      <c r="B34" s="217"/>
      <c r="C34" s="218"/>
      <c r="D34" s="253">
        <f>D26</f>
        <v>0</v>
      </c>
      <c r="E34" s="254"/>
      <c r="F34" s="94"/>
      <c r="G34" s="153"/>
      <c r="H34" s="153"/>
      <c r="I34" s="99"/>
      <c r="J34" s="95"/>
    </row>
    <row r="35" spans="1:13" ht="15.75" thickBot="1">
      <c r="A35" s="93"/>
      <c r="B35" s="94"/>
      <c r="C35" s="94"/>
      <c r="D35" s="94"/>
      <c r="E35" s="94"/>
      <c r="F35" s="94"/>
      <c r="G35" s="94"/>
      <c r="H35" s="94"/>
      <c r="I35" s="94"/>
      <c r="J35" s="95"/>
    </row>
    <row r="36" spans="1:13" ht="45.75" customHeight="1" thickBot="1">
      <c r="A36" s="96"/>
      <c r="B36" s="231" t="s">
        <v>176</v>
      </c>
      <c r="C36" s="232"/>
      <c r="D36" s="232"/>
      <c r="E36" s="233"/>
      <c r="F36" s="230" t="e">
        <f>D31/H33/100</f>
        <v>#DIV/0!</v>
      </c>
      <c r="G36" s="230"/>
      <c r="H36" s="97"/>
      <c r="I36" s="97"/>
      <c r="J36" s="98"/>
    </row>
  </sheetData>
  <dataConsolidate/>
  <mergeCells count="41">
    <mergeCell ref="A10:J10"/>
    <mergeCell ref="A11:B11"/>
    <mergeCell ref="A12:B12"/>
    <mergeCell ref="A13:B13"/>
    <mergeCell ref="A14:B14"/>
    <mergeCell ref="C11:J11"/>
    <mergeCell ref="C12:J12"/>
    <mergeCell ref="C13:J13"/>
    <mergeCell ref="C14:J14"/>
    <mergeCell ref="F36:G36"/>
    <mergeCell ref="B36:E36"/>
    <mergeCell ref="A9:J9"/>
    <mergeCell ref="A23:J23"/>
    <mergeCell ref="A24:C24"/>
    <mergeCell ref="D32:E32"/>
    <mergeCell ref="F24:J28"/>
    <mergeCell ref="A33:C33"/>
    <mergeCell ref="F17:J21"/>
    <mergeCell ref="A16:J16"/>
    <mergeCell ref="A19:C19"/>
    <mergeCell ref="A21:C21"/>
    <mergeCell ref="D17:E17"/>
    <mergeCell ref="D18:E18"/>
    <mergeCell ref="D28:E28"/>
    <mergeCell ref="D25:E25"/>
    <mergeCell ref="A17:C17"/>
    <mergeCell ref="A18:C18"/>
    <mergeCell ref="A34:C34"/>
    <mergeCell ref="A25:C25"/>
    <mergeCell ref="D33:E33"/>
    <mergeCell ref="A26:C26"/>
    <mergeCell ref="D34:E34"/>
    <mergeCell ref="A31:C31"/>
    <mergeCell ref="D24:E24"/>
    <mergeCell ref="A32:C32"/>
    <mergeCell ref="D31:E31"/>
    <mergeCell ref="A28:C28"/>
    <mergeCell ref="D19:E19"/>
    <mergeCell ref="D21:E21"/>
    <mergeCell ref="A30:J30"/>
    <mergeCell ref="D26:E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11</vt:i4>
      </vt:variant>
    </vt:vector>
  </HeadingPairs>
  <TitlesOfParts>
    <vt:vector size="15" baseType="lpstr">
      <vt:lpstr>CAPA</vt:lpstr>
      <vt:lpstr>PLANO DE METAS</vt:lpstr>
      <vt:lpstr>PLANEJAMENTO ECONOMICO</vt:lpstr>
      <vt:lpstr>MARK-UP</vt:lpstr>
      <vt:lpstr>CAPITALGIRO</vt:lpstr>
      <vt:lpstr>CICLOFINANCEIRO</vt:lpstr>
      <vt:lpstr>INVESTIMOVEIS</vt:lpstr>
      <vt:lpstr>INVESTINFOR</vt:lpstr>
      <vt:lpstr>INVESTMKT</vt:lpstr>
      <vt:lpstr>INVESTREFEINST</vt:lpstr>
      <vt:lpstr>INVESTTELEF</vt:lpstr>
      <vt:lpstr>INVESTTOTAL</vt:lpstr>
      <vt:lpstr>INVESTVEICULO</vt:lpstr>
      <vt:lpstr>QTDSERVMES</vt:lpstr>
      <vt:lpstr>txdeconversão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Diogo_Boff</dc:creator>
  <cp:lastModifiedBy>ht</cp:lastModifiedBy>
  <dcterms:created xsi:type="dcterms:W3CDTF">2006-09-25T12:47:36Z</dcterms:created>
  <dcterms:modified xsi:type="dcterms:W3CDTF">2013-11-11T13:55:02Z</dcterms:modified>
</cp:coreProperties>
</file>