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ur\OneDrive\Documents\College-Work\Autumn 2023\Engineering Economics\"/>
    </mc:Choice>
  </mc:AlternateContent>
  <xr:revisionPtr revIDLastSave="0" documentId="13_ncr:1_{760E14F2-36CF-4802-8D8E-8540EA9003AF}" xr6:coauthVersionLast="47" xr6:coauthVersionMax="47" xr10:uidLastSave="{00000000-0000-0000-0000-000000000000}"/>
  <bookViews>
    <workbookView xWindow="-108" yWindow="-108" windowWidth="23256" windowHeight="12456" xr2:uid="{CA648365-C3F3-4DDB-821C-22CDB7FF5D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3" i="1" l="1"/>
  <c r="E20" i="1"/>
  <c r="E21" i="1"/>
  <c r="E19" i="1"/>
  <c r="P28" i="1"/>
  <c r="P17" i="1"/>
  <c r="P18" i="1"/>
  <c r="P19" i="1"/>
  <c r="P20" i="1"/>
  <c r="P21" i="1"/>
  <c r="P22" i="1"/>
  <c r="P23" i="1"/>
  <c r="P26" i="1"/>
  <c r="P16" i="1"/>
  <c r="R9" i="1"/>
  <c r="C6" i="1"/>
  <c r="C7" i="1" s="1"/>
  <c r="C8" i="1" s="1"/>
  <c r="C9" i="1" s="1"/>
  <c r="C12" i="1" s="1"/>
  <c r="B5" i="1"/>
  <c r="B6" i="1" s="1"/>
  <c r="B7" i="1" s="1"/>
  <c r="B8" i="1" s="1"/>
  <c r="B9" i="1" s="1"/>
  <c r="P29" i="1" l="1"/>
  <c r="P30" i="1" s="1"/>
</calcChain>
</file>

<file path=xl/sharedStrings.xml><?xml version="1.0" encoding="utf-8"?>
<sst xmlns="http://schemas.openxmlformats.org/spreadsheetml/2006/main" count="41" uniqueCount="40">
  <si>
    <t>Year</t>
  </si>
  <si>
    <t>Cash Flow</t>
  </si>
  <si>
    <t>NPV</t>
  </si>
  <si>
    <t>Desired NPV</t>
  </si>
  <si>
    <t>Gradient</t>
  </si>
  <si>
    <t>Rate</t>
  </si>
  <si>
    <t>Cost components to make and sell a shoe</t>
  </si>
  <si>
    <t>Materials</t>
  </si>
  <si>
    <t>Manufacturing</t>
  </si>
  <si>
    <t>Labor</t>
  </si>
  <si>
    <t>Shipping</t>
  </si>
  <si>
    <t>Marketing</t>
  </si>
  <si>
    <t>Taxes</t>
  </si>
  <si>
    <t>Dividends</t>
  </si>
  <si>
    <t>Costs covering potential error</t>
  </si>
  <si>
    <t>Rent</t>
  </si>
  <si>
    <t>ACTIVE LEARNING!!!!!!!!!!!!! #1</t>
  </si>
  <si>
    <t>Shoelace costs</t>
  </si>
  <si>
    <t>Fixed cost</t>
  </si>
  <si>
    <t>Cost equations</t>
  </si>
  <si>
    <t>Y = .1x</t>
  </si>
  <si>
    <t>Y = 0.095x + 450000</t>
  </si>
  <si>
    <t>butta</t>
  </si>
  <si>
    <t>suga</t>
  </si>
  <si>
    <t>amount</t>
  </si>
  <si>
    <t>needed</t>
  </si>
  <si>
    <t>cost</t>
  </si>
  <si>
    <t>batch cost</t>
  </si>
  <si>
    <t>labor</t>
  </si>
  <si>
    <t>overhead</t>
  </si>
  <si>
    <t>Cost / Batch</t>
  </si>
  <si>
    <t>Cost / Cookie</t>
  </si>
  <si>
    <t>ACTIVE LEARNING Three?</t>
  </si>
  <si>
    <t>thing</t>
  </si>
  <si>
    <t>Min Order</t>
  </si>
  <si>
    <t>Med Order</t>
  </si>
  <si>
    <t>Larg Order</t>
  </si>
  <si>
    <t>Units</t>
  </si>
  <si>
    <t>Cost</t>
  </si>
  <si>
    <t>Unit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</si>
</sst>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&quot;$&quot;#,##0.000_);[Red]\(&quot;$&quot;#,##0.000\)"/>
    <numFmt numFmtId="171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2">
    <xf numFmtId="0" fontId="0" fillId="0" borderId="0" xfId="0"/>
    <xf numFmtId="6" fontId="0" fillId="0" borderId="0" xfId="0" applyNumberFormat="1"/>
    <xf numFmtId="8" fontId="0" fillId="0" borderId="0" xfId="0" applyNumberFormat="1"/>
    <xf numFmtId="9" fontId="0" fillId="0" borderId="0" xfId="3" applyFont="1"/>
    <xf numFmtId="44" fontId="0" fillId="0" borderId="0" xfId="2" applyFont="1"/>
    <xf numFmtId="4" fontId="0" fillId="0" borderId="0" xfId="0" applyNumberFormat="1"/>
    <xf numFmtId="4" fontId="0" fillId="0" borderId="0" xfId="2" applyNumberFormat="1" applyFont="1"/>
    <xf numFmtId="4" fontId="2" fillId="2" borderId="0" xfId="4" applyNumberFormat="1"/>
    <xf numFmtId="167" fontId="0" fillId="0" borderId="0" xfId="0" applyNumberFormat="1"/>
    <xf numFmtId="171" fontId="0" fillId="0" borderId="0" xfId="1" applyNumberFormat="1" applyFont="1"/>
    <xf numFmtId="44" fontId="0" fillId="0" borderId="0" xfId="0" applyNumberFormat="1"/>
    <xf numFmtId="2" fontId="0" fillId="0" borderId="0" xfId="0" applyNumberFormat="1"/>
  </cellXfs>
  <cellStyles count="5">
    <cellStyle name="Comma" xfId="1" builtinId="3"/>
    <cellStyle name="Currency" xfId="2" builtinId="4"/>
    <cellStyle name="Good" xfId="4" builtinId="26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E3CDD-3F40-47FD-A205-2FDB879D2A63}">
  <dimension ref="B2:R30"/>
  <sheetViews>
    <sheetView tabSelected="1" topLeftCell="A8" workbookViewId="0">
      <selection activeCell="G22" sqref="G22"/>
    </sheetView>
  </sheetViews>
  <sheetFormatPr defaultRowHeight="14.4" x14ac:dyDescent="0.3"/>
  <cols>
    <col min="2" max="2" width="11.109375" customWidth="1"/>
    <col min="3" max="3" width="10.109375" bestFit="1" customWidth="1"/>
    <col min="12" max="12" width="10.6640625" bestFit="1" customWidth="1"/>
    <col min="15" max="15" width="11.77734375" customWidth="1"/>
    <col min="16" max="16" width="10.109375" bestFit="1" customWidth="1"/>
    <col min="18" max="18" width="14.109375" bestFit="1" customWidth="1"/>
  </cols>
  <sheetData>
    <row r="2" spans="2:18" x14ac:dyDescent="0.3">
      <c r="F2" t="s">
        <v>6</v>
      </c>
    </row>
    <row r="3" spans="2:18" x14ac:dyDescent="0.3">
      <c r="B3" t="s">
        <v>0</v>
      </c>
      <c r="C3" t="s">
        <v>1</v>
      </c>
      <c r="K3" t="s">
        <v>16</v>
      </c>
    </row>
    <row r="4" spans="2:18" x14ac:dyDescent="0.3">
      <c r="B4">
        <v>0</v>
      </c>
      <c r="C4" s="5">
        <v>-25000</v>
      </c>
      <c r="F4" t="s">
        <v>7</v>
      </c>
    </row>
    <row r="5" spans="2:18" x14ac:dyDescent="0.3">
      <c r="B5">
        <f>B4+1</f>
        <v>1</v>
      </c>
      <c r="C5" s="5">
        <v>6000</v>
      </c>
      <c r="F5" t="s">
        <v>8</v>
      </c>
      <c r="K5" t="s">
        <v>17</v>
      </c>
      <c r="M5" t="s">
        <v>18</v>
      </c>
      <c r="O5" t="s">
        <v>19</v>
      </c>
    </row>
    <row r="6" spans="2:18" x14ac:dyDescent="0.3">
      <c r="B6">
        <f t="shared" ref="B6:B10" si="0">B5+1</f>
        <v>2</v>
      </c>
      <c r="C6" s="5">
        <f>C5+$C$14</f>
        <v>7057.3432268572988</v>
      </c>
      <c r="F6" t="s">
        <v>9</v>
      </c>
      <c r="K6" s="2">
        <v>0.1</v>
      </c>
      <c r="L6" s="5"/>
      <c r="M6" s="1">
        <v>0</v>
      </c>
      <c r="O6" t="s">
        <v>20</v>
      </c>
    </row>
    <row r="7" spans="2:18" x14ac:dyDescent="0.3">
      <c r="B7">
        <f t="shared" si="0"/>
        <v>3</v>
      </c>
      <c r="C7" s="5">
        <f>C6+$C$14</f>
        <v>8114.6864537145975</v>
      </c>
      <c r="F7" t="s">
        <v>10</v>
      </c>
      <c r="L7" s="5"/>
    </row>
    <row r="8" spans="2:18" x14ac:dyDescent="0.3">
      <c r="B8">
        <f t="shared" si="0"/>
        <v>4</v>
      </c>
      <c r="C8" s="5">
        <f>C7+$C$14</f>
        <v>9172.0296805718954</v>
      </c>
      <c r="F8" t="s">
        <v>11</v>
      </c>
      <c r="L8" s="5"/>
    </row>
    <row r="9" spans="2:18" x14ac:dyDescent="0.3">
      <c r="B9">
        <f t="shared" si="0"/>
        <v>5</v>
      </c>
      <c r="C9" s="5">
        <f>C8+$C$14</f>
        <v>10229.372907429193</v>
      </c>
      <c r="F9" t="s">
        <v>12</v>
      </c>
      <c r="K9" s="8">
        <v>9.5000000000000001E-2</v>
      </c>
      <c r="L9" s="5"/>
      <c r="M9" s="1">
        <v>450000</v>
      </c>
      <c r="O9" t="s">
        <v>21</v>
      </c>
      <c r="R9" s="9">
        <f>M9/(K6-K9)</f>
        <v>89999999.999999925</v>
      </c>
    </row>
    <row r="10" spans="2:18" x14ac:dyDescent="0.3">
      <c r="C10" s="5"/>
      <c r="F10" t="s">
        <v>13</v>
      </c>
      <c r="L10" s="5"/>
    </row>
    <row r="11" spans="2:18" x14ac:dyDescent="0.3">
      <c r="B11" t="s">
        <v>5</v>
      </c>
      <c r="C11" s="3">
        <v>0.1</v>
      </c>
      <c r="F11" t="s">
        <v>14</v>
      </c>
      <c r="L11" s="5"/>
    </row>
    <row r="12" spans="2:18" x14ac:dyDescent="0.3">
      <c r="B12" t="s">
        <v>2</v>
      </c>
      <c r="C12" s="6">
        <f>NPV(C11,C5:C9)+C4</f>
        <v>4999.9999999999964</v>
      </c>
      <c r="F12" t="s">
        <v>15</v>
      </c>
      <c r="L12" s="5"/>
    </row>
    <row r="13" spans="2:18" x14ac:dyDescent="0.3">
      <c r="B13" t="s">
        <v>3</v>
      </c>
      <c r="C13" s="5">
        <v>5000</v>
      </c>
      <c r="K13" t="s">
        <v>32</v>
      </c>
    </row>
    <row r="14" spans="2:18" x14ac:dyDescent="0.3">
      <c r="B14" t="s">
        <v>4</v>
      </c>
      <c r="C14" s="7">
        <v>1057.3432268572985</v>
      </c>
      <c r="L14" s="3"/>
    </row>
    <row r="15" spans="2:18" x14ac:dyDescent="0.3">
      <c r="C15" s="2"/>
      <c r="K15" t="s">
        <v>33</v>
      </c>
      <c r="L15" s="6" t="s">
        <v>26</v>
      </c>
      <c r="M15" t="s">
        <v>24</v>
      </c>
      <c r="N15" t="s">
        <v>25</v>
      </c>
      <c r="P15" t="s">
        <v>27</v>
      </c>
    </row>
    <row r="16" spans="2:18" x14ac:dyDescent="0.3">
      <c r="K16" t="s">
        <v>22</v>
      </c>
      <c r="L16" s="4">
        <v>2.86</v>
      </c>
      <c r="M16">
        <v>1</v>
      </c>
      <c r="N16" s="11">
        <v>0.75</v>
      </c>
      <c r="P16" s="4">
        <f>(L16*(N16/M16))</f>
        <v>2.145</v>
      </c>
    </row>
    <row r="17" spans="2:16" x14ac:dyDescent="0.3">
      <c r="K17" t="s">
        <v>23</v>
      </c>
      <c r="L17" s="4">
        <v>1.49</v>
      </c>
      <c r="M17">
        <v>4</v>
      </c>
      <c r="N17" s="11">
        <v>1.25</v>
      </c>
      <c r="P17" s="4">
        <f t="shared" ref="P17:P26" si="1">(L17*(N17/M17))</f>
        <v>0.46562500000000001</v>
      </c>
    </row>
    <row r="18" spans="2:16" x14ac:dyDescent="0.3">
      <c r="C18" t="s">
        <v>37</v>
      </c>
      <c r="D18" t="s">
        <v>38</v>
      </c>
      <c r="E18" t="s">
        <v>39</v>
      </c>
      <c r="L18" s="4">
        <v>3.8</v>
      </c>
      <c r="M18">
        <v>60</v>
      </c>
      <c r="N18" s="11">
        <v>5</v>
      </c>
      <c r="P18" s="4">
        <f t="shared" si="1"/>
        <v>0.31666666666666665</v>
      </c>
    </row>
    <row r="19" spans="2:16" x14ac:dyDescent="0.3">
      <c r="B19" t="s">
        <v>34</v>
      </c>
      <c r="C19">
        <v>500</v>
      </c>
      <c r="D19" s="1">
        <v>10515</v>
      </c>
      <c r="E19" s="2">
        <f>D19/C19</f>
        <v>21.03</v>
      </c>
      <c r="L19" s="4">
        <v>1.3</v>
      </c>
      <c r="M19">
        <v>12</v>
      </c>
      <c r="N19" s="11">
        <v>3</v>
      </c>
      <c r="P19" s="4">
        <f t="shared" si="1"/>
        <v>0.32500000000000001</v>
      </c>
    </row>
    <row r="20" spans="2:16" x14ac:dyDescent="0.3">
      <c r="B20" t="s">
        <v>35</v>
      </c>
      <c r="C20">
        <v>1000</v>
      </c>
      <c r="D20" s="1">
        <v>15400</v>
      </c>
      <c r="E20" s="2">
        <f>D20/C20</f>
        <v>15.4</v>
      </c>
      <c r="L20" s="4">
        <v>1.3</v>
      </c>
      <c r="M20">
        <v>5</v>
      </c>
      <c r="N20" s="11">
        <v>1.5</v>
      </c>
      <c r="P20" s="4">
        <f t="shared" si="1"/>
        <v>0.39</v>
      </c>
    </row>
    <row r="21" spans="2:16" x14ac:dyDescent="0.3">
      <c r="B21" t="s">
        <v>36</v>
      </c>
      <c r="C21">
        <v>2000</v>
      </c>
      <c r="D21" s="1">
        <v>28550</v>
      </c>
      <c r="E21" s="2">
        <f>D21/C21</f>
        <v>14.275</v>
      </c>
      <c r="L21" s="4">
        <v>3.25</v>
      </c>
      <c r="M21">
        <v>32</v>
      </c>
      <c r="N21" s="11">
        <v>4</v>
      </c>
      <c r="P21" s="4">
        <f t="shared" si="1"/>
        <v>0.40625</v>
      </c>
    </row>
    <row r="22" spans="2:16" x14ac:dyDescent="0.3">
      <c r="L22" s="4">
        <v>0.88</v>
      </c>
      <c r="M22">
        <v>16</v>
      </c>
      <c r="N22" s="11">
        <v>1.5599999999999999E-2</v>
      </c>
      <c r="P22" s="4">
        <f t="shared" si="1"/>
        <v>8.5799999999999993E-4</v>
      </c>
    </row>
    <row r="23" spans="2:16" x14ac:dyDescent="0.3">
      <c r="D23" t="s">
        <v>18</v>
      </c>
      <c r="E23" s="4">
        <f>SLOPE(D19:D21,C19:C21)</f>
        <v>12.184285714285716</v>
      </c>
      <c r="L23" s="4">
        <v>0.95</v>
      </c>
      <c r="M23">
        <v>12</v>
      </c>
      <c r="N23" s="11">
        <v>1.54E-2</v>
      </c>
      <c r="P23" s="4">
        <f t="shared" si="1"/>
        <v>1.2191666666666666E-3</v>
      </c>
    </row>
    <row r="24" spans="2:16" x14ac:dyDescent="0.3">
      <c r="L24" s="4"/>
      <c r="P24" s="4"/>
    </row>
    <row r="25" spans="2:16" x14ac:dyDescent="0.3">
      <c r="L25" s="4"/>
      <c r="P25" s="4"/>
    </row>
    <row r="26" spans="2:16" x14ac:dyDescent="0.3">
      <c r="K26" t="s">
        <v>28</v>
      </c>
      <c r="L26" s="4">
        <v>15.8</v>
      </c>
      <c r="M26">
        <v>1</v>
      </c>
      <c r="N26">
        <v>1.25</v>
      </c>
      <c r="P26" s="4">
        <f t="shared" si="1"/>
        <v>19.75</v>
      </c>
    </row>
    <row r="28" spans="2:16" x14ac:dyDescent="0.3">
      <c r="O28" t="s">
        <v>29</v>
      </c>
      <c r="P28" s="4">
        <f>1200/(5*20)</f>
        <v>12</v>
      </c>
    </row>
    <row r="29" spans="2:16" x14ac:dyDescent="0.3">
      <c r="O29" t="s">
        <v>30</v>
      </c>
      <c r="P29" s="10">
        <f>SUM(P16:P26)</f>
        <v>23.800618833333335</v>
      </c>
    </row>
    <row r="30" spans="2:16" x14ac:dyDescent="0.3">
      <c r="O30" t="s">
        <v>31</v>
      </c>
      <c r="P30" s="10">
        <f>P29/60</f>
        <v>0.39667698055555556</v>
      </c>
    </row>
  </sheetData>
  <conditionalFormatting sqref="C4:C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:L1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O V Y l V 5 2 I Z o +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a C U y E E 5 c B m C L n F r y C m v c / 2 B 8 J 6 a P z Q G 2 k w 3 h X A 5 g j s / U E + A F B L A w Q U A A I A C A A 5 V i V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O V Y l V y i K R 7 g O A A A A E Q A A A B M A H A B G b 3 J t d W x h c y 9 T Z W N 0 a W 9 u M S 5 t I K I Y A C i g F A A A A A A A A A A A A A A A A A A A A A A A A A A A A C t O T S 7 J z M 9 T C I b Q h t Y A U E s B A i 0 A F A A C A A g A O V Y l V 5 2 I Z o + j A A A A 9 g A A A B I A A A A A A A A A A A A A A A A A A A A A A E N v b m Z p Z y 9 Q Y W N r Y W d l L n h t b F B L A Q I t A B Q A A g A I A D l W J V c P y u m r p A A A A O k A A A A T A A A A A A A A A A A A A A A A A O 8 A A A B b Q 2 9 u d G V u d F 9 U e X B l c 1 0 u e G 1 s U E s B A i 0 A F A A C A A g A O V Y l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F M 3 K W 7 F e h x G t / E N w J M q s 5 A A A A A A A g A A A A A A E G Y A A A A B A A A g A A A A X z s n D I Q G n G 6 6 9 k r R Q s M r r J N 9 z T p 7 s I D E x W z E Q s L e a R M A A A A A D o A A A A A C A A A g A A A A d G b p B Z F v E K h 5 D c 3 J C l Y j Z N X A n 1 e T P l 6 M B b y C c f z p y X d Q A A A A S q J S i X Q K 9 9 2 y t X o k F D 2 N X o Q g x h C F 9 H 1 / U f r 0 u q k S 5 o n h p i W j 6 C 4 V Z 2 L + d b K S X 1 P o r X j 9 z H + 4 S T y l L A C A o y j b F n z / A w 5 Q j R H 4 l W V k s U J S D r 1 A A A A A 9 1 Z U b O 0 a j t W Y W j X 3 e 9 p p C 6 E 0 e 6 W y l q x R 5 z d 3 t f f s 6 n v 2 4 s / I Y F p 6 / V K o w p X X 5 P F B X v t 7 h 5 B i B 0 w V S E r U i O p b h Q = = < / D a t a M a s h u p > 
</file>

<file path=customXml/itemProps1.xml><?xml version="1.0" encoding="utf-8"?>
<ds:datastoreItem xmlns:ds="http://schemas.openxmlformats.org/officeDocument/2006/customXml" ds:itemID="{BE5D468B-74EE-45F7-A30A-D5FAFD491B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Farmer, Gage</dc:creator>
  <cp:lastModifiedBy>Farmer, Gage</cp:lastModifiedBy>
  <dcterms:created xsi:type="dcterms:W3CDTF">2023-09-05T13:38:36Z</dcterms:created>
  <dcterms:modified xsi:type="dcterms:W3CDTF">2023-09-05T14:51:02Z</dcterms:modified>
</cp:coreProperties>
</file>