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natur\OneDrive\Documents\College-Work\Autumn 2023\Engineering Economics\Homework\"/>
    </mc:Choice>
  </mc:AlternateContent>
  <xr:revisionPtr revIDLastSave="0" documentId="13_ncr:1_{6B284F7E-D49E-4815-B6CC-E0B728111466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" i="1" l="1"/>
  <c r="B105" i="1"/>
  <c r="C39" i="1"/>
  <c r="C40" i="1" s="1"/>
  <c r="C41" i="1" s="1"/>
  <c r="C42" i="1" s="1"/>
  <c r="C43" i="1" s="1"/>
  <c r="C44" i="1" s="1"/>
  <c r="C45" i="1" s="1"/>
  <c r="B106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G102" i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H101" i="1"/>
  <c r="B109" i="1"/>
  <c r="E101" i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D102" i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F95" i="1"/>
  <c r="F94" i="1"/>
  <c r="C94" i="1"/>
  <c r="C95" i="1" s="1"/>
  <c r="B94" i="1"/>
  <c r="B95" i="1" s="1"/>
  <c r="C93" i="1"/>
  <c r="B93" i="1"/>
  <c r="A93" i="1"/>
  <c r="A94" i="1" s="1"/>
  <c r="A95" i="1" s="1"/>
  <c r="B86" i="1"/>
  <c r="E75" i="1"/>
  <c r="E76" i="1" s="1"/>
  <c r="E77" i="1" s="1"/>
  <c r="E78" i="1" s="1"/>
  <c r="B78" i="1"/>
  <c r="B108" i="1" l="1"/>
  <c r="B77" i="1"/>
  <c r="D76" i="1"/>
  <c r="D77" i="1"/>
  <c r="D78" i="1" s="1"/>
  <c r="D75" i="1"/>
  <c r="B68" i="1"/>
  <c r="E58" i="1"/>
  <c r="B61" i="1"/>
  <c r="B62" i="1" s="1"/>
  <c r="B63" i="1" s="1"/>
  <c r="B64" i="1" s="1"/>
  <c r="B65" i="1" s="1"/>
  <c r="B66" i="1" s="1"/>
  <c r="B67" i="1" s="1"/>
  <c r="B60" i="1"/>
  <c r="A61" i="1"/>
  <c r="A62" i="1" s="1"/>
  <c r="A63" i="1" s="1"/>
  <c r="A64" i="1" s="1"/>
  <c r="A65" i="1" s="1"/>
  <c r="A66" i="1" s="1"/>
  <c r="A67" i="1" s="1"/>
  <c r="A60" i="1"/>
  <c r="B53" i="1"/>
  <c r="B39" i="1"/>
  <c r="B40" i="1" s="1"/>
  <c r="B41" i="1" s="1"/>
  <c r="B42" i="1" s="1"/>
  <c r="B43" i="1" s="1"/>
  <c r="B44" i="1" s="1"/>
  <c r="B45" i="1" s="1"/>
  <c r="D38" i="1"/>
  <c r="A39" i="1"/>
  <c r="A40" i="1" s="1"/>
  <c r="A41" i="1" s="1"/>
  <c r="A42" i="1" s="1"/>
  <c r="A43" i="1" s="1"/>
  <c r="A44" i="1" s="1"/>
  <c r="A45" i="1" s="1"/>
  <c r="B27" i="1"/>
  <c r="B19" i="1"/>
  <c r="B14" i="1"/>
  <c r="B6" i="1"/>
  <c r="D39" i="1" l="1"/>
  <c r="D41" i="1"/>
  <c r="D40" i="1"/>
  <c r="D42" i="1" l="1"/>
  <c r="D43" i="1" l="1"/>
  <c r="D44" i="1" l="1"/>
  <c r="D45" i="1"/>
</calcChain>
</file>

<file path=xl/sharedStrings.xml><?xml version="1.0" encoding="utf-8"?>
<sst xmlns="http://schemas.openxmlformats.org/spreadsheetml/2006/main" count="77" uniqueCount="35">
  <si>
    <t>Problem 2.2</t>
  </si>
  <si>
    <t>i</t>
  </si>
  <si>
    <t>n</t>
  </si>
  <si>
    <t>FV</t>
  </si>
  <si>
    <t>PV</t>
  </si>
  <si>
    <t>Problem 2.3</t>
  </si>
  <si>
    <t>Problem 2.6</t>
  </si>
  <si>
    <t>Problem 2.10</t>
  </si>
  <si>
    <t>Problem 2.16</t>
  </si>
  <si>
    <t>Year</t>
  </si>
  <si>
    <t>Expenses</t>
  </si>
  <si>
    <t>Revenues</t>
  </si>
  <si>
    <t>Cash Flow</t>
  </si>
  <si>
    <t>Problem 2.19</t>
  </si>
  <si>
    <t>PMT</t>
  </si>
  <si>
    <t>Problem 2.29</t>
  </si>
  <si>
    <t>Gradient</t>
  </si>
  <si>
    <t>P/G</t>
  </si>
  <si>
    <t>Problem 2.36</t>
  </si>
  <si>
    <t>NPV</t>
  </si>
  <si>
    <t>Desired NPV</t>
  </si>
  <si>
    <t>Problem 2.48</t>
  </si>
  <si>
    <t>Problem 2.55</t>
  </si>
  <si>
    <t>Gradient A</t>
  </si>
  <si>
    <t>Gradient B</t>
  </si>
  <si>
    <t>n A</t>
  </si>
  <si>
    <t>n B</t>
  </si>
  <si>
    <t>Balance A</t>
  </si>
  <si>
    <t>Balance B</t>
  </si>
  <si>
    <t>Problem 2.61</t>
  </si>
  <si>
    <t>FV (a)</t>
  </si>
  <si>
    <t>FV (b)</t>
  </si>
  <si>
    <t>FV ©</t>
  </si>
  <si>
    <t>Gradient ©</t>
  </si>
  <si>
    <t>NPV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</si>
</sst>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6" fontId="0" fillId="0" borderId="0" xfId="0" applyNumberFormat="1"/>
    <xf numFmtId="9" fontId="0" fillId="0" borderId="0" xfId="0" applyNumberFormat="1"/>
    <xf numFmtId="8" fontId="0" fillId="0" borderId="0" xfId="0" applyNumberFormat="1"/>
    <xf numFmtId="8" fontId="2" fillId="2" borderId="0" xfId="2" applyNumberFormat="1"/>
    <xf numFmtId="44" fontId="0" fillId="0" borderId="0" xfId="1" applyFont="1"/>
    <xf numFmtId="44" fontId="2" fillId="2" borderId="0" xfId="1" applyFont="1" applyFill="1"/>
    <xf numFmtId="44" fontId="2" fillId="2" borderId="0" xfId="2" applyNumberFormat="1"/>
    <xf numFmtId="166" fontId="0" fillId="0" borderId="0" xfId="1" applyNumberFormat="1" applyFont="1"/>
    <xf numFmtId="166" fontId="0" fillId="0" borderId="0" xfId="0" applyNumberFormat="1"/>
    <xf numFmtId="166" fontId="2" fillId="2" borderId="0" xfId="2" applyNumberFormat="1"/>
    <xf numFmtId="6" fontId="2" fillId="2" borderId="0" xfId="2" applyNumberFormat="1"/>
    <xf numFmtId="0" fontId="2" fillId="2" borderId="0" xfId="2"/>
    <xf numFmtId="166" fontId="2" fillId="2" borderId="0" xfId="1" applyNumberFormat="1" applyFont="1" applyFill="1"/>
    <xf numFmtId="2" fontId="2" fillId="2" borderId="0" xfId="2" applyNumberFormat="1"/>
    <xf numFmtId="10" fontId="2" fillId="2" borderId="0" xfId="2" applyNumberFormat="1"/>
  </cellXfs>
  <cellStyles count="3"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4"/>
  <sheetViews>
    <sheetView tabSelected="1" topLeftCell="A92" workbookViewId="0">
      <selection activeCell="B109" sqref="B109"/>
    </sheetView>
  </sheetViews>
  <sheetFormatPr defaultRowHeight="14.4" x14ac:dyDescent="0.3"/>
  <cols>
    <col min="1" max="1" width="11.44140625" customWidth="1"/>
    <col min="2" max="2" width="18.21875" customWidth="1"/>
    <col min="3" max="3" width="11.6640625" customWidth="1"/>
    <col min="4" max="4" width="11.33203125" customWidth="1"/>
    <col min="5" max="5" width="16.33203125" customWidth="1"/>
    <col min="6" max="6" width="12.5546875" customWidth="1"/>
    <col min="7" max="7" width="11" bestFit="1" customWidth="1"/>
    <col min="8" max="8" width="13.77734375" customWidth="1"/>
    <col min="9" max="9" width="11.6640625" customWidth="1"/>
  </cols>
  <sheetData>
    <row r="1" spans="1:2" x14ac:dyDescent="0.3">
      <c r="A1" t="s">
        <v>0</v>
      </c>
    </row>
    <row r="3" spans="1:2" x14ac:dyDescent="0.3">
      <c r="A3" t="s">
        <v>4</v>
      </c>
      <c r="B3" s="5">
        <v>1200000</v>
      </c>
    </row>
    <row r="4" spans="1:2" x14ac:dyDescent="0.3">
      <c r="A4" t="s">
        <v>1</v>
      </c>
      <c r="B4" s="2">
        <v>7.0000000000000007E-2</v>
      </c>
    </row>
    <row r="5" spans="1:2" x14ac:dyDescent="0.3">
      <c r="A5" t="s">
        <v>2</v>
      </c>
      <c r="B5">
        <v>4</v>
      </c>
    </row>
    <row r="6" spans="1:2" x14ac:dyDescent="0.3">
      <c r="A6" t="s">
        <v>3</v>
      </c>
      <c r="B6" s="6">
        <f>-FV(B4,B5,,B3)</f>
        <v>1572955.2120000001</v>
      </c>
    </row>
    <row r="9" spans="1:2" x14ac:dyDescent="0.3">
      <c r="A9" t="s">
        <v>5</v>
      </c>
    </row>
    <row r="11" spans="1:2" x14ac:dyDescent="0.3">
      <c r="A11" t="s">
        <v>4</v>
      </c>
      <c r="B11" s="5">
        <v>200000</v>
      </c>
    </row>
    <row r="12" spans="1:2" x14ac:dyDescent="0.3">
      <c r="A12" t="s">
        <v>1</v>
      </c>
      <c r="B12" s="2">
        <v>0.1</v>
      </c>
    </row>
    <row r="13" spans="1:2" x14ac:dyDescent="0.3">
      <c r="A13" t="s">
        <v>2</v>
      </c>
      <c r="B13">
        <v>3</v>
      </c>
    </row>
    <row r="14" spans="1:2" x14ac:dyDescent="0.3">
      <c r="A14" t="s">
        <v>3</v>
      </c>
      <c r="B14" s="6">
        <f>-FV(B12,B13,,B11)</f>
        <v>266200.00000000006</v>
      </c>
    </row>
    <row r="17" spans="1:2" x14ac:dyDescent="0.3">
      <c r="A17" t="s">
        <v>6</v>
      </c>
    </row>
    <row r="19" spans="1:2" x14ac:dyDescent="0.3">
      <c r="A19" t="s">
        <v>4</v>
      </c>
      <c r="B19" s="7">
        <f>-PV(B20,B21,,B22)</f>
        <v>11662.684505243329</v>
      </c>
    </row>
    <row r="20" spans="1:2" x14ac:dyDescent="0.3">
      <c r="A20" t="s">
        <v>1</v>
      </c>
      <c r="B20" s="2">
        <v>0.1</v>
      </c>
    </row>
    <row r="21" spans="1:2" x14ac:dyDescent="0.3">
      <c r="A21" t="s">
        <v>2</v>
      </c>
      <c r="B21">
        <v>8</v>
      </c>
    </row>
    <row r="22" spans="1:2" x14ac:dyDescent="0.3">
      <c r="A22" t="s">
        <v>3</v>
      </c>
      <c r="B22">
        <v>25000</v>
      </c>
    </row>
    <row r="25" spans="1:2" x14ac:dyDescent="0.3">
      <c r="A25" t="s">
        <v>7</v>
      </c>
    </row>
    <row r="27" spans="1:2" x14ac:dyDescent="0.3">
      <c r="A27" t="s">
        <v>4</v>
      </c>
      <c r="B27" s="4">
        <f>-PV(B28,B29,,B30)</f>
        <v>28935185.185185187</v>
      </c>
    </row>
    <row r="28" spans="1:2" x14ac:dyDescent="0.3">
      <c r="A28" t="s">
        <v>1</v>
      </c>
      <c r="B28" s="2">
        <v>0.2</v>
      </c>
    </row>
    <row r="29" spans="1:2" x14ac:dyDescent="0.3">
      <c r="A29" t="s">
        <v>2</v>
      </c>
      <c r="B29">
        <v>3</v>
      </c>
    </row>
    <row r="30" spans="1:2" x14ac:dyDescent="0.3">
      <c r="A30" t="s">
        <v>3</v>
      </c>
      <c r="B30" s="5">
        <v>50000000</v>
      </c>
    </row>
    <row r="33" spans="1:4" x14ac:dyDescent="0.3">
      <c r="A33" t="s">
        <v>8</v>
      </c>
    </row>
    <row r="35" spans="1:4" x14ac:dyDescent="0.3">
      <c r="A35" t="s">
        <v>1</v>
      </c>
      <c r="B35" s="2">
        <v>0.1</v>
      </c>
    </row>
    <row r="36" spans="1:4" x14ac:dyDescent="0.3">
      <c r="A36" t="s">
        <v>2</v>
      </c>
      <c r="B36">
        <v>8</v>
      </c>
    </row>
    <row r="37" spans="1:4" x14ac:dyDescent="0.3">
      <c r="A37" t="s">
        <v>9</v>
      </c>
      <c r="B37" t="s">
        <v>11</v>
      </c>
      <c r="C37" t="s">
        <v>10</v>
      </c>
      <c r="D37" t="s">
        <v>12</v>
      </c>
    </row>
    <row r="38" spans="1:4" x14ac:dyDescent="0.3">
      <c r="A38">
        <v>1</v>
      </c>
      <c r="B38" s="8">
        <v>200000</v>
      </c>
      <c r="C38" s="8">
        <v>90000</v>
      </c>
      <c r="D38" s="9">
        <f>B38-C38</f>
        <v>110000</v>
      </c>
    </row>
    <row r="39" spans="1:4" x14ac:dyDescent="0.3">
      <c r="A39">
        <f>A38+1</f>
        <v>2</v>
      </c>
      <c r="B39" s="8">
        <f>B38+(B38*B35)</f>
        <v>220000</v>
      </c>
      <c r="C39" s="8">
        <f>C38+(C38*$B$35)</f>
        <v>99000</v>
      </c>
      <c r="D39" s="9">
        <f t="shared" ref="D39:D45" si="0">B39-C39</f>
        <v>121000</v>
      </c>
    </row>
    <row r="40" spans="1:4" x14ac:dyDescent="0.3">
      <c r="A40">
        <f t="shared" ref="A40:A45" si="1">A39+1</f>
        <v>3</v>
      </c>
      <c r="B40" s="8">
        <f>B39+(B39*$B$35)</f>
        <v>242000</v>
      </c>
      <c r="C40" s="8">
        <f>C39+(C39*$B$35)</f>
        <v>108900</v>
      </c>
      <c r="D40" s="9">
        <f t="shared" si="0"/>
        <v>133100</v>
      </c>
    </row>
    <row r="41" spans="1:4" x14ac:dyDescent="0.3">
      <c r="A41">
        <f t="shared" si="1"/>
        <v>4</v>
      </c>
      <c r="B41" s="8">
        <f>B40+(B40*$B$35)</f>
        <v>266200</v>
      </c>
      <c r="C41" s="8">
        <f>C40+(C40*$B$35)</f>
        <v>119790</v>
      </c>
      <c r="D41" s="9">
        <f t="shared" si="0"/>
        <v>146410</v>
      </c>
    </row>
    <row r="42" spans="1:4" x14ac:dyDescent="0.3">
      <c r="A42">
        <f t="shared" si="1"/>
        <v>5</v>
      </c>
      <c r="B42" s="8">
        <f>B41+(B41*$B$35)</f>
        <v>292820</v>
      </c>
      <c r="C42" s="8">
        <f>C41+(C41*$B$35)</f>
        <v>131769</v>
      </c>
      <c r="D42" s="9">
        <f t="shared" si="0"/>
        <v>161051</v>
      </c>
    </row>
    <row r="43" spans="1:4" x14ac:dyDescent="0.3">
      <c r="A43">
        <f t="shared" si="1"/>
        <v>6</v>
      </c>
      <c r="B43" s="8">
        <f>B42+(B42*$B$35)</f>
        <v>322102</v>
      </c>
      <c r="C43" s="8">
        <f>C42+(C42*$B$35)</f>
        <v>144945.9</v>
      </c>
      <c r="D43" s="9">
        <f t="shared" si="0"/>
        <v>177156.1</v>
      </c>
    </row>
    <row r="44" spans="1:4" x14ac:dyDescent="0.3">
      <c r="A44">
        <f t="shared" si="1"/>
        <v>7</v>
      </c>
      <c r="B44" s="8">
        <f>B43+(B43*$B$35)</f>
        <v>354312.2</v>
      </c>
      <c r="C44" s="8">
        <f>C43+(C43*$B$35)</f>
        <v>159440.49</v>
      </c>
      <c r="D44" s="9">
        <f t="shared" si="0"/>
        <v>194871.71000000002</v>
      </c>
    </row>
    <row r="45" spans="1:4" x14ac:dyDescent="0.3">
      <c r="A45">
        <f t="shared" si="1"/>
        <v>8</v>
      </c>
      <c r="B45" s="8">
        <f>B44+(B44*$B$35)</f>
        <v>389743.42000000004</v>
      </c>
      <c r="C45" s="8">
        <f>C44+(C44*$B$35)</f>
        <v>175384.53899999999</v>
      </c>
      <c r="D45" s="10">
        <f t="shared" si="0"/>
        <v>214358.88100000005</v>
      </c>
    </row>
    <row r="48" spans="1:4" x14ac:dyDescent="0.3">
      <c r="A48" t="s">
        <v>13</v>
      </c>
    </row>
    <row r="50" spans="1:5" x14ac:dyDescent="0.3">
      <c r="A50" t="s">
        <v>14</v>
      </c>
      <c r="B50" s="1">
        <v>90000</v>
      </c>
    </row>
    <row r="51" spans="1:5" x14ac:dyDescent="0.3">
      <c r="A51" t="s">
        <v>2</v>
      </c>
      <c r="B51">
        <v>3</v>
      </c>
    </row>
    <row r="52" spans="1:5" x14ac:dyDescent="0.3">
      <c r="A52" t="s">
        <v>1</v>
      </c>
      <c r="B52" s="2">
        <v>0.2</v>
      </c>
    </row>
    <row r="53" spans="1:5" x14ac:dyDescent="0.3">
      <c r="A53" t="s">
        <v>3</v>
      </c>
      <c r="B53" s="4">
        <f>-FV(B52,B51,B50)</f>
        <v>327600</v>
      </c>
    </row>
    <row r="56" spans="1:5" x14ac:dyDescent="0.3">
      <c r="A56" t="s">
        <v>15</v>
      </c>
    </row>
    <row r="58" spans="1:5" x14ac:dyDescent="0.3">
      <c r="A58" t="s">
        <v>9</v>
      </c>
      <c r="B58" t="s">
        <v>12</v>
      </c>
      <c r="D58" t="s">
        <v>16</v>
      </c>
      <c r="E58" s="13">
        <f>SLOPE(B59:B67,A59:A67)</f>
        <v>-300</v>
      </c>
    </row>
    <row r="59" spans="1:5" x14ac:dyDescent="0.3">
      <c r="A59">
        <v>1</v>
      </c>
      <c r="B59" s="1">
        <v>4000</v>
      </c>
      <c r="D59" t="s">
        <v>17</v>
      </c>
    </row>
    <row r="60" spans="1:5" x14ac:dyDescent="0.3">
      <c r="A60">
        <f>A59+1</f>
        <v>2</v>
      </c>
      <c r="B60" s="1">
        <f>B59-300</f>
        <v>3700</v>
      </c>
      <c r="D60" t="s">
        <v>1</v>
      </c>
    </row>
    <row r="61" spans="1:5" x14ac:dyDescent="0.3">
      <c r="A61">
        <f t="shared" ref="A61:A67" si="2">A60+1</f>
        <v>3</v>
      </c>
      <c r="B61" s="1">
        <f t="shared" ref="B61:B67" si="3">B60-300</f>
        <v>3400</v>
      </c>
      <c r="D61" t="s">
        <v>2</v>
      </c>
      <c r="E61" s="12">
        <v>9</v>
      </c>
    </row>
    <row r="62" spans="1:5" x14ac:dyDescent="0.3">
      <c r="A62">
        <f t="shared" si="2"/>
        <v>4</v>
      </c>
      <c r="B62" s="1">
        <f t="shared" si="3"/>
        <v>3100</v>
      </c>
    </row>
    <row r="63" spans="1:5" x14ac:dyDescent="0.3">
      <c r="A63">
        <f t="shared" si="2"/>
        <v>5</v>
      </c>
      <c r="B63" s="1">
        <f t="shared" si="3"/>
        <v>2800</v>
      </c>
    </row>
    <row r="64" spans="1:5" x14ac:dyDescent="0.3">
      <c r="A64">
        <f t="shared" si="2"/>
        <v>6</v>
      </c>
      <c r="B64" s="1">
        <f t="shared" si="3"/>
        <v>2500</v>
      </c>
    </row>
    <row r="65" spans="1:5" x14ac:dyDescent="0.3">
      <c r="A65">
        <f t="shared" si="2"/>
        <v>7</v>
      </c>
      <c r="B65" s="1">
        <f t="shared" si="3"/>
        <v>2200</v>
      </c>
    </row>
    <row r="66" spans="1:5" x14ac:dyDescent="0.3">
      <c r="A66">
        <f t="shared" si="2"/>
        <v>8</v>
      </c>
      <c r="B66" s="1">
        <f t="shared" si="3"/>
        <v>1900</v>
      </c>
    </row>
    <row r="67" spans="1:5" x14ac:dyDescent="0.3">
      <c r="A67">
        <f t="shared" si="2"/>
        <v>9</v>
      </c>
      <c r="B67" s="1">
        <f t="shared" si="3"/>
        <v>1600</v>
      </c>
    </row>
    <row r="68" spans="1:5" x14ac:dyDescent="0.3">
      <c r="A68">
        <v>10</v>
      </c>
      <c r="B68" s="11">
        <f>B67+E58</f>
        <v>1300</v>
      </c>
    </row>
    <row r="71" spans="1:5" x14ac:dyDescent="0.3">
      <c r="A71" t="s">
        <v>18</v>
      </c>
    </row>
    <row r="73" spans="1:5" x14ac:dyDescent="0.3">
      <c r="A73" t="s">
        <v>3</v>
      </c>
      <c r="B73" s="1">
        <v>2100000000</v>
      </c>
      <c r="D73" t="s">
        <v>9</v>
      </c>
      <c r="E73" t="s">
        <v>14</v>
      </c>
    </row>
    <row r="74" spans="1:5" x14ac:dyDescent="0.3">
      <c r="A74" t="s">
        <v>2</v>
      </c>
      <c r="B74">
        <v>5</v>
      </c>
      <c r="D74">
        <v>1</v>
      </c>
      <c r="E74" s="9">
        <v>100000000</v>
      </c>
    </row>
    <row r="75" spans="1:5" x14ac:dyDescent="0.3">
      <c r="A75" t="s">
        <v>16</v>
      </c>
      <c r="B75" s="10">
        <v>341655056.09370166</v>
      </c>
      <c r="D75">
        <f>D74+1</f>
        <v>2</v>
      </c>
      <c r="E75" s="9">
        <f>E74+$B$75</f>
        <v>441655056.09370166</v>
      </c>
    </row>
    <row r="76" spans="1:5" x14ac:dyDescent="0.3">
      <c r="A76" t="s">
        <v>1</v>
      </c>
      <c r="B76" s="2">
        <v>0.18</v>
      </c>
      <c r="D76">
        <f t="shared" ref="D76:D78" si="4">D75+1</f>
        <v>3</v>
      </c>
      <c r="E76" s="9">
        <f t="shared" ref="E76:E78" si="5">E75+$B$75</f>
        <v>783310112.18740332</v>
      </c>
    </row>
    <row r="77" spans="1:5" x14ac:dyDescent="0.3">
      <c r="A77" t="s">
        <v>19</v>
      </c>
      <c r="B77" s="3">
        <f>NPV(B76,E74:E78)</f>
        <v>2099999999.9999993</v>
      </c>
      <c r="D77">
        <f t="shared" si="4"/>
        <v>4</v>
      </c>
      <c r="E77" s="9">
        <f t="shared" si="5"/>
        <v>1124965168.281105</v>
      </c>
    </row>
    <row r="78" spans="1:5" x14ac:dyDescent="0.3">
      <c r="A78" t="s">
        <v>20</v>
      </c>
      <c r="B78" s="8">
        <f>B73</f>
        <v>2100000000</v>
      </c>
      <c r="D78">
        <f t="shared" si="4"/>
        <v>5</v>
      </c>
      <c r="E78" s="9">
        <f t="shared" si="5"/>
        <v>1466620224.3748066</v>
      </c>
    </row>
    <row r="81" spans="1:6" x14ac:dyDescent="0.3">
      <c r="A81" t="s">
        <v>21</v>
      </c>
    </row>
    <row r="83" spans="1:6" x14ac:dyDescent="0.3">
      <c r="A83" t="s">
        <v>4</v>
      </c>
      <c r="B83" s="1">
        <v>-10000</v>
      </c>
    </row>
    <row r="84" spans="1:6" x14ac:dyDescent="0.3">
      <c r="A84" t="s">
        <v>2</v>
      </c>
      <c r="B84">
        <v>17</v>
      </c>
    </row>
    <row r="85" spans="1:6" x14ac:dyDescent="0.3">
      <c r="A85" t="s">
        <v>3</v>
      </c>
      <c r="B85" s="1">
        <v>50000</v>
      </c>
    </row>
    <row r="86" spans="1:6" x14ac:dyDescent="0.3">
      <c r="A86" t="s">
        <v>1</v>
      </c>
      <c r="B86" s="15">
        <f>RATE(B84,,B83,B85)</f>
        <v>9.9299125810379557E-2</v>
      </c>
    </row>
    <row r="89" spans="1:6" x14ac:dyDescent="0.3">
      <c r="A89" t="s">
        <v>22</v>
      </c>
    </row>
    <row r="91" spans="1:6" x14ac:dyDescent="0.3">
      <c r="A91" t="s">
        <v>9</v>
      </c>
      <c r="B91" t="s">
        <v>27</v>
      </c>
      <c r="C91" t="s">
        <v>28</v>
      </c>
      <c r="E91" t="s">
        <v>23</v>
      </c>
      <c r="F91" s="1">
        <v>100000</v>
      </c>
    </row>
    <row r="92" spans="1:6" x14ac:dyDescent="0.3">
      <c r="A92">
        <v>1</v>
      </c>
      <c r="B92" s="1">
        <v>2000000</v>
      </c>
      <c r="C92" s="1">
        <v>2000000</v>
      </c>
      <c r="E92" t="s">
        <v>24</v>
      </c>
      <c r="F92" s="1">
        <v>150000</v>
      </c>
    </row>
    <row r="93" spans="1:6" x14ac:dyDescent="0.3">
      <c r="A93">
        <f>A92+1</f>
        <v>2</v>
      </c>
      <c r="B93" s="1">
        <f>B92-$F$91</f>
        <v>1900000</v>
      </c>
      <c r="C93" s="1">
        <f>C92-$F$92</f>
        <v>1850000</v>
      </c>
      <c r="E93" t="s">
        <v>1</v>
      </c>
      <c r="F93" s="2">
        <v>0.05</v>
      </c>
    </row>
    <row r="94" spans="1:6" x14ac:dyDescent="0.3">
      <c r="A94">
        <f t="shared" ref="A94:A112" si="6">A93+1</f>
        <v>3</v>
      </c>
      <c r="B94" s="1">
        <f t="shared" ref="B94:B112" si="7">B93-$F$91</f>
        <v>1800000</v>
      </c>
      <c r="C94" s="1">
        <f t="shared" ref="C94:C112" si="8">C93-$F$92</f>
        <v>1700000</v>
      </c>
      <c r="E94" t="s">
        <v>25</v>
      </c>
      <c r="F94" s="14">
        <f>-NPER(F93,F91,B92,0)</f>
        <v>14.206699082890461</v>
      </c>
    </row>
    <row r="95" spans="1:6" x14ac:dyDescent="0.3">
      <c r="A95">
        <f t="shared" si="6"/>
        <v>4</v>
      </c>
      <c r="B95" s="1">
        <f t="shared" si="7"/>
        <v>1700000</v>
      </c>
      <c r="C95" s="1">
        <f t="shared" si="8"/>
        <v>1550000</v>
      </c>
      <c r="E95" t="s">
        <v>26</v>
      </c>
      <c r="F95" s="14">
        <f>-NPER(F93,F92,C92,0)</f>
        <v>10.469848430762866</v>
      </c>
    </row>
    <row r="98" spans="1:8" x14ac:dyDescent="0.3">
      <c r="A98" t="s">
        <v>29</v>
      </c>
    </row>
    <row r="100" spans="1:8" x14ac:dyDescent="0.3">
      <c r="A100" t="s">
        <v>2</v>
      </c>
      <c r="B100">
        <v>30</v>
      </c>
      <c r="D100" t="s">
        <v>9</v>
      </c>
      <c r="E100" t="s">
        <v>12</v>
      </c>
      <c r="G100" t="s">
        <v>9</v>
      </c>
      <c r="H100" t="s">
        <v>12</v>
      </c>
    </row>
    <row r="101" spans="1:8" x14ac:dyDescent="0.3">
      <c r="A101" t="s">
        <v>1</v>
      </c>
      <c r="B101" s="2">
        <v>0.1</v>
      </c>
      <c r="D101">
        <v>1</v>
      </c>
      <c r="E101" s="9">
        <f>$B$102</f>
        <v>3666666.6666666842</v>
      </c>
      <c r="G101">
        <v>1</v>
      </c>
      <c r="H101" s="9">
        <f>$B$102</f>
        <v>3666666.6666666842</v>
      </c>
    </row>
    <row r="102" spans="1:8" x14ac:dyDescent="0.3">
      <c r="A102" t="s">
        <v>16</v>
      </c>
      <c r="B102" s="9">
        <v>3666666.6666666842</v>
      </c>
      <c r="D102">
        <f>D101+1</f>
        <v>2</v>
      </c>
      <c r="E102" s="9">
        <f>E101+(E101*$B$101)</f>
        <v>4033333.3333333526</v>
      </c>
      <c r="G102">
        <f>G101+1</f>
        <v>2</v>
      </c>
      <c r="H102" s="9">
        <f>$B$102</f>
        <v>3666666.6666666842</v>
      </c>
    </row>
    <row r="103" spans="1:8" x14ac:dyDescent="0.3">
      <c r="A103" t="s">
        <v>19</v>
      </c>
      <c r="B103" s="1">
        <f>NPV(B101,E101:E130)</f>
        <v>100000000.00000028</v>
      </c>
      <c r="D103">
        <f t="shared" ref="D103:D110" si="9">D102+1</f>
        <v>3</v>
      </c>
      <c r="E103" s="9">
        <f t="shared" ref="E103:E133" si="10">E102+(E102*$B$101)</f>
        <v>4436666.6666666875</v>
      </c>
      <c r="G103">
        <f t="shared" ref="G103:G110" si="11">G102+1</f>
        <v>3</v>
      </c>
      <c r="H103" s="9">
        <f>$B$102</f>
        <v>3666666.6666666842</v>
      </c>
    </row>
    <row r="104" spans="1:8" x14ac:dyDescent="0.3">
      <c r="A104" t="s">
        <v>20</v>
      </c>
      <c r="B104" s="1">
        <v>100000000</v>
      </c>
      <c r="D104">
        <f t="shared" si="9"/>
        <v>4</v>
      </c>
      <c r="E104" s="9">
        <f t="shared" si="10"/>
        <v>4880333.3333333563</v>
      </c>
      <c r="G104">
        <f t="shared" si="11"/>
        <v>4</v>
      </c>
      <c r="H104" s="9">
        <f>$B$102</f>
        <v>3666666.6666666842</v>
      </c>
    </row>
    <row r="105" spans="1:8" x14ac:dyDescent="0.3">
      <c r="A105" t="s">
        <v>30</v>
      </c>
      <c r="B105" s="4">
        <f>-FV(B101,B100,B102)</f>
        <v>603144749.85917258</v>
      </c>
      <c r="D105">
        <f t="shared" si="9"/>
        <v>5</v>
      </c>
      <c r="E105" s="9">
        <f t="shared" si="10"/>
        <v>5368366.6666666921</v>
      </c>
      <c r="G105">
        <f t="shared" si="11"/>
        <v>5</v>
      </c>
      <c r="H105" s="9">
        <f>$B$102</f>
        <v>3666666.6666666842</v>
      </c>
    </row>
    <row r="106" spans="1:8" x14ac:dyDescent="0.3">
      <c r="A106" t="s">
        <v>31</v>
      </c>
      <c r="B106" s="4">
        <f>-FV(B101,B100+3,B102)</f>
        <v>814922328.7292254</v>
      </c>
      <c r="D106">
        <f t="shared" si="9"/>
        <v>6</v>
      </c>
      <c r="E106" s="9">
        <f t="shared" si="10"/>
        <v>5905203.333333361</v>
      </c>
      <c r="G106">
        <f t="shared" si="11"/>
        <v>6</v>
      </c>
      <c r="H106" s="9">
        <f>$B$102</f>
        <v>3666666.6666666842</v>
      </c>
    </row>
    <row r="107" spans="1:8" x14ac:dyDescent="0.3">
      <c r="A107" t="s">
        <v>33</v>
      </c>
      <c r="B107" s="9">
        <v>10296593.110486137</v>
      </c>
      <c r="D107">
        <f t="shared" si="9"/>
        <v>7</v>
      </c>
      <c r="E107" s="9">
        <f t="shared" si="10"/>
        <v>6495723.6666666968</v>
      </c>
      <c r="G107">
        <f t="shared" si="11"/>
        <v>7</v>
      </c>
      <c r="H107" s="9">
        <f>$B$102</f>
        <v>3666666.6666666842</v>
      </c>
    </row>
    <row r="108" spans="1:8" x14ac:dyDescent="0.3">
      <c r="A108" t="s">
        <v>34</v>
      </c>
      <c r="B108" s="3">
        <f>NPV(B101,H101:H133)</f>
        <v>35610484.238058507</v>
      </c>
      <c r="D108">
        <f t="shared" si="9"/>
        <v>8</v>
      </c>
      <c r="E108" s="9">
        <f t="shared" si="10"/>
        <v>7145296.0333333667</v>
      </c>
      <c r="G108">
        <f t="shared" si="11"/>
        <v>8</v>
      </c>
      <c r="H108" s="9">
        <f>$B$102</f>
        <v>3666666.6666666842</v>
      </c>
    </row>
    <row r="109" spans="1:8" x14ac:dyDescent="0.3">
      <c r="A109" t="s">
        <v>32</v>
      </c>
      <c r="B109" s="3">
        <f>-FV(B101,B100+3,B102)</f>
        <v>814922328.7292254</v>
      </c>
      <c r="D109">
        <f t="shared" si="9"/>
        <v>9</v>
      </c>
      <c r="E109" s="9">
        <f t="shared" si="10"/>
        <v>7859825.636666704</v>
      </c>
      <c r="G109">
        <f t="shared" si="11"/>
        <v>9</v>
      </c>
      <c r="H109" s="9">
        <f>$B$102</f>
        <v>3666666.6666666842</v>
      </c>
    </row>
    <row r="110" spans="1:8" x14ac:dyDescent="0.3">
      <c r="D110">
        <f t="shared" si="9"/>
        <v>10</v>
      </c>
      <c r="E110" s="9">
        <f t="shared" si="10"/>
        <v>8645808.2003333736</v>
      </c>
      <c r="G110">
        <f t="shared" si="11"/>
        <v>10</v>
      </c>
      <c r="H110" s="9">
        <f>$B$102</f>
        <v>3666666.6666666842</v>
      </c>
    </row>
    <row r="111" spans="1:8" x14ac:dyDescent="0.3">
      <c r="D111">
        <f>D110+1</f>
        <v>11</v>
      </c>
      <c r="E111" s="9">
        <f t="shared" si="10"/>
        <v>9510389.0203667115</v>
      </c>
      <c r="G111">
        <f>G110+1</f>
        <v>11</v>
      </c>
      <c r="H111" s="9">
        <f>$B$102</f>
        <v>3666666.6666666842</v>
      </c>
    </row>
    <row r="112" spans="1:8" x14ac:dyDescent="0.3">
      <c r="D112">
        <f>D111+1</f>
        <v>12</v>
      </c>
      <c r="E112" s="9">
        <f t="shared" si="10"/>
        <v>10461427.922403382</v>
      </c>
      <c r="G112">
        <f>G111+1</f>
        <v>12</v>
      </c>
      <c r="H112" s="9">
        <f>$B$102</f>
        <v>3666666.6666666842</v>
      </c>
    </row>
    <row r="113" spans="4:8" x14ac:dyDescent="0.3">
      <c r="D113">
        <f t="shared" ref="D113:D120" si="12">D112+1</f>
        <v>13</v>
      </c>
      <c r="E113" s="9">
        <f t="shared" si="10"/>
        <v>11507570.714643721</v>
      </c>
      <c r="G113">
        <f t="shared" ref="G113:G120" si="13">G112+1</f>
        <v>13</v>
      </c>
      <c r="H113" s="9">
        <f>$B$102</f>
        <v>3666666.6666666842</v>
      </c>
    </row>
    <row r="114" spans="4:8" x14ac:dyDescent="0.3">
      <c r="D114">
        <f t="shared" si="12"/>
        <v>14</v>
      </c>
      <c r="E114" s="9">
        <f t="shared" si="10"/>
        <v>12658327.786108093</v>
      </c>
      <c r="G114">
        <f t="shared" si="13"/>
        <v>14</v>
      </c>
      <c r="H114" s="9">
        <f>$B$102</f>
        <v>3666666.6666666842</v>
      </c>
    </row>
    <row r="115" spans="4:8" x14ac:dyDescent="0.3">
      <c r="D115">
        <f t="shared" si="12"/>
        <v>15</v>
      </c>
      <c r="E115" s="9">
        <f t="shared" si="10"/>
        <v>13924160.564718902</v>
      </c>
      <c r="G115">
        <f t="shared" si="13"/>
        <v>15</v>
      </c>
      <c r="H115" s="9">
        <f>$B$102</f>
        <v>3666666.6666666842</v>
      </c>
    </row>
    <row r="116" spans="4:8" x14ac:dyDescent="0.3">
      <c r="D116">
        <f t="shared" si="12"/>
        <v>16</v>
      </c>
      <c r="E116" s="9">
        <f t="shared" si="10"/>
        <v>15316576.621190792</v>
      </c>
      <c r="G116">
        <f t="shared" si="13"/>
        <v>16</v>
      </c>
      <c r="H116" s="9">
        <f>$B$102</f>
        <v>3666666.6666666842</v>
      </c>
    </row>
    <row r="117" spans="4:8" x14ac:dyDescent="0.3">
      <c r="D117">
        <f t="shared" si="12"/>
        <v>17</v>
      </c>
      <c r="E117" s="9">
        <f t="shared" si="10"/>
        <v>16848234.283309869</v>
      </c>
      <c r="G117">
        <f t="shared" si="13"/>
        <v>17</v>
      </c>
      <c r="H117" s="9">
        <f>$B$102</f>
        <v>3666666.6666666842</v>
      </c>
    </row>
    <row r="118" spans="4:8" x14ac:dyDescent="0.3">
      <c r="D118">
        <f t="shared" si="12"/>
        <v>18</v>
      </c>
      <c r="E118" s="9">
        <f t="shared" si="10"/>
        <v>18533057.711640857</v>
      </c>
      <c r="G118">
        <f t="shared" si="13"/>
        <v>18</v>
      </c>
      <c r="H118" s="9">
        <f>$B$102</f>
        <v>3666666.6666666842</v>
      </c>
    </row>
    <row r="119" spans="4:8" x14ac:dyDescent="0.3">
      <c r="D119">
        <f t="shared" si="12"/>
        <v>19</v>
      </c>
      <c r="E119" s="9">
        <f t="shared" si="10"/>
        <v>20386363.482804943</v>
      </c>
      <c r="G119">
        <f t="shared" si="13"/>
        <v>19</v>
      </c>
      <c r="H119" s="9">
        <f>$B$102</f>
        <v>3666666.6666666842</v>
      </c>
    </row>
    <row r="120" spans="4:8" x14ac:dyDescent="0.3">
      <c r="D120">
        <f t="shared" si="12"/>
        <v>20</v>
      </c>
      <c r="E120" s="9">
        <f t="shared" si="10"/>
        <v>22424999.831085436</v>
      </c>
      <c r="G120">
        <f t="shared" si="13"/>
        <v>20</v>
      </c>
      <c r="H120" s="9">
        <f>$B$102</f>
        <v>3666666.6666666842</v>
      </c>
    </row>
    <row r="121" spans="4:8" x14ac:dyDescent="0.3">
      <c r="D121">
        <f>D120+1</f>
        <v>21</v>
      </c>
      <c r="E121" s="9">
        <f t="shared" si="10"/>
        <v>24667499.814193979</v>
      </c>
      <c r="G121">
        <f>G120+1</f>
        <v>21</v>
      </c>
      <c r="H121" s="9">
        <f>$B$102</f>
        <v>3666666.6666666842</v>
      </c>
    </row>
    <row r="122" spans="4:8" x14ac:dyDescent="0.3">
      <c r="D122">
        <f>D121+1</f>
        <v>22</v>
      </c>
      <c r="E122" s="9">
        <f t="shared" si="10"/>
        <v>27134249.795613378</v>
      </c>
      <c r="G122">
        <f>G121+1</f>
        <v>22</v>
      </c>
      <c r="H122" s="9">
        <f>$B$102</f>
        <v>3666666.6666666842</v>
      </c>
    </row>
    <row r="123" spans="4:8" x14ac:dyDescent="0.3">
      <c r="D123">
        <f t="shared" ref="D123:D133" si="14">D122+1</f>
        <v>23</v>
      </c>
      <c r="E123" s="9">
        <f t="shared" si="10"/>
        <v>29847674.775174715</v>
      </c>
      <c r="G123">
        <f t="shared" ref="G123:G133" si="15">G122+1</f>
        <v>23</v>
      </c>
      <c r="H123" s="9">
        <f>$B$102</f>
        <v>3666666.6666666842</v>
      </c>
    </row>
    <row r="124" spans="4:8" x14ac:dyDescent="0.3">
      <c r="D124">
        <f t="shared" si="14"/>
        <v>24</v>
      </c>
      <c r="E124" s="9">
        <f t="shared" si="10"/>
        <v>32832442.252692185</v>
      </c>
      <c r="G124">
        <f t="shared" si="15"/>
        <v>24</v>
      </c>
      <c r="H124" s="9">
        <f>$B$102</f>
        <v>3666666.6666666842</v>
      </c>
    </row>
    <row r="125" spans="4:8" x14ac:dyDescent="0.3">
      <c r="D125">
        <f t="shared" si="14"/>
        <v>25</v>
      </c>
      <c r="E125" s="9">
        <f t="shared" si="10"/>
        <v>36115686.477961406</v>
      </c>
      <c r="G125">
        <f t="shared" si="15"/>
        <v>25</v>
      </c>
      <c r="H125" s="9">
        <f>$B$102</f>
        <v>3666666.6666666842</v>
      </c>
    </row>
    <row r="126" spans="4:8" x14ac:dyDescent="0.3">
      <c r="D126">
        <f t="shared" si="14"/>
        <v>26</v>
      </c>
      <c r="E126" s="9">
        <f t="shared" si="10"/>
        <v>39727255.125757545</v>
      </c>
      <c r="G126">
        <f t="shared" si="15"/>
        <v>26</v>
      </c>
      <c r="H126" s="9">
        <f>$B$102</f>
        <v>3666666.6666666842</v>
      </c>
    </row>
    <row r="127" spans="4:8" x14ac:dyDescent="0.3">
      <c r="D127">
        <f t="shared" si="14"/>
        <v>27</v>
      </c>
      <c r="E127" s="9">
        <f t="shared" si="10"/>
        <v>43699980.638333298</v>
      </c>
      <c r="G127">
        <f t="shared" si="15"/>
        <v>27</v>
      </c>
      <c r="H127" s="9">
        <f>$B$102</f>
        <v>3666666.6666666842</v>
      </c>
    </row>
    <row r="128" spans="4:8" x14ac:dyDescent="0.3">
      <c r="D128">
        <f t="shared" si="14"/>
        <v>28</v>
      </c>
      <c r="E128" s="9">
        <f t="shared" si="10"/>
        <v>48069978.702166632</v>
      </c>
      <c r="G128">
        <f t="shared" si="15"/>
        <v>28</v>
      </c>
      <c r="H128" s="9">
        <f>$B$102</f>
        <v>3666666.6666666842</v>
      </c>
    </row>
    <row r="129" spans="4:8" x14ac:dyDescent="0.3">
      <c r="D129">
        <f t="shared" si="14"/>
        <v>29</v>
      </c>
      <c r="E129" s="9">
        <f t="shared" si="10"/>
        <v>52876976.572383292</v>
      </c>
      <c r="G129">
        <f t="shared" si="15"/>
        <v>29</v>
      </c>
      <c r="H129" s="9">
        <f>$B$102</f>
        <v>3666666.6666666842</v>
      </c>
    </row>
    <row r="130" spans="4:8" x14ac:dyDescent="0.3">
      <c r="D130">
        <f t="shared" si="14"/>
        <v>30</v>
      </c>
      <c r="E130" s="9">
        <f t="shared" si="10"/>
        <v>58164674.229621619</v>
      </c>
      <c r="G130">
        <f t="shared" si="15"/>
        <v>30</v>
      </c>
      <c r="H130" s="9">
        <f>$B$102</f>
        <v>3666666.6666666842</v>
      </c>
    </row>
    <row r="131" spans="4:8" x14ac:dyDescent="0.3">
      <c r="D131">
        <f t="shared" si="14"/>
        <v>31</v>
      </c>
      <c r="E131" s="9">
        <f t="shared" si="10"/>
        <v>63981141.652583778</v>
      </c>
      <c r="G131">
        <f t="shared" si="15"/>
        <v>31</v>
      </c>
      <c r="H131" s="9">
        <f>$B$102*2</f>
        <v>7333333.3333333684</v>
      </c>
    </row>
    <row r="132" spans="4:8" x14ac:dyDescent="0.3">
      <c r="D132">
        <f t="shared" si="14"/>
        <v>32</v>
      </c>
      <c r="E132" s="9">
        <f t="shared" si="10"/>
        <v>70379255.817842156</v>
      </c>
      <c r="G132">
        <f t="shared" si="15"/>
        <v>32</v>
      </c>
      <c r="H132" s="9">
        <f t="shared" ref="H132:H133" si="16">$B$102*2</f>
        <v>7333333.3333333684</v>
      </c>
    </row>
    <row r="133" spans="4:8" x14ac:dyDescent="0.3">
      <c r="D133">
        <f t="shared" si="14"/>
        <v>33</v>
      </c>
      <c r="E133" s="9">
        <f t="shared" si="10"/>
        <v>77417181.399626374</v>
      </c>
      <c r="G133">
        <f t="shared" si="15"/>
        <v>33</v>
      </c>
      <c r="H133" s="9">
        <f t="shared" si="16"/>
        <v>7333333.3333333684</v>
      </c>
    </row>
    <row r="134" spans="4:8" x14ac:dyDescent="0.3">
      <c r="E13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Gage Farmer</dc:creator>
  <cp:lastModifiedBy>Farmer, Gage</cp:lastModifiedBy>
  <dcterms:created xsi:type="dcterms:W3CDTF">2015-06-05T18:17:20Z</dcterms:created>
  <dcterms:modified xsi:type="dcterms:W3CDTF">2023-09-06T00:31:31Z</dcterms:modified>
</cp:coreProperties>
</file>