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ur\OneDrive\Documents\College-Work\Autumn 2023\Engineering Economics\"/>
    </mc:Choice>
  </mc:AlternateContent>
  <xr:revisionPtr revIDLastSave="0" documentId="13_ncr:1_{C29E352B-9105-45E9-880C-73DCE2B5FD1F}" xr6:coauthVersionLast="47" xr6:coauthVersionMax="47" xr10:uidLastSave="{00000000-0000-0000-0000-000000000000}"/>
  <bookViews>
    <workbookView xWindow="-108" yWindow="-108" windowWidth="23256" windowHeight="12456" firstSheet="2" activeTab="4" xr2:uid="{B7375BF8-DD69-5E43-9B6C-F699DDA9F499}"/>
  </bookViews>
  <sheets>
    <sheet name="Slides Part 1" sheetId="4" state="hidden" r:id="rId1"/>
    <sheet name="Slides Part 2" sheetId="5" state="hidden" r:id="rId2"/>
    <sheet name="Nike Financials 2015 " sheetId="1" r:id="rId3"/>
    <sheet name="Formulas" sheetId="6" r:id="rId4"/>
    <sheet name="Practice Problems" sheetId="2" r:id="rId5"/>
    <sheet name="Original statemen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2" l="1"/>
  <c r="B34" i="2"/>
  <c r="B33" i="2" s="1"/>
  <c r="B36" i="2"/>
  <c r="B35" i="2"/>
  <c r="B26" i="2"/>
  <c r="B25" i="2"/>
  <c r="B32" i="2"/>
  <c r="B31" i="2"/>
  <c r="B30" i="2"/>
  <c r="B29" i="2"/>
  <c r="B28" i="2"/>
  <c r="B27" i="2"/>
  <c r="B23" i="2"/>
  <c r="B21" i="2" s="1"/>
  <c r="B22" i="2"/>
  <c r="B18" i="2"/>
  <c r="B17" i="2" s="1"/>
  <c r="B19" i="2"/>
  <c r="B12" i="2"/>
  <c r="B14" i="2"/>
  <c r="B10" i="2"/>
  <c r="B15" i="2"/>
  <c r="B13" i="2"/>
  <c r="B11" i="2"/>
  <c r="B9" i="2"/>
  <c r="B4" i="2"/>
  <c r="B6" i="2"/>
  <c r="B5" i="2"/>
  <c r="D18" i="1"/>
  <c r="C18" i="1"/>
  <c r="B18" i="1"/>
  <c r="D11" i="1"/>
  <c r="C11" i="1"/>
  <c r="B11" i="1"/>
  <c r="D8" i="1"/>
  <c r="C8" i="1"/>
  <c r="B8" i="1"/>
  <c r="C67" i="1"/>
  <c r="B67" i="1"/>
  <c r="C55" i="1"/>
  <c r="B55" i="1"/>
  <c r="C42" i="1"/>
  <c r="C47" i="1" s="1"/>
  <c r="B42" i="1"/>
  <c r="B47" i="1" s="1"/>
  <c r="B37" i="2" l="1"/>
  <c r="B8" i="2"/>
  <c r="B68" i="1"/>
  <c r="D14" i="1"/>
  <c r="D16" i="1" s="1"/>
  <c r="C14" i="1"/>
  <c r="C16" i="1" s="1"/>
  <c r="B14" i="1"/>
  <c r="B16" i="1" s="1"/>
  <c r="C68" i="1"/>
</calcChain>
</file>

<file path=xl/sharedStrings.xml><?xml version="1.0" encoding="utf-8"?>
<sst xmlns="http://schemas.openxmlformats.org/spreadsheetml/2006/main" count="144" uniqueCount="126">
  <si>
    <t>Calculate the following:</t>
  </si>
  <si>
    <t>Accounting Formulas for Engineering Economics</t>
  </si>
  <si>
    <t>Current Liabilities = Accounts Payable + Wages Payable + Taxes Payable + Other Payable</t>
  </si>
  <si>
    <t>Debt Ratio = Total Liabilities/Total Assets</t>
  </si>
  <si>
    <t>Net Margin Ratio = Net Income/Sales Revenue</t>
  </si>
  <si>
    <t>Gross Margin Ratio = (Sales Revenue - Cost of Goods Sold)/Sales Revenue</t>
  </si>
  <si>
    <t>Inventory Turnover Ratio (Mfg) = Cost of Goods Sold/AVERAGE  Inventory Balance</t>
  </si>
  <si>
    <t>Earnings per Share (EPS) = Net Income-Preferred Stock Dividends/Common Shares Outstanding</t>
  </si>
  <si>
    <t>Return on Common Equity = Net Income/AVERAGE Shareholder Equity</t>
  </si>
  <si>
    <t>Nike 2015</t>
  </si>
  <si>
    <t>Quick Ratio (Liquidity) =(Current Assets - Inventory)/Current Liabilities</t>
  </si>
  <si>
    <t>Return on Total Assets = [Net Income + Interest Expense (1-Tax Rate)]/AVERAGE Total Assets</t>
  </si>
  <si>
    <r>
      <t>H.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Calibri"/>
        <family val="2"/>
        <scheme val="minor"/>
      </rPr>
      <t>Earnings per Share</t>
    </r>
  </si>
  <si>
    <r>
      <t>G.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Calibri"/>
        <family val="2"/>
        <scheme val="minor"/>
      </rPr>
      <t>Return on Common Equity</t>
    </r>
  </si>
  <si>
    <r>
      <t>F.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>Return on Total Assets</t>
    </r>
  </si>
  <si>
    <r>
      <t>E.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>Net Margin</t>
    </r>
  </si>
  <si>
    <r>
      <t>D.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Calibri"/>
        <family val="2"/>
        <scheme val="minor"/>
      </rPr>
      <t xml:space="preserve"> Gross Margin</t>
    </r>
  </si>
  <si>
    <r>
      <t>C.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>Inventory Turn Over Ratio</t>
    </r>
  </si>
  <si>
    <r>
      <t>B.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 xml:space="preserve"> Quick Ratio</t>
    </r>
  </si>
  <si>
    <r>
      <t>A.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 xml:space="preserve"> Debt Ratio:</t>
    </r>
  </si>
  <si>
    <t>Assets = Liabilities + Equity</t>
  </si>
  <si>
    <t>Current Assets = Cash + Cash Equivalents + Accounts Receivable + Inventory + Prepaid Items</t>
  </si>
  <si>
    <t>Common Shareholder Equity = Common Stock + Retained Earnings + Additional Paid in Capital</t>
  </si>
  <si>
    <t>Basic Accounting Equation</t>
  </si>
  <si>
    <t>Definition</t>
  </si>
  <si>
    <t>Debt</t>
  </si>
  <si>
    <t>Liquidity (Can I pay my bills)</t>
  </si>
  <si>
    <t>Profitability</t>
  </si>
  <si>
    <t>Asset Management</t>
  </si>
  <si>
    <t>Market Analysis</t>
  </si>
  <si>
    <t>Equation Type</t>
  </si>
  <si>
    <t>Name</t>
  </si>
  <si>
    <t>Assets</t>
  </si>
  <si>
    <t>Current Assets</t>
  </si>
  <si>
    <t>Current Liabilities</t>
  </si>
  <si>
    <t>Common Shareholder Equity</t>
  </si>
  <si>
    <t>Debt Ratio</t>
  </si>
  <si>
    <t>Quick Ratio</t>
  </si>
  <si>
    <t>Return on Common Equity</t>
  </si>
  <si>
    <t>Return on Total Assets</t>
  </si>
  <si>
    <t>Gross Margin Ratio</t>
  </si>
  <si>
    <t>Net Margin Ratio</t>
  </si>
  <si>
    <t>Inventory Turnover Ratio</t>
  </si>
  <si>
    <t>Earnings per share</t>
  </si>
  <si>
    <t>NIKE, INC.</t>
  </si>
  <si>
    <t>Consolidated Balance Sheets</t>
  </si>
  <si>
    <t xml:space="preserve">May 31, </t>
  </si>
  <si>
    <t>(in millions)</t>
  </si>
  <si>
    <t>ASSETS</t>
  </si>
  <si>
    <t>Current assets:</t>
  </si>
  <si>
    <t>Cash and equivalents</t>
  </si>
  <si>
    <t>Short-term investments</t>
  </si>
  <si>
    <t>Accounts receivable, net</t>
  </si>
  <si>
    <t>Inventories</t>
  </si>
  <si>
    <t>Prepaid expenses and other current assets</t>
  </si>
  <si>
    <t>Total current assets</t>
  </si>
  <si>
    <t>Property, plant and equipment, net</t>
  </si>
  <si>
    <t>Identifiable intangible assets, net</t>
  </si>
  <si>
    <t>Goodwill</t>
  </si>
  <si>
    <t>Deferred income taxes and other assets</t>
  </si>
  <si>
    <t>TOTAL ASSETS</t>
  </si>
  <si>
    <t>LIABILITIES AND SHAREHOLDERS' EQUITY</t>
  </si>
  <si>
    <t>Current liabilities:</t>
  </si>
  <si>
    <t>Current portion of long-term debt</t>
  </si>
  <si>
    <t>Notes payable</t>
  </si>
  <si>
    <t>Accounts payable</t>
  </si>
  <si>
    <t>Accrued liabilities</t>
  </si>
  <si>
    <t>Income taxes payable</t>
  </si>
  <si>
    <t>Total current liabilities</t>
  </si>
  <si>
    <t>Long-term debt</t>
  </si>
  <si>
    <t>Deferred income taxes and other liabilities</t>
  </si>
  <si>
    <t>Commitments and contingenices (Note 18)</t>
  </si>
  <si>
    <t>Redeemable preferred stock</t>
  </si>
  <si>
    <t>Shareholders' equity:</t>
  </si>
  <si>
    <t>Common stock at stated value:</t>
  </si>
  <si>
    <t>Capital in excess of state value</t>
  </si>
  <si>
    <t>Accumulated other comprehensive income (loss)</t>
  </si>
  <si>
    <t>Retained earnings (deficit)</t>
  </si>
  <si>
    <t>Total shareholders' equity</t>
  </si>
  <si>
    <t>TOTAL LIABILITIES AND SHAREHOLDERS' EQUITY</t>
  </si>
  <si>
    <t>Deferred income taxes</t>
  </si>
  <si>
    <t>Class A convertible __ 178 and 178 shares outstanding</t>
  </si>
  <si>
    <t>Class B __ 679 and 692 shares outstanding</t>
  </si>
  <si>
    <t>Nike Consolidate statements of income</t>
  </si>
  <si>
    <t>Year ended May 31,</t>
  </si>
  <si>
    <t>(in millions, except per share data)</t>
  </si>
  <si>
    <t>Revenues</t>
  </si>
  <si>
    <t>Cost of sales</t>
  </si>
  <si>
    <t xml:space="preserve">   Gross profit</t>
  </si>
  <si>
    <t>Demand creation expense</t>
  </si>
  <si>
    <t>Operating overhead expense</t>
  </si>
  <si>
    <t xml:space="preserve">   Total selling and administrative expense</t>
  </si>
  <si>
    <t>Interest expense (income), net</t>
  </si>
  <si>
    <t>Other (income) expense, net</t>
  </si>
  <si>
    <t>Income before income taxes</t>
  </si>
  <si>
    <t>Income tax expense</t>
  </si>
  <si>
    <t>NET INCOME</t>
  </si>
  <si>
    <t xml:space="preserve">   Basic</t>
  </si>
  <si>
    <t xml:space="preserve">   Diluted</t>
  </si>
  <si>
    <t xml:space="preserve">  Basic </t>
  </si>
  <si>
    <t xml:space="preserve">  Diluted</t>
  </si>
  <si>
    <t>Dividens declared per common share</t>
  </si>
  <si>
    <t>NET INCOME FROM CONTINUING OPERATIONS</t>
  </si>
  <si>
    <t>NET INCOME FROM DISCONTINUED OPERATIONS</t>
  </si>
  <si>
    <t>Earnings per common share from continuing operations</t>
  </si>
  <si>
    <t>Earnings per common share from discontinued operations</t>
  </si>
  <si>
    <t>Quick Ratio (Liquidity) =(Current Assets - Inventories)/Current Liabilities</t>
  </si>
  <si>
    <t>Return on Assets = [Net Income + Interest Expense (1-Tax Rate)]/AVERAGE Total Assets</t>
  </si>
  <si>
    <t>Total Liabilities</t>
  </si>
  <si>
    <t>Total Assets</t>
  </si>
  <si>
    <t>Inventory</t>
  </si>
  <si>
    <t>Cost of Goods Sold</t>
  </si>
  <si>
    <t>Inventory 2015</t>
  </si>
  <si>
    <t>Inventory 2014</t>
  </si>
  <si>
    <t>Sales Revenue</t>
  </si>
  <si>
    <t>Net Income</t>
  </si>
  <si>
    <t>Interest Expense</t>
  </si>
  <si>
    <t>Tax Rate</t>
  </si>
  <si>
    <t>Income Tax Expense</t>
  </si>
  <si>
    <t>Income Before Tax</t>
  </si>
  <si>
    <t>Total Assets 2015</t>
  </si>
  <si>
    <t>Total Assets 2014</t>
  </si>
  <si>
    <t>Shareholder Equity 2015</t>
  </si>
  <si>
    <t>Shareholder Equity 2014</t>
  </si>
  <si>
    <t>Preferred Stock Dividends</t>
  </si>
  <si>
    <t>Common 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</si>
</sst>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4"/>
    </xf>
    <xf numFmtId="0" fontId="4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5" fillId="0" borderId="0" xfId="0" applyFont="1" applyAlignment="1">
      <alignment horizontal="left" vertical="center" indent="4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/>
    <xf numFmtId="9" fontId="0" fillId="0" borderId="0" xfId="1" applyFont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left" indent="2"/>
    </xf>
    <xf numFmtId="6" fontId="0" fillId="0" borderId="0" xfId="0" applyNumberFormat="1"/>
    <xf numFmtId="6" fontId="0" fillId="0" borderId="5" xfId="0" applyNumberFormat="1" applyBorder="1"/>
    <xf numFmtId="0" fontId="5" fillId="0" borderId="5" xfId="0" applyFont="1" applyBorder="1"/>
    <xf numFmtId="0" fontId="0" fillId="0" borderId="0" xfId="0" applyAlignment="1">
      <alignment horizontal="left" indent="3"/>
    </xf>
    <xf numFmtId="5" fontId="0" fillId="0" borderId="0" xfId="0" applyNumberFormat="1"/>
    <xf numFmtId="164" fontId="0" fillId="0" borderId="5" xfId="3" applyNumberFormat="1" applyFont="1" applyBorder="1"/>
    <xf numFmtId="164" fontId="0" fillId="0" borderId="5" xfId="0" applyNumberFormat="1" applyBorder="1"/>
    <xf numFmtId="0" fontId="0" fillId="0" borderId="3" xfId="0" applyBorder="1"/>
    <xf numFmtId="165" fontId="0" fillId="0" borderId="3" xfId="2" applyNumberFormat="1" applyFont="1" applyBorder="1"/>
    <xf numFmtId="165" fontId="0" fillId="0" borderId="0" xfId="2" applyNumberFormat="1" applyFont="1"/>
    <xf numFmtId="165" fontId="0" fillId="0" borderId="0" xfId="2" applyNumberFormat="1" applyFont="1" applyFill="1" applyBorder="1"/>
    <xf numFmtId="0" fontId="0" fillId="0" borderId="4" xfId="0" applyBorder="1"/>
    <xf numFmtId="164" fontId="5" fillId="0" borderId="4" xfId="3" applyNumberFormat="1" applyFont="1" applyBorder="1"/>
    <xf numFmtId="164" fontId="5" fillId="0" borderId="0" xfId="3" applyNumberFormat="1" applyFont="1" applyBorder="1"/>
    <xf numFmtId="0" fontId="0" fillId="0" borderId="3" xfId="0" applyBorder="1" applyAlignment="1">
      <alignment horizontal="center"/>
    </xf>
    <xf numFmtId="0" fontId="0" fillId="0" borderId="6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3" applyFont="1"/>
    <xf numFmtId="2" fontId="0" fillId="2" borderId="0" xfId="0" applyNumberFormat="1" applyFill="1"/>
    <xf numFmtId="44" fontId="0" fillId="0" borderId="0" xfId="0" applyNumberFormat="1"/>
    <xf numFmtId="10" fontId="0" fillId="2" borderId="0" xfId="1" applyNumberFormat="1" applyFont="1" applyFill="1"/>
    <xf numFmtId="10" fontId="0" fillId="0" borderId="0" xfId="1" applyNumberFormat="1" applyFont="1"/>
    <xf numFmtId="44" fontId="0" fillId="2" borderId="0" xfId="3" applyFont="1" applyFill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203199</xdr:rowOff>
    </xdr:from>
    <xdr:to>
      <xdr:col>2</xdr:col>
      <xdr:colOff>5626100</xdr:colOff>
      <xdr:row>42</xdr:row>
      <xdr:rowOff>144002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FE4941-0899-F646-9D57-AA1589AA5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51199"/>
          <a:ext cx="9448800" cy="5427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171450</xdr:rowOff>
    </xdr:from>
    <xdr:to>
      <xdr:col>12</xdr:col>
      <xdr:colOff>477173</xdr:colOff>
      <xdr:row>21</xdr:row>
      <xdr:rowOff>66876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A2B29C-7991-4A4F-9B35-C157B5AB5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1450"/>
          <a:ext cx="8097173" cy="409595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22</xdr:row>
      <xdr:rowOff>142875</xdr:rowOff>
    </xdr:from>
    <xdr:to>
      <xdr:col>13</xdr:col>
      <xdr:colOff>248905</xdr:colOff>
      <xdr:row>47</xdr:row>
      <xdr:rowOff>188341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84F222-C609-4EB0-835D-F214B1FBA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4543425"/>
          <a:ext cx="8449930" cy="5046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F0EB-0CD1-8942-960E-43DBDCF2BF35}">
  <dimension ref="A1"/>
  <sheetViews>
    <sheetView workbookViewId="0">
      <selection activeCell="N26" sqref="N26"/>
    </sheetView>
  </sheetViews>
  <sheetFormatPr defaultColWidth="11"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3C7E-DFEF-FB48-A0A9-E702FF9B1706}">
  <dimension ref="A1"/>
  <sheetViews>
    <sheetView workbookViewId="0">
      <selection activeCell="D20" sqref="D20"/>
    </sheetView>
  </sheetViews>
  <sheetFormatPr defaultColWidth="11"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04C0-CC1D-9B46-91C3-0AED3400E42E}">
  <dimension ref="A1:I68"/>
  <sheetViews>
    <sheetView topLeftCell="A10" zoomScale="116" zoomScaleNormal="118" workbookViewId="0">
      <selection activeCell="B14" sqref="B14"/>
    </sheetView>
  </sheetViews>
  <sheetFormatPr defaultColWidth="11" defaultRowHeight="15.6" x14ac:dyDescent="0.3"/>
  <cols>
    <col min="1" max="1" width="45.59765625" customWidth="1"/>
    <col min="6" max="6" width="10.8984375" customWidth="1"/>
    <col min="7" max="7" width="9.765625E-2" customWidth="1"/>
    <col min="8" max="8" width="12.69921875" customWidth="1"/>
  </cols>
  <sheetData>
    <row r="1" spans="1:7" x14ac:dyDescent="0.3">
      <c r="E1" s="31"/>
      <c r="F1" s="31"/>
      <c r="G1" s="31"/>
    </row>
    <row r="2" spans="1:7" x14ac:dyDescent="0.3">
      <c r="A2" t="s">
        <v>83</v>
      </c>
    </row>
    <row r="4" spans="1:7" x14ac:dyDescent="0.3">
      <c r="B4" s="32" t="s">
        <v>84</v>
      </c>
      <c r="C4" s="32"/>
      <c r="D4" s="32"/>
    </row>
    <row r="5" spans="1:7" x14ac:dyDescent="0.3">
      <c r="A5" t="s">
        <v>85</v>
      </c>
      <c r="B5" s="22">
        <v>2015</v>
      </c>
      <c r="C5" s="22">
        <v>2014</v>
      </c>
      <c r="D5" s="22">
        <v>2013</v>
      </c>
    </row>
    <row r="6" spans="1:7" x14ac:dyDescent="0.3">
      <c r="A6" s="13" t="s">
        <v>86</v>
      </c>
      <c r="B6" s="16">
        <v>30601</v>
      </c>
      <c r="C6" s="16">
        <v>27799</v>
      </c>
      <c r="D6" s="16">
        <v>25313</v>
      </c>
    </row>
    <row r="7" spans="1:7" x14ac:dyDescent="0.3">
      <c r="A7" s="22" t="s">
        <v>87</v>
      </c>
      <c r="B7" s="23">
        <v>16534</v>
      </c>
      <c r="C7" s="23">
        <v>15353</v>
      </c>
      <c r="D7" s="23">
        <v>14279</v>
      </c>
    </row>
    <row r="8" spans="1:7" x14ac:dyDescent="0.3">
      <c r="A8" t="s">
        <v>88</v>
      </c>
      <c r="B8" s="24">
        <f>+B6-B7</f>
        <v>14067</v>
      </c>
      <c r="C8" s="24">
        <f>+C6-C7</f>
        <v>12446</v>
      </c>
      <c r="D8" s="24">
        <f>+D6-D7</f>
        <v>11034</v>
      </c>
    </row>
    <row r="9" spans="1:7" x14ac:dyDescent="0.3">
      <c r="A9" t="s">
        <v>89</v>
      </c>
      <c r="B9" s="24">
        <v>3213</v>
      </c>
      <c r="C9" s="25">
        <v>3031</v>
      </c>
      <c r="D9" s="25">
        <v>2745</v>
      </c>
    </row>
    <row r="10" spans="1:7" x14ac:dyDescent="0.3">
      <c r="A10" s="22" t="s">
        <v>90</v>
      </c>
      <c r="B10" s="23">
        <v>6679</v>
      </c>
      <c r="C10" s="23">
        <v>5735</v>
      </c>
      <c r="D10" s="23">
        <v>5051</v>
      </c>
    </row>
    <row r="11" spans="1:7" x14ac:dyDescent="0.3">
      <c r="A11" t="s">
        <v>91</v>
      </c>
      <c r="B11" s="25">
        <f>SUM(B9:B10)</f>
        <v>9892</v>
      </c>
      <c r="C11" s="25">
        <f>SUM(C9:C10)</f>
        <v>8766</v>
      </c>
      <c r="D11" s="25">
        <f>SUM(D9:D10)</f>
        <v>7796</v>
      </c>
    </row>
    <row r="12" spans="1:7" x14ac:dyDescent="0.3">
      <c r="A12" t="s">
        <v>92</v>
      </c>
      <c r="B12" s="25">
        <v>28</v>
      </c>
      <c r="C12" s="25">
        <v>33</v>
      </c>
      <c r="D12" s="25">
        <v>-3</v>
      </c>
    </row>
    <row r="13" spans="1:7" x14ac:dyDescent="0.3">
      <c r="A13" s="22" t="s">
        <v>93</v>
      </c>
      <c r="B13" s="23">
        <v>-58</v>
      </c>
      <c r="C13" s="23">
        <v>103</v>
      </c>
      <c r="D13" s="23">
        <v>-15</v>
      </c>
    </row>
    <row r="14" spans="1:7" x14ac:dyDescent="0.3">
      <c r="A14" t="s">
        <v>94</v>
      </c>
      <c r="B14" s="25">
        <f>+B8-SUM(B11:B13)</f>
        <v>4205</v>
      </c>
      <c r="C14" s="25">
        <f>+C8-SUM(C11:C13)</f>
        <v>3544</v>
      </c>
      <c r="D14" s="25">
        <f>+D8-SUM(D11:D13)</f>
        <v>3256</v>
      </c>
    </row>
    <row r="15" spans="1:7" x14ac:dyDescent="0.3">
      <c r="A15" s="22" t="s">
        <v>95</v>
      </c>
      <c r="B15" s="23">
        <v>932</v>
      </c>
      <c r="C15" s="23">
        <v>851</v>
      </c>
      <c r="D15" s="23">
        <v>805</v>
      </c>
    </row>
    <row r="16" spans="1:7" x14ac:dyDescent="0.3">
      <c r="A16" s="26" t="s">
        <v>102</v>
      </c>
      <c r="B16" s="27">
        <f>+B14-B15</f>
        <v>3273</v>
      </c>
      <c r="C16" s="27">
        <f>+C14-C15</f>
        <v>2693</v>
      </c>
      <c r="D16" s="27">
        <f>+D14-D15</f>
        <v>2451</v>
      </c>
    </row>
    <row r="17" spans="1:4" x14ac:dyDescent="0.3">
      <c r="A17" t="s">
        <v>103</v>
      </c>
      <c r="B17" s="28"/>
      <c r="C17" s="28"/>
      <c r="D17" s="28">
        <v>21</v>
      </c>
    </row>
    <row r="18" spans="1:4" x14ac:dyDescent="0.3">
      <c r="A18" s="14" t="s">
        <v>96</v>
      </c>
      <c r="B18" s="28">
        <f>+B16+B17</f>
        <v>3273</v>
      </c>
      <c r="C18" s="28">
        <f>+C16+C17</f>
        <v>2693</v>
      </c>
      <c r="D18" s="28">
        <f>+D16+D17</f>
        <v>2472</v>
      </c>
    </row>
    <row r="19" spans="1:4" x14ac:dyDescent="0.3">
      <c r="A19" t="s">
        <v>104</v>
      </c>
    </row>
    <row r="20" spans="1:4" x14ac:dyDescent="0.3">
      <c r="A20" t="s">
        <v>97</v>
      </c>
      <c r="B20">
        <v>3.8</v>
      </c>
      <c r="C20">
        <v>3.05</v>
      </c>
      <c r="D20">
        <v>2.74</v>
      </c>
    </row>
    <row r="21" spans="1:4" x14ac:dyDescent="0.3">
      <c r="A21" t="s">
        <v>98</v>
      </c>
      <c r="B21">
        <v>3.7</v>
      </c>
      <c r="C21">
        <v>2.97</v>
      </c>
      <c r="D21">
        <v>2.68</v>
      </c>
    </row>
    <row r="22" spans="1:4" x14ac:dyDescent="0.3">
      <c r="A22" t="s">
        <v>105</v>
      </c>
    </row>
    <row r="23" spans="1:4" x14ac:dyDescent="0.3">
      <c r="A23" t="s">
        <v>99</v>
      </c>
      <c r="D23">
        <v>0.02</v>
      </c>
    </row>
    <row r="24" spans="1:4" x14ac:dyDescent="0.3">
      <c r="A24" t="s">
        <v>100</v>
      </c>
      <c r="D24">
        <v>0.02</v>
      </c>
    </row>
    <row r="26" spans="1:4" x14ac:dyDescent="0.3">
      <c r="A26" t="s">
        <v>101</v>
      </c>
      <c r="B26">
        <v>1.08</v>
      </c>
      <c r="C26">
        <v>0.93</v>
      </c>
      <c r="D26">
        <v>0.81</v>
      </c>
    </row>
    <row r="31" spans="1:4" x14ac:dyDescent="0.3">
      <c r="A31" t="s">
        <v>44</v>
      </c>
    </row>
    <row r="32" spans="1:4" x14ac:dyDescent="0.3">
      <c r="A32" t="s">
        <v>45</v>
      </c>
      <c r="B32" s="29" t="s">
        <v>46</v>
      </c>
      <c r="C32" s="29"/>
    </row>
    <row r="33" spans="1:3" x14ac:dyDescent="0.3">
      <c r="A33" t="s">
        <v>47</v>
      </c>
      <c r="B33" s="12">
        <v>2015</v>
      </c>
      <c r="C33" s="12">
        <v>2014</v>
      </c>
    </row>
    <row r="34" spans="1:3" x14ac:dyDescent="0.3">
      <c r="A34" s="13" t="s">
        <v>48</v>
      </c>
      <c r="B34" s="13"/>
      <c r="C34" s="13"/>
    </row>
    <row r="35" spans="1:3" x14ac:dyDescent="0.3">
      <c r="A35" t="s">
        <v>49</v>
      </c>
    </row>
    <row r="36" spans="1:3" x14ac:dyDescent="0.3">
      <c r="A36" s="14" t="s">
        <v>50</v>
      </c>
      <c r="B36" s="15">
        <v>3852</v>
      </c>
      <c r="C36">
        <v>2220</v>
      </c>
    </row>
    <row r="37" spans="1:3" x14ac:dyDescent="0.3">
      <c r="A37" s="14" t="s">
        <v>51</v>
      </c>
      <c r="B37">
        <v>2072</v>
      </c>
      <c r="C37">
        <v>2922</v>
      </c>
    </row>
    <row r="38" spans="1:3" x14ac:dyDescent="0.3">
      <c r="A38" s="14" t="s">
        <v>52</v>
      </c>
      <c r="B38">
        <v>3358</v>
      </c>
      <c r="C38">
        <v>3434</v>
      </c>
    </row>
    <row r="39" spans="1:3" x14ac:dyDescent="0.3">
      <c r="A39" s="14" t="s">
        <v>53</v>
      </c>
      <c r="B39">
        <v>4337</v>
      </c>
      <c r="C39">
        <v>3947</v>
      </c>
    </row>
    <row r="40" spans="1:3" x14ac:dyDescent="0.3">
      <c r="A40" s="14" t="s">
        <v>80</v>
      </c>
      <c r="B40">
        <v>389</v>
      </c>
      <c r="C40">
        <v>355</v>
      </c>
    </row>
    <row r="41" spans="1:3" x14ac:dyDescent="0.3">
      <c r="A41" s="14" t="s">
        <v>54</v>
      </c>
      <c r="B41">
        <v>1968</v>
      </c>
      <c r="C41">
        <v>818</v>
      </c>
    </row>
    <row r="42" spans="1:3" x14ac:dyDescent="0.3">
      <c r="A42" s="13" t="s">
        <v>55</v>
      </c>
      <c r="B42" s="16">
        <f>SUM(B36:B41)</f>
        <v>15976</v>
      </c>
      <c r="C42" s="16">
        <f>SUM(C36:C41)</f>
        <v>13696</v>
      </c>
    </row>
    <row r="43" spans="1:3" x14ac:dyDescent="0.3">
      <c r="A43" s="14" t="s">
        <v>56</v>
      </c>
      <c r="B43">
        <v>3011</v>
      </c>
      <c r="C43">
        <v>2834</v>
      </c>
    </row>
    <row r="44" spans="1:3" x14ac:dyDescent="0.3">
      <c r="A44" s="14" t="s">
        <v>57</v>
      </c>
      <c r="B44">
        <v>281</v>
      </c>
      <c r="C44">
        <v>282</v>
      </c>
    </row>
    <row r="45" spans="1:3" x14ac:dyDescent="0.3">
      <c r="A45" s="14" t="s">
        <v>58</v>
      </c>
      <c r="B45">
        <v>131</v>
      </c>
      <c r="C45">
        <v>131</v>
      </c>
    </row>
    <row r="46" spans="1:3" x14ac:dyDescent="0.3">
      <c r="A46" s="14" t="s">
        <v>59</v>
      </c>
      <c r="B46">
        <v>2201</v>
      </c>
      <c r="C46">
        <v>1651</v>
      </c>
    </row>
    <row r="47" spans="1:3" x14ac:dyDescent="0.3">
      <c r="A47" s="17" t="s">
        <v>60</v>
      </c>
      <c r="B47" s="16">
        <f>SUM(B42:B46)</f>
        <v>21600</v>
      </c>
      <c r="C47" s="16">
        <f>SUM(C42:C46)</f>
        <v>18594</v>
      </c>
    </row>
    <row r="48" spans="1:3" x14ac:dyDescent="0.3">
      <c r="A48" s="17" t="s">
        <v>61</v>
      </c>
      <c r="B48" s="13"/>
      <c r="C48" s="13"/>
    </row>
    <row r="49" spans="1:9" x14ac:dyDescent="0.3">
      <c r="A49" t="s">
        <v>62</v>
      </c>
    </row>
    <row r="50" spans="1:9" x14ac:dyDescent="0.3">
      <c r="A50" s="14" t="s">
        <v>63</v>
      </c>
      <c r="B50">
        <v>107</v>
      </c>
      <c r="C50">
        <v>7</v>
      </c>
    </row>
    <row r="51" spans="1:9" x14ac:dyDescent="0.3">
      <c r="A51" s="14" t="s">
        <v>64</v>
      </c>
      <c r="B51">
        <v>74</v>
      </c>
      <c r="C51">
        <v>167</v>
      </c>
    </row>
    <row r="52" spans="1:9" x14ac:dyDescent="0.3">
      <c r="A52" s="14" t="s">
        <v>65</v>
      </c>
      <c r="B52">
        <v>2131</v>
      </c>
      <c r="C52">
        <v>1930</v>
      </c>
    </row>
    <row r="53" spans="1:9" x14ac:dyDescent="0.3">
      <c r="A53" s="14" t="s">
        <v>66</v>
      </c>
      <c r="B53">
        <v>3951</v>
      </c>
      <c r="C53">
        <v>2491</v>
      </c>
    </row>
    <row r="54" spans="1:9" x14ac:dyDescent="0.3">
      <c r="A54" s="14" t="s">
        <v>67</v>
      </c>
      <c r="B54">
        <v>71</v>
      </c>
      <c r="C54">
        <v>432</v>
      </c>
    </row>
    <row r="55" spans="1:9" x14ac:dyDescent="0.3">
      <c r="A55" s="13" t="s">
        <v>68</v>
      </c>
      <c r="B55" s="13">
        <f>SUM(B50:B54)</f>
        <v>6334</v>
      </c>
      <c r="C55" s="13">
        <f>SUM(C50:C54)</f>
        <v>5027</v>
      </c>
    </row>
    <row r="56" spans="1:9" x14ac:dyDescent="0.3">
      <c r="A56" s="14" t="s">
        <v>69</v>
      </c>
      <c r="B56">
        <v>1079</v>
      </c>
      <c r="C56">
        <v>1199</v>
      </c>
      <c r="I56" s="11"/>
    </row>
    <row r="57" spans="1:9" x14ac:dyDescent="0.3">
      <c r="A57" s="14" t="s">
        <v>70</v>
      </c>
      <c r="B57">
        <v>1480</v>
      </c>
      <c r="C57">
        <v>1544</v>
      </c>
    </row>
    <row r="58" spans="1:9" x14ac:dyDescent="0.3">
      <c r="A58" s="14" t="s">
        <v>71</v>
      </c>
    </row>
    <row r="59" spans="1:9" x14ac:dyDescent="0.3">
      <c r="A59" s="14" t="s">
        <v>72</v>
      </c>
    </row>
    <row r="60" spans="1:9" x14ac:dyDescent="0.3">
      <c r="A60" s="14" t="s">
        <v>73</v>
      </c>
    </row>
    <row r="61" spans="1:9" x14ac:dyDescent="0.3">
      <c r="A61" s="14" t="s">
        <v>74</v>
      </c>
    </row>
    <row r="62" spans="1:9" x14ac:dyDescent="0.3">
      <c r="A62" s="18" t="s">
        <v>81</v>
      </c>
    </row>
    <row r="63" spans="1:9" x14ac:dyDescent="0.3">
      <c r="A63" s="18" t="s">
        <v>82</v>
      </c>
      <c r="B63">
        <v>3</v>
      </c>
      <c r="C63">
        <v>3</v>
      </c>
    </row>
    <row r="64" spans="1:9" x14ac:dyDescent="0.3">
      <c r="A64" s="14" t="s">
        <v>75</v>
      </c>
      <c r="B64">
        <v>6773</v>
      </c>
      <c r="C64">
        <v>5865</v>
      </c>
    </row>
    <row r="65" spans="1:3" x14ac:dyDescent="0.3">
      <c r="A65" s="14" t="s">
        <v>76</v>
      </c>
      <c r="B65" s="19">
        <v>1246</v>
      </c>
      <c r="C65" s="19">
        <v>85</v>
      </c>
    </row>
    <row r="66" spans="1:3" x14ac:dyDescent="0.3">
      <c r="A66" s="14" t="s">
        <v>77</v>
      </c>
      <c r="B66">
        <v>4685</v>
      </c>
      <c r="C66" s="19">
        <v>4871</v>
      </c>
    </row>
    <row r="67" spans="1:3" x14ac:dyDescent="0.3">
      <c r="A67" s="13" t="s">
        <v>78</v>
      </c>
      <c r="B67" s="20">
        <f>SUM(B63:B66)</f>
        <v>12707</v>
      </c>
      <c r="C67" s="20">
        <f>SUM(C63:C66)</f>
        <v>10824</v>
      </c>
    </row>
    <row r="68" spans="1:3" x14ac:dyDescent="0.3">
      <c r="A68" s="17" t="s">
        <v>79</v>
      </c>
      <c r="B68" s="21">
        <f>SUM(B55:B59)+B67</f>
        <v>21600</v>
      </c>
      <c r="C68" s="21">
        <f>SUM(C55:C59)+C67</f>
        <v>18594</v>
      </c>
    </row>
  </sheetData>
  <mergeCells count="2">
    <mergeCell ref="E1:G1"/>
    <mergeCell ref="B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BCB4-9655-CD4B-AACE-E9302F882A97}">
  <dimension ref="A1:C13"/>
  <sheetViews>
    <sheetView workbookViewId="0">
      <selection activeCell="A17" sqref="A17"/>
    </sheetView>
  </sheetViews>
  <sheetFormatPr defaultColWidth="11" defaultRowHeight="15.6" x14ac:dyDescent="0.3"/>
  <cols>
    <col min="1" max="1" width="24.59765625" style="1" customWidth="1"/>
    <col min="2" max="2" width="25.5" style="1" customWidth="1"/>
    <col min="3" max="3" width="79.8984375" customWidth="1"/>
    <col min="4" max="4" width="35" customWidth="1"/>
  </cols>
  <sheetData>
    <row r="1" spans="1:3" x14ac:dyDescent="0.3">
      <c r="A1" s="9" t="s">
        <v>30</v>
      </c>
      <c r="B1" s="9" t="s">
        <v>31</v>
      </c>
      <c r="C1" s="10" t="s">
        <v>1</v>
      </c>
    </row>
    <row r="2" spans="1:3" x14ac:dyDescent="0.3">
      <c r="A2" s="5" t="s">
        <v>23</v>
      </c>
      <c r="B2" s="5" t="s">
        <v>32</v>
      </c>
      <c r="C2" s="6" t="s">
        <v>20</v>
      </c>
    </row>
    <row r="3" spans="1:3" x14ac:dyDescent="0.3">
      <c r="A3" s="5" t="s">
        <v>24</v>
      </c>
      <c r="B3" s="5" t="s">
        <v>33</v>
      </c>
      <c r="C3" s="6" t="s">
        <v>21</v>
      </c>
    </row>
    <row r="4" spans="1:3" x14ac:dyDescent="0.3">
      <c r="A4" s="5" t="s">
        <v>24</v>
      </c>
      <c r="B4" s="5" t="s">
        <v>34</v>
      </c>
      <c r="C4" s="6" t="s">
        <v>2</v>
      </c>
    </row>
    <row r="5" spans="1:3" x14ac:dyDescent="0.3">
      <c r="A5" s="5" t="s">
        <v>24</v>
      </c>
      <c r="B5" s="5" t="s">
        <v>35</v>
      </c>
      <c r="C5" s="6" t="s">
        <v>22</v>
      </c>
    </row>
    <row r="6" spans="1:3" x14ac:dyDescent="0.3">
      <c r="A6" s="5" t="s">
        <v>25</v>
      </c>
      <c r="B6" s="5" t="s">
        <v>36</v>
      </c>
      <c r="C6" s="6" t="s">
        <v>3</v>
      </c>
    </row>
    <row r="7" spans="1:3" x14ac:dyDescent="0.3">
      <c r="A7" s="5" t="s">
        <v>26</v>
      </c>
      <c r="B7" s="5" t="s">
        <v>37</v>
      </c>
      <c r="C7" s="6" t="s">
        <v>10</v>
      </c>
    </row>
    <row r="8" spans="1:3" x14ac:dyDescent="0.3">
      <c r="A8" s="5" t="s">
        <v>27</v>
      </c>
      <c r="B8" s="5" t="s">
        <v>38</v>
      </c>
      <c r="C8" s="6" t="s">
        <v>8</v>
      </c>
    </row>
    <row r="9" spans="1:3" x14ac:dyDescent="0.3">
      <c r="A9" s="5" t="s">
        <v>27</v>
      </c>
      <c r="B9" s="5" t="s">
        <v>39</v>
      </c>
      <c r="C9" s="6" t="s">
        <v>11</v>
      </c>
    </row>
    <row r="10" spans="1:3" x14ac:dyDescent="0.3">
      <c r="A10" s="5" t="s">
        <v>27</v>
      </c>
      <c r="B10" s="5" t="s">
        <v>40</v>
      </c>
      <c r="C10" s="6" t="s">
        <v>5</v>
      </c>
    </row>
    <row r="11" spans="1:3" x14ac:dyDescent="0.3">
      <c r="A11" s="5" t="s">
        <v>27</v>
      </c>
      <c r="B11" s="5" t="s">
        <v>41</v>
      </c>
      <c r="C11" s="6" t="s">
        <v>4</v>
      </c>
    </row>
    <row r="12" spans="1:3" x14ac:dyDescent="0.3">
      <c r="A12" s="5" t="s">
        <v>28</v>
      </c>
      <c r="B12" s="5" t="s">
        <v>42</v>
      </c>
      <c r="C12" s="6" t="s">
        <v>6</v>
      </c>
    </row>
    <row r="13" spans="1:3" x14ac:dyDescent="0.3">
      <c r="A13" s="5" t="s">
        <v>29</v>
      </c>
      <c r="B13" s="5" t="s">
        <v>43</v>
      </c>
      <c r="C13" s="6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285B-D45F-2B4D-BCC5-C33A50F3FFB3}">
  <dimension ref="A1:E40"/>
  <sheetViews>
    <sheetView tabSelected="1" topLeftCell="A14" workbookViewId="0">
      <selection activeCell="B41" sqref="B41"/>
    </sheetView>
  </sheetViews>
  <sheetFormatPr defaultColWidth="11" defaultRowHeight="15.6" x14ac:dyDescent="0.3"/>
  <cols>
    <col min="1" max="1" width="33.09765625" customWidth="1"/>
    <col min="2" max="2" width="18" customWidth="1"/>
  </cols>
  <sheetData>
    <row r="1" spans="1:5" x14ac:dyDescent="0.3">
      <c r="A1" s="4" t="s">
        <v>0</v>
      </c>
      <c r="B1" s="8" t="s">
        <v>9</v>
      </c>
      <c r="E1" s="30" t="s">
        <v>3</v>
      </c>
    </row>
    <row r="2" spans="1:5" x14ac:dyDescent="0.3">
      <c r="E2" s="30" t="s">
        <v>106</v>
      </c>
    </row>
    <row r="3" spans="1:5" x14ac:dyDescent="0.3">
      <c r="E3" s="30" t="s">
        <v>8</v>
      </c>
    </row>
    <row r="4" spans="1:5" x14ac:dyDescent="0.3">
      <c r="A4" s="7" t="s">
        <v>19</v>
      </c>
      <c r="B4" s="34">
        <f>B5/B6</f>
        <v>0.41171296296296295</v>
      </c>
      <c r="E4" s="30" t="s">
        <v>107</v>
      </c>
    </row>
    <row r="5" spans="1:5" x14ac:dyDescent="0.3">
      <c r="A5" s="6" t="s">
        <v>108</v>
      </c>
      <c r="B5" s="33">
        <f>'Nike Financials 2015 '!B68-'Nike Financials 2015 '!B67</f>
        <v>8893</v>
      </c>
      <c r="E5" s="30" t="s">
        <v>5</v>
      </c>
    </row>
    <row r="6" spans="1:5" x14ac:dyDescent="0.3">
      <c r="A6" s="6" t="s">
        <v>109</v>
      </c>
      <c r="B6" s="33">
        <f>'Nike Financials 2015 '!B68</f>
        <v>21600</v>
      </c>
      <c r="E6" s="30" t="s">
        <v>4</v>
      </c>
    </row>
    <row r="7" spans="1:5" x14ac:dyDescent="0.3">
      <c r="A7" s="2"/>
      <c r="E7" s="30" t="s">
        <v>6</v>
      </c>
    </row>
    <row r="8" spans="1:5" x14ac:dyDescent="0.3">
      <c r="A8" s="7" t="s">
        <v>18</v>
      </c>
      <c r="B8" s="34">
        <f>(B9-B10)/B11</f>
        <v>1.8375434164824755</v>
      </c>
      <c r="E8" s="30" t="s">
        <v>7</v>
      </c>
    </row>
    <row r="9" spans="1:5" x14ac:dyDescent="0.3">
      <c r="A9" s="6" t="s">
        <v>33</v>
      </c>
      <c r="B9" s="33">
        <f>'Nike Financials 2015 '!B42</f>
        <v>15976</v>
      </c>
    </row>
    <row r="10" spans="1:5" x14ac:dyDescent="0.3">
      <c r="A10" s="6" t="s">
        <v>110</v>
      </c>
      <c r="B10" s="33">
        <f>'Nike Financials 2015 '!B39</f>
        <v>4337</v>
      </c>
    </row>
    <row r="11" spans="1:5" x14ac:dyDescent="0.3">
      <c r="A11" s="6" t="s">
        <v>34</v>
      </c>
      <c r="B11" s="33">
        <f>'Nike Financials 2015 '!B55</f>
        <v>6334</v>
      </c>
    </row>
    <row r="12" spans="1:5" x14ac:dyDescent="0.3">
      <c r="A12" s="7" t="s">
        <v>17</v>
      </c>
      <c r="B12" s="34">
        <f>B13/((B14+B15)/2)</f>
        <v>3.9917914051183003</v>
      </c>
    </row>
    <row r="13" spans="1:5" x14ac:dyDescent="0.3">
      <c r="A13" s="6" t="s">
        <v>111</v>
      </c>
      <c r="B13" s="33">
        <f>'Nike Financials 2015 '!B7</f>
        <v>16534</v>
      </c>
    </row>
    <row r="14" spans="1:5" x14ac:dyDescent="0.3">
      <c r="A14" s="6" t="s">
        <v>112</v>
      </c>
      <c r="B14" s="35">
        <f>'Nike Financials 2015 '!B39</f>
        <v>4337</v>
      </c>
    </row>
    <row r="15" spans="1:5" x14ac:dyDescent="0.3">
      <c r="A15" s="6" t="s">
        <v>113</v>
      </c>
      <c r="B15" s="33">
        <f>'Nike Financials 2015 '!C39</f>
        <v>3947</v>
      </c>
    </row>
    <row r="16" spans="1:5" x14ac:dyDescent="0.3">
      <c r="A16" s="2"/>
    </row>
    <row r="17" spans="1:2" x14ac:dyDescent="0.3">
      <c r="A17" s="7" t="s">
        <v>16</v>
      </c>
      <c r="B17" s="34">
        <f>(B18-B19)/B18</f>
        <v>0.4596908597758243</v>
      </c>
    </row>
    <row r="18" spans="1:2" x14ac:dyDescent="0.3">
      <c r="A18" s="6" t="s">
        <v>114</v>
      </c>
      <c r="B18" s="33">
        <f>'Nike Financials 2015 '!B6</f>
        <v>30601</v>
      </c>
    </row>
    <row r="19" spans="1:2" x14ac:dyDescent="0.3">
      <c r="A19" s="6" t="s">
        <v>111</v>
      </c>
      <c r="B19" s="33">
        <f>'Nike Financials 2015 '!B7</f>
        <v>16534</v>
      </c>
    </row>
    <row r="20" spans="1:2" x14ac:dyDescent="0.3">
      <c r="A20" s="2"/>
    </row>
    <row r="21" spans="1:2" x14ac:dyDescent="0.3">
      <c r="A21" s="7" t="s">
        <v>15</v>
      </c>
      <c r="B21" s="36">
        <f>B23/B22</f>
        <v>0.1069572889774844</v>
      </c>
    </row>
    <row r="22" spans="1:2" x14ac:dyDescent="0.3">
      <c r="A22" s="6" t="s">
        <v>114</v>
      </c>
      <c r="B22" s="33">
        <f>'Nike Financials 2015 '!B6</f>
        <v>30601</v>
      </c>
    </row>
    <row r="23" spans="1:2" x14ac:dyDescent="0.3">
      <c r="A23" s="6" t="s">
        <v>115</v>
      </c>
      <c r="B23" s="33">
        <f>'Nike Financials 2015 '!B18</f>
        <v>3273</v>
      </c>
    </row>
    <row r="24" spans="1:2" x14ac:dyDescent="0.3">
      <c r="A24" s="3"/>
    </row>
    <row r="25" spans="1:2" x14ac:dyDescent="0.3">
      <c r="A25" s="7" t="s">
        <v>14</v>
      </c>
      <c r="B25" s="36">
        <f>(B26+B27*(1-B28))/((B31+B32)/2)</f>
        <v>0.16394457156276007</v>
      </c>
    </row>
    <row r="26" spans="1:2" x14ac:dyDescent="0.3">
      <c r="A26" s="6" t="s">
        <v>115</v>
      </c>
      <c r="B26" s="33">
        <f>'Nike Financials 2015 '!B18</f>
        <v>3273</v>
      </c>
    </row>
    <row r="27" spans="1:2" x14ac:dyDescent="0.3">
      <c r="A27" s="6" t="s">
        <v>116</v>
      </c>
      <c r="B27" s="33">
        <f>'Nike Financials 2015 '!B12</f>
        <v>28</v>
      </c>
    </row>
    <row r="28" spans="1:2" x14ac:dyDescent="0.3">
      <c r="A28" s="6" t="s">
        <v>117</v>
      </c>
      <c r="B28" s="37">
        <f>'Nike Financials 2015 '!B15/'Nike Financials 2015 '!B14</f>
        <v>0.22164090368608799</v>
      </c>
    </row>
    <row r="29" spans="1:2" x14ac:dyDescent="0.3">
      <c r="A29" s="6" t="s">
        <v>118</v>
      </c>
      <c r="B29" s="33">
        <f>'Nike Financials 2015 '!B15</f>
        <v>932</v>
      </c>
    </row>
    <row r="30" spans="1:2" x14ac:dyDescent="0.3">
      <c r="A30" s="6" t="s">
        <v>119</v>
      </c>
      <c r="B30" s="33">
        <f>'Nike Financials 2015 '!B14</f>
        <v>4205</v>
      </c>
    </row>
    <row r="31" spans="1:2" x14ac:dyDescent="0.3">
      <c r="A31" s="6" t="s">
        <v>120</v>
      </c>
      <c r="B31" s="33">
        <f>'Nike Financials 2015 '!B47</f>
        <v>21600</v>
      </c>
    </row>
    <row r="32" spans="1:2" x14ac:dyDescent="0.3">
      <c r="A32" s="6" t="s">
        <v>121</v>
      </c>
      <c r="B32" s="33">
        <f>'Nike Financials 2015 '!C47</f>
        <v>18594</v>
      </c>
    </row>
    <row r="33" spans="1:2" x14ac:dyDescent="0.3">
      <c r="A33" s="7" t="s">
        <v>13</v>
      </c>
      <c r="B33" s="36">
        <f>B34/((B35+B36)/2)</f>
        <v>0.27818622242998597</v>
      </c>
    </row>
    <row r="34" spans="1:2" x14ac:dyDescent="0.3">
      <c r="A34" s="6" t="s">
        <v>115</v>
      </c>
      <c r="B34" s="33">
        <f>'Nike Financials 2015 '!B18</f>
        <v>3273</v>
      </c>
    </row>
    <row r="35" spans="1:2" x14ac:dyDescent="0.3">
      <c r="A35" s="6" t="s">
        <v>122</v>
      </c>
      <c r="B35" s="33">
        <f>'Nike Financials 2015 '!B67</f>
        <v>12707</v>
      </c>
    </row>
    <row r="36" spans="1:2" x14ac:dyDescent="0.3">
      <c r="A36" s="6" t="s">
        <v>123</v>
      </c>
      <c r="B36" s="33">
        <f>'Nike Financials 2015 '!C67</f>
        <v>10824</v>
      </c>
    </row>
    <row r="37" spans="1:2" x14ac:dyDescent="0.3">
      <c r="A37" s="7" t="s">
        <v>12</v>
      </c>
      <c r="B37" s="38" t="e">
        <f>(B38-B39)/B40</f>
        <v>#DIV/0!</v>
      </c>
    </row>
    <row r="38" spans="1:2" x14ac:dyDescent="0.3">
      <c r="A38" s="6" t="s">
        <v>115</v>
      </c>
      <c r="B38" s="33">
        <f>'Nike Financials 2015 '!B18</f>
        <v>3273</v>
      </c>
    </row>
    <row r="39" spans="1:2" x14ac:dyDescent="0.3">
      <c r="A39" s="6" t="s">
        <v>124</v>
      </c>
    </row>
    <row r="40" spans="1:2" x14ac:dyDescent="0.3">
      <c r="A40" s="6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1A45-FAEB-45AC-A318-2297163AF505}">
  <dimension ref="A1"/>
  <sheetViews>
    <sheetView workbookViewId="0">
      <selection activeCell="F25" sqref="F25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Slides Part 1</vt:lpstr>
      <vt:lpstr>Slides Part 2</vt:lpstr>
      <vt:lpstr>Nike Financials 2015 </vt:lpstr>
      <vt:lpstr>Formulas</vt:lpstr>
      <vt:lpstr>Practice Problems</vt:lpstr>
      <vt:lpstr>Original statements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Ulstad, Aimee T.</dc:creator>
  <cp:lastModifiedBy>Gage Farmer</cp:lastModifiedBy>
  <dcterms:created xsi:type="dcterms:W3CDTF">2020-06-10T21:33:15Z</dcterms:created>
  <dcterms:modified xsi:type="dcterms:W3CDTF">2023-08-31T14:42:11Z</dcterms:modified>
</cp:coreProperties>
</file>