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ur\Dropbox (Personal)\Publications\Academic\ASPHS 2016\"/>
    </mc:Choice>
  </mc:AlternateContent>
  <bookViews>
    <workbookView xWindow="0" yWindow="0" windowWidth="17460" windowHeight="6930" activeTab="1"/>
  </bookViews>
  <sheets>
    <sheet name="Points" sheetId="2" r:id="rId1"/>
    <sheet name="Standings thresholds" sheetId="9" r:id="rId2"/>
    <sheet name="Transfer expense" sheetId="6" r:id="rId3"/>
    <sheet name="Transfer expense - Rolling avg" sheetId="7" r:id="rId4"/>
    <sheet name="Net transfer spend" sheetId="1" r:id="rId5"/>
    <sheet name="Net transfer spend - Rolling av" sheetId="8" r:id="rId6"/>
    <sheet name="Market Value" sheetId="3" r:id="rId7"/>
    <sheet name="Correlations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9" l="1"/>
  <c r="X4" i="9"/>
  <c r="X3" i="9"/>
  <c r="W5" i="9"/>
  <c r="W4" i="9"/>
  <c r="W3" i="9"/>
  <c r="V5" i="9"/>
  <c r="V4" i="9"/>
  <c r="V3" i="9"/>
  <c r="U5" i="9"/>
  <c r="U4" i="9"/>
  <c r="U3" i="9"/>
  <c r="T5" i="9"/>
  <c r="T4" i="9"/>
  <c r="T3" i="9"/>
  <c r="S5" i="9"/>
  <c r="S4" i="9"/>
  <c r="S3" i="9"/>
  <c r="R5" i="9"/>
  <c r="R4" i="9"/>
  <c r="R3" i="9"/>
  <c r="Q5" i="9"/>
  <c r="Q4" i="9"/>
  <c r="Q3" i="9"/>
  <c r="P5" i="9"/>
  <c r="P4" i="9"/>
  <c r="P3" i="9"/>
  <c r="O5" i="9"/>
  <c r="O4" i="9"/>
  <c r="O3" i="9"/>
  <c r="W2" i="9"/>
  <c r="U2" i="9"/>
  <c r="Q2" i="9"/>
  <c r="P2" i="9"/>
  <c r="X2" i="9"/>
  <c r="V2" i="9"/>
  <c r="T2" i="9"/>
  <c r="S2" i="9"/>
  <c r="R2" i="9"/>
  <c r="O2" i="9"/>
  <c r="K5" i="4" l="1"/>
  <c r="J5" i="4"/>
  <c r="I5" i="4"/>
  <c r="H5" i="4"/>
  <c r="G5" i="4"/>
  <c r="F5" i="4"/>
  <c r="E5" i="4"/>
  <c r="D5" i="4"/>
  <c r="C5" i="4"/>
  <c r="B5" i="4"/>
  <c r="K4" i="4"/>
  <c r="J4" i="4"/>
  <c r="I4" i="4"/>
  <c r="H4" i="4"/>
  <c r="G4" i="4"/>
  <c r="F4" i="4"/>
  <c r="E4" i="4"/>
  <c r="D4" i="4"/>
  <c r="C4" i="4"/>
  <c r="B4" i="4"/>
  <c r="L37" i="8" l="1"/>
  <c r="L36" i="8"/>
  <c r="L35" i="8"/>
  <c r="L34" i="8"/>
  <c r="L33" i="8"/>
  <c r="L26" i="8"/>
  <c r="L22" i="8"/>
  <c r="L20" i="8"/>
  <c r="L19" i="8"/>
  <c r="L15" i="8"/>
  <c r="L14" i="8"/>
  <c r="L12" i="8"/>
  <c r="L10" i="8"/>
  <c r="L9" i="8"/>
  <c r="L8" i="8"/>
  <c r="L6" i="8"/>
  <c r="L5" i="8"/>
  <c r="K35" i="8"/>
  <c r="K34" i="8"/>
  <c r="K33" i="8"/>
  <c r="K27" i="8"/>
  <c r="K26" i="8"/>
  <c r="K22" i="8"/>
  <c r="K20" i="8"/>
  <c r="K19" i="8"/>
  <c r="K16" i="8"/>
  <c r="K15" i="8"/>
  <c r="K14" i="8"/>
  <c r="K12" i="8"/>
  <c r="K10" i="8"/>
  <c r="K9" i="8"/>
  <c r="K8" i="8"/>
  <c r="K7" i="8"/>
  <c r="K6" i="8"/>
  <c r="J34" i="8"/>
  <c r="J33" i="8"/>
  <c r="J27" i="8"/>
  <c r="J22" i="8"/>
  <c r="J20" i="8"/>
  <c r="J19" i="8"/>
  <c r="J16" i="8"/>
  <c r="J15" i="8"/>
  <c r="J14" i="8"/>
  <c r="J13" i="8"/>
  <c r="J12" i="8"/>
  <c r="J11" i="8"/>
  <c r="J10" i="8"/>
  <c r="J8" i="8"/>
  <c r="J7" i="8"/>
  <c r="J6" i="8"/>
  <c r="J5" i="8"/>
  <c r="I33" i="8"/>
  <c r="I28" i="8"/>
  <c r="I22" i="8"/>
  <c r="I20" i="8"/>
  <c r="I19" i="8"/>
  <c r="I17" i="8"/>
  <c r="I16" i="8"/>
  <c r="I14" i="8"/>
  <c r="I13" i="8"/>
  <c r="I12" i="8"/>
  <c r="I11" i="8"/>
  <c r="I10" i="8"/>
  <c r="I9" i="8"/>
  <c r="I8" i="8"/>
  <c r="I7" i="8"/>
  <c r="I6" i="8"/>
  <c r="H32" i="8"/>
  <c r="H28" i="8"/>
  <c r="H26" i="8"/>
  <c r="H22" i="8"/>
  <c r="H20" i="8"/>
  <c r="H19" i="8"/>
  <c r="H17" i="8"/>
  <c r="H16" i="8"/>
  <c r="H14" i="8"/>
  <c r="H13" i="8"/>
  <c r="H12" i="8"/>
  <c r="H11" i="8"/>
  <c r="H10" i="8"/>
  <c r="H9" i="8"/>
  <c r="H6" i="8"/>
  <c r="H5" i="8"/>
  <c r="G31" i="8"/>
  <c r="G30" i="8"/>
  <c r="G28" i="8"/>
  <c r="G27" i="8"/>
  <c r="G26" i="8"/>
  <c r="G20" i="8"/>
  <c r="G19" i="8"/>
  <c r="G17" i="8"/>
  <c r="G16" i="8"/>
  <c r="G14" i="8"/>
  <c r="G13" i="8"/>
  <c r="G11" i="8"/>
  <c r="G10" i="8"/>
  <c r="G9" i="8"/>
  <c r="G8" i="8"/>
  <c r="G6" i="8"/>
  <c r="G5" i="8"/>
  <c r="F29" i="8"/>
  <c r="F28" i="8"/>
  <c r="F27" i="8"/>
  <c r="F26" i="8"/>
  <c r="F24" i="8"/>
  <c r="F20" i="8"/>
  <c r="F19" i="8"/>
  <c r="F17" i="8"/>
  <c r="F16" i="8"/>
  <c r="F14" i="8"/>
  <c r="F13" i="8"/>
  <c r="F10" i="8"/>
  <c r="F9" i="8"/>
  <c r="F8" i="8"/>
  <c r="F7" i="8"/>
  <c r="F6" i="8"/>
  <c r="F5" i="8"/>
  <c r="E27" i="8"/>
  <c r="E26" i="8"/>
  <c r="E25" i="8"/>
  <c r="E24" i="8"/>
  <c r="E22" i="8"/>
  <c r="E19" i="8"/>
  <c r="E17" i="8"/>
  <c r="E16" i="8"/>
  <c r="E14" i="8"/>
  <c r="E13" i="8"/>
  <c r="E11" i="8"/>
  <c r="E10" i="8"/>
  <c r="E9" i="8"/>
  <c r="E8" i="8"/>
  <c r="E7" i="8"/>
  <c r="E6" i="8"/>
  <c r="E5" i="8"/>
  <c r="D24" i="8"/>
  <c r="D23" i="8"/>
  <c r="D22" i="8"/>
  <c r="D19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L4" i="8"/>
  <c r="K4" i="8"/>
  <c r="J4" i="8"/>
  <c r="I4" i="8"/>
  <c r="H4" i="8"/>
  <c r="G4" i="8"/>
  <c r="F4" i="8"/>
  <c r="E4" i="8"/>
  <c r="D4" i="8"/>
  <c r="C4" i="8"/>
  <c r="L3" i="8"/>
  <c r="K3" i="8"/>
  <c r="J3" i="8"/>
  <c r="I3" i="8"/>
  <c r="H3" i="8"/>
  <c r="G3" i="8"/>
  <c r="F3" i="8"/>
  <c r="E3" i="8"/>
  <c r="D3" i="8"/>
  <c r="C3" i="8"/>
  <c r="L2" i="8"/>
  <c r="K2" i="8"/>
  <c r="J2" i="8"/>
  <c r="I2" i="8"/>
  <c r="H2" i="8"/>
  <c r="G2" i="8"/>
  <c r="F2" i="8"/>
  <c r="E2" i="8"/>
  <c r="D2" i="8"/>
  <c r="C2" i="8"/>
  <c r="L40" i="3"/>
  <c r="K40" i="3"/>
  <c r="J40" i="3"/>
  <c r="I40" i="3"/>
  <c r="H40" i="3"/>
  <c r="G40" i="3"/>
  <c r="F40" i="3"/>
  <c r="E40" i="3"/>
  <c r="D40" i="3"/>
  <c r="L39" i="3"/>
  <c r="K39" i="3"/>
  <c r="J39" i="3"/>
  <c r="I39" i="3"/>
  <c r="H39" i="3"/>
  <c r="G39" i="3"/>
  <c r="F39" i="3"/>
  <c r="E39" i="3"/>
  <c r="D39" i="3"/>
  <c r="L38" i="3"/>
  <c r="K38" i="3"/>
  <c r="J38" i="3"/>
  <c r="I38" i="3"/>
  <c r="H38" i="3"/>
  <c r="G38" i="3"/>
  <c r="F38" i="3"/>
  <c r="E38" i="3"/>
  <c r="D38" i="3"/>
  <c r="C40" i="3"/>
  <c r="C39" i="3"/>
  <c r="C38" i="3"/>
  <c r="K2" i="4"/>
  <c r="J2" i="4"/>
  <c r="I2" i="4"/>
  <c r="H2" i="4"/>
  <c r="G2" i="4"/>
  <c r="F2" i="4"/>
  <c r="E2" i="4"/>
  <c r="D2" i="4"/>
  <c r="C2" i="4"/>
  <c r="L37" i="7"/>
  <c r="L36" i="7"/>
  <c r="L35" i="7"/>
  <c r="L34" i="7"/>
  <c r="L33" i="7"/>
  <c r="L26" i="7"/>
  <c r="L22" i="7"/>
  <c r="L20" i="7"/>
  <c r="L19" i="7"/>
  <c r="L15" i="7"/>
  <c r="L14" i="7"/>
  <c r="L12" i="7"/>
  <c r="L10" i="7"/>
  <c r="L9" i="7"/>
  <c r="L8" i="7"/>
  <c r="L6" i="7"/>
  <c r="L5" i="7"/>
  <c r="K35" i="7"/>
  <c r="K34" i="7"/>
  <c r="K33" i="7"/>
  <c r="K27" i="7"/>
  <c r="K26" i="7"/>
  <c r="K22" i="7"/>
  <c r="K20" i="7"/>
  <c r="K19" i="7"/>
  <c r="K16" i="7"/>
  <c r="K15" i="7"/>
  <c r="K14" i="7"/>
  <c r="K12" i="7"/>
  <c r="K10" i="7"/>
  <c r="K9" i="7"/>
  <c r="K8" i="7"/>
  <c r="K7" i="7"/>
  <c r="K6" i="7"/>
  <c r="J34" i="7"/>
  <c r="J33" i="7"/>
  <c r="J27" i="7"/>
  <c r="J22" i="7"/>
  <c r="J20" i="7"/>
  <c r="J19" i="7"/>
  <c r="J16" i="7"/>
  <c r="J15" i="7"/>
  <c r="J14" i="7"/>
  <c r="J13" i="7"/>
  <c r="J12" i="7"/>
  <c r="J11" i="7"/>
  <c r="J10" i="7"/>
  <c r="J8" i="7"/>
  <c r="J7" i="7"/>
  <c r="J6" i="7"/>
  <c r="J5" i="7"/>
  <c r="I34" i="7"/>
  <c r="I33" i="7"/>
  <c r="I28" i="7"/>
  <c r="I22" i="7"/>
  <c r="I20" i="7"/>
  <c r="I19" i="7"/>
  <c r="I17" i="7"/>
  <c r="I16" i="7"/>
  <c r="I14" i="7"/>
  <c r="I13" i="7"/>
  <c r="I12" i="7"/>
  <c r="I11" i="7"/>
  <c r="I10" i="7"/>
  <c r="I9" i="7"/>
  <c r="I8" i="7"/>
  <c r="I7" i="7"/>
  <c r="I6" i="7"/>
  <c r="H32" i="7"/>
  <c r="H28" i="7"/>
  <c r="H26" i="7"/>
  <c r="H22" i="7"/>
  <c r="H20" i="7"/>
  <c r="H19" i="7"/>
  <c r="H17" i="7"/>
  <c r="H16" i="7"/>
  <c r="H14" i="7"/>
  <c r="H13" i="7"/>
  <c r="H12" i="7"/>
  <c r="H11" i="7"/>
  <c r="H10" i="7"/>
  <c r="H9" i="7"/>
  <c r="H8" i="7"/>
  <c r="H6" i="7"/>
  <c r="H5" i="7"/>
  <c r="G31" i="7"/>
  <c r="G30" i="7"/>
  <c r="G28" i="7"/>
  <c r="G27" i="7"/>
  <c r="G26" i="7"/>
  <c r="G20" i="7"/>
  <c r="G19" i="7"/>
  <c r="G17" i="7"/>
  <c r="G16" i="7"/>
  <c r="G14" i="7"/>
  <c r="G13" i="7"/>
  <c r="G11" i="7"/>
  <c r="G10" i="7"/>
  <c r="G9" i="7"/>
  <c r="G8" i="7"/>
  <c r="G6" i="7"/>
  <c r="G5" i="7"/>
  <c r="F29" i="7"/>
  <c r="F28" i="7"/>
  <c r="F27" i="7"/>
  <c r="F26" i="7"/>
  <c r="F24" i="7"/>
  <c r="F20" i="7"/>
  <c r="F19" i="7"/>
  <c r="F17" i="7"/>
  <c r="F16" i="7"/>
  <c r="F14" i="7"/>
  <c r="F13" i="7"/>
  <c r="F10" i="7"/>
  <c r="F9" i="7"/>
  <c r="F8" i="7"/>
  <c r="F7" i="7"/>
  <c r="F6" i="7"/>
  <c r="F5" i="7"/>
  <c r="E27" i="7"/>
  <c r="E26" i="7"/>
  <c r="E25" i="7"/>
  <c r="E24" i="7"/>
  <c r="E22" i="7"/>
  <c r="E19" i="7"/>
  <c r="E17" i="7"/>
  <c r="E16" i="7"/>
  <c r="E14" i="7"/>
  <c r="E13" i="7"/>
  <c r="E11" i="7"/>
  <c r="E10" i="7"/>
  <c r="E9" i="7"/>
  <c r="E8" i="7"/>
  <c r="E7" i="7"/>
  <c r="E6" i="7"/>
  <c r="E5" i="7"/>
  <c r="D24" i="7"/>
  <c r="D23" i="7"/>
  <c r="D22" i="7"/>
  <c r="D19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B2" i="4" s="1"/>
  <c r="C5" i="7"/>
  <c r="L4" i="7"/>
  <c r="K4" i="7"/>
  <c r="J4" i="7"/>
  <c r="I4" i="7"/>
  <c r="H4" i="7"/>
  <c r="G4" i="7"/>
  <c r="F4" i="7"/>
  <c r="E4" i="7"/>
  <c r="D4" i="7"/>
  <c r="C4" i="7"/>
  <c r="L3" i="7"/>
  <c r="K3" i="7"/>
  <c r="J3" i="7"/>
  <c r="I3" i="7"/>
  <c r="H3" i="7"/>
  <c r="G3" i="7"/>
  <c r="F3" i="7"/>
  <c r="E3" i="7"/>
  <c r="D3" i="7"/>
  <c r="C3" i="7"/>
  <c r="L2" i="7"/>
  <c r="K2" i="7"/>
  <c r="J2" i="7"/>
  <c r="I2" i="7"/>
  <c r="H2" i="7"/>
  <c r="G2" i="7"/>
  <c r="F2" i="7"/>
  <c r="E2" i="7"/>
  <c r="D2" i="7"/>
  <c r="C2" i="7"/>
  <c r="L4" i="2"/>
  <c r="K4" i="2"/>
  <c r="J4" i="2"/>
  <c r="I4" i="2"/>
  <c r="H4" i="2"/>
  <c r="G4" i="2"/>
  <c r="F4" i="2"/>
  <c r="E4" i="2"/>
  <c r="D4" i="2"/>
  <c r="L3" i="2"/>
  <c r="K3" i="2"/>
  <c r="J3" i="2"/>
  <c r="I3" i="2"/>
  <c r="H3" i="2"/>
  <c r="G3" i="2"/>
  <c r="F3" i="2"/>
  <c r="E3" i="2"/>
  <c r="D3" i="2"/>
  <c r="L2" i="2"/>
  <c r="K2" i="2"/>
  <c r="J2" i="2"/>
  <c r="I2" i="2"/>
  <c r="H2" i="2"/>
  <c r="G2" i="2"/>
  <c r="F2" i="2"/>
  <c r="E2" i="2"/>
  <c r="D2" i="2"/>
  <c r="C2" i="2"/>
  <c r="C3" i="2"/>
  <c r="C4" i="2"/>
  <c r="K3" i="4" l="1"/>
  <c r="J3" i="4"/>
  <c r="I3" i="4"/>
  <c r="H3" i="4"/>
  <c r="G3" i="4"/>
  <c r="F3" i="4"/>
  <c r="E3" i="4"/>
  <c r="D3" i="4"/>
  <c r="C3" i="4"/>
  <c r="B3" i="4"/>
</calcChain>
</file>

<file path=xl/sharedStrings.xml><?xml version="1.0" encoding="utf-8"?>
<sst xmlns="http://schemas.openxmlformats.org/spreadsheetml/2006/main" count="333" uniqueCount="61">
  <si>
    <t>Team</t>
  </si>
  <si>
    <t>Real Madrid</t>
  </si>
  <si>
    <t>Barcelona</t>
  </si>
  <si>
    <t>Valencia</t>
  </si>
  <si>
    <t>Deportivo de la Coruña</t>
  </si>
  <si>
    <t>Atlético Madrid</t>
  </si>
  <si>
    <t>Sevilla</t>
  </si>
  <si>
    <t>Villarreal</t>
  </si>
  <si>
    <t>Espanyol</t>
  </si>
  <si>
    <t>Zaragoza</t>
  </si>
  <si>
    <t>Real Sociedad</t>
  </si>
  <si>
    <t>Mallorca</t>
  </si>
  <si>
    <t>Athletic de Bilbao</t>
  </si>
  <si>
    <t>Celta de Vigo</t>
  </si>
  <si>
    <t>Osasuna</t>
  </si>
  <si>
    <t>Racing Santander</t>
  </si>
  <si>
    <t>Alavés</t>
  </si>
  <si>
    <t>Getafe</t>
  </si>
  <si>
    <t>Málaga</t>
  </si>
  <si>
    <t>Cádiz</t>
  </si>
  <si>
    <t>team_id</t>
  </si>
  <si>
    <t>Levante</t>
  </si>
  <si>
    <t>Gimnàstic</t>
  </si>
  <si>
    <t>Recreativo de Huelva</t>
  </si>
  <si>
    <t>Murcia</t>
  </si>
  <si>
    <t>Almería</t>
  </si>
  <si>
    <t>Valladolid</t>
  </si>
  <si>
    <t>Sporting de Gijón</t>
  </si>
  <si>
    <t>Numancia</t>
  </si>
  <si>
    <t>Xerez</t>
  </si>
  <si>
    <t>Tenerife</t>
  </si>
  <si>
    <t>Betis</t>
  </si>
  <si>
    <t>Hércules</t>
  </si>
  <si>
    <t>Rayo Vallecano</t>
  </si>
  <si>
    <t>Granada</t>
  </si>
  <si>
    <t>Elche</t>
  </si>
  <si>
    <t>Eibar</t>
  </si>
  <si>
    <t>Córdoba</t>
  </si>
  <si>
    <t>AVG</t>
  </si>
  <si>
    <t>MEDIAN</t>
  </si>
  <si>
    <t>StDEV</t>
  </si>
  <si>
    <t>2005/6</t>
  </si>
  <si>
    <t>2006/7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</si>
  <si>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</si>
  <si>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</si>
  <si>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</si>
  <si>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</si>
  <si>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</si>
  <si>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</si>
  <si>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</si>
  <si>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</si>
  <si>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Atlético de Madrid</t>
  </si>
  <si>
    <t>Avg. transfer spend to points (all)</t>
  </si>
  <si>
    <t>Tot. market value of squad to points (all)</t>
  </si>
  <si>
    <t>Avg. transfer spend to points (no RMD/BAR)</t>
  </si>
  <si>
    <t>Tot. market value of squad to points (no RMD/BAR)</t>
  </si>
  <si>
    <t>Safety</t>
  </si>
  <si>
    <t>Europa League</t>
  </si>
  <si>
    <t>Champions League</t>
  </si>
  <si>
    <t>League title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</si>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</sst>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FF"/>
      <color rgb="FFCC99FF"/>
      <color rgb="FF008000"/>
      <color rgb="FF66FF33"/>
      <color rgb="FF65FFFF"/>
      <color rgb="FFFF9900"/>
      <color rgb="FFD7D2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Points earned in La Liga - 2005/6-2014/15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Points!$B$5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Points!$C$5:$L$5</c:f>
              <c:numCache>
                <c:formatCode>General</c:formatCode>
                <c:ptCount val="10"/>
                <c:pt idx="0">
                  <c:v>70</c:v>
                </c:pt>
                <c:pt idx="1">
                  <c:v>76</c:v>
                </c:pt>
                <c:pt idx="2">
                  <c:v>85</c:v>
                </c:pt>
                <c:pt idx="3">
                  <c:v>78</c:v>
                </c:pt>
                <c:pt idx="4">
                  <c:v>96</c:v>
                </c:pt>
                <c:pt idx="5">
                  <c:v>92</c:v>
                </c:pt>
                <c:pt idx="6">
                  <c:v>100</c:v>
                </c:pt>
                <c:pt idx="7">
                  <c:v>85</c:v>
                </c:pt>
                <c:pt idx="8">
                  <c:v>87</c:v>
                </c:pt>
                <c:pt idx="9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Points!$B$6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Points!$C$6:$L$6</c:f>
              <c:numCache>
                <c:formatCode>General</c:formatCode>
                <c:ptCount val="10"/>
                <c:pt idx="0">
                  <c:v>82</c:v>
                </c:pt>
                <c:pt idx="1">
                  <c:v>76</c:v>
                </c:pt>
                <c:pt idx="2">
                  <c:v>67</c:v>
                </c:pt>
                <c:pt idx="3">
                  <c:v>87</c:v>
                </c:pt>
                <c:pt idx="4">
                  <c:v>99</c:v>
                </c:pt>
                <c:pt idx="5">
                  <c:v>96</c:v>
                </c:pt>
                <c:pt idx="6">
                  <c:v>91</c:v>
                </c:pt>
                <c:pt idx="7">
                  <c:v>100</c:v>
                </c:pt>
                <c:pt idx="8">
                  <c:v>87</c:v>
                </c:pt>
                <c:pt idx="9">
                  <c:v>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Points!$B$7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val>
            <c:numRef>
              <c:f>Points!$C$7:$L$7</c:f>
              <c:numCache>
                <c:formatCode>General</c:formatCode>
                <c:ptCount val="10"/>
                <c:pt idx="0">
                  <c:v>69</c:v>
                </c:pt>
                <c:pt idx="1">
                  <c:v>66</c:v>
                </c:pt>
                <c:pt idx="2">
                  <c:v>51</c:v>
                </c:pt>
                <c:pt idx="3">
                  <c:v>62</c:v>
                </c:pt>
                <c:pt idx="4">
                  <c:v>71</c:v>
                </c:pt>
                <c:pt idx="5">
                  <c:v>71</c:v>
                </c:pt>
                <c:pt idx="6">
                  <c:v>61</c:v>
                </c:pt>
                <c:pt idx="7">
                  <c:v>65</c:v>
                </c:pt>
                <c:pt idx="8">
                  <c:v>49</c:v>
                </c:pt>
                <c:pt idx="9">
                  <c:v>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Points!$B$8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Points!$C$8:$L$8</c:f>
              <c:numCache>
                <c:formatCode>General</c:formatCode>
                <c:ptCount val="10"/>
                <c:pt idx="0">
                  <c:v>55</c:v>
                </c:pt>
                <c:pt idx="1">
                  <c:v>47</c:v>
                </c:pt>
                <c:pt idx="2">
                  <c:v>52</c:v>
                </c:pt>
                <c:pt idx="3">
                  <c:v>58</c:v>
                </c:pt>
                <c:pt idx="4">
                  <c:v>47</c:v>
                </c:pt>
                <c:pt idx="5">
                  <c:v>43</c:v>
                </c:pt>
                <c:pt idx="7">
                  <c:v>35</c:v>
                </c:pt>
                <c:pt idx="9">
                  <c:v>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Points!$B$9</c:f>
              <c:strCache>
                <c:ptCount val="1"/>
                <c:pt idx="0">
                  <c:v>Atlético de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Points!$C$9:$L$9</c:f>
              <c:numCache>
                <c:formatCode>General</c:formatCode>
                <c:ptCount val="10"/>
                <c:pt idx="0">
                  <c:v>52</c:v>
                </c:pt>
                <c:pt idx="1">
                  <c:v>60</c:v>
                </c:pt>
                <c:pt idx="2">
                  <c:v>64</c:v>
                </c:pt>
                <c:pt idx="3">
                  <c:v>67</c:v>
                </c:pt>
                <c:pt idx="4">
                  <c:v>47</c:v>
                </c:pt>
                <c:pt idx="5">
                  <c:v>58</c:v>
                </c:pt>
                <c:pt idx="6">
                  <c:v>56</c:v>
                </c:pt>
                <c:pt idx="7">
                  <c:v>76</c:v>
                </c:pt>
                <c:pt idx="8">
                  <c:v>90</c:v>
                </c:pt>
                <c:pt idx="9">
                  <c:v>78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Points!$B$10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Points!$C$10:$L$10</c:f>
              <c:numCache>
                <c:formatCode>General</c:formatCode>
                <c:ptCount val="10"/>
                <c:pt idx="0">
                  <c:v>42</c:v>
                </c:pt>
                <c:pt idx="1">
                  <c:v>40</c:v>
                </c:pt>
                <c:pt idx="2">
                  <c:v>47</c:v>
                </c:pt>
                <c:pt idx="3">
                  <c:v>42</c:v>
                </c:pt>
                <c:pt idx="6">
                  <c:v>47</c:v>
                </c:pt>
                <c:pt idx="7">
                  <c:v>56</c:v>
                </c:pt>
                <c:pt idx="8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Points!$B$11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Points!$C$11:$L$11</c:f>
              <c:numCache>
                <c:formatCode>General</c:formatCode>
                <c:ptCount val="10"/>
                <c:pt idx="0">
                  <c:v>68</c:v>
                </c:pt>
                <c:pt idx="1">
                  <c:v>71</c:v>
                </c:pt>
                <c:pt idx="2">
                  <c:v>64</c:v>
                </c:pt>
                <c:pt idx="3">
                  <c:v>70</c:v>
                </c:pt>
                <c:pt idx="4">
                  <c:v>63</c:v>
                </c:pt>
                <c:pt idx="5">
                  <c:v>58</c:v>
                </c:pt>
                <c:pt idx="6">
                  <c:v>50</c:v>
                </c:pt>
                <c:pt idx="7">
                  <c:v>50</c:v>
                </c:pt>
                <c:pt idx="8">
                  <c:v>63</c:v>
                </c:pt>
                <c:pt idx="9">
                  <c:v>76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Points!$B$12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val>
            <c:numRef>
              <c:f>Points!$C$12:$L$12</c:f>
              <c:numCache>
                <c:formatCode>General</c:formatCode>
                <c:ptCount val="10"/>
                <c:pt idx="0">
                  <c:v>57</c:v>
                </c:pt>
                <c:pt idx="1">
                  <c:v>62</c:v>
                </c:pt>
                <c:pt idx="2">
                  <c:v>77</c:v>
                </c:pt>
                <c:pt idx="3">
                  <c:v>65</c:v>
                </c:pt>
                <c:pt idx="4">
                  <c:v>56</c:v>
                </c:pt>
                <c:pt idx="5">
                  <c:v>62</c:v>
                </c:pt>
                <c:pt idx="6">
                  <c:v>41</c:v>
                </c:pt>
                <c:pt idx="8">
                  <c:v>59</c:v>
                </c:pt>
                <c:pt idx="9">
                  <c:v>60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Points!$B$13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rgbClr val="CCFFFF"/>
              </a:solidFill>
              <a:round/>
            </a:ln>
            <a:effectLst/>
          </c:spPr>
          <c:marker>
            <c:symbol val="none"/>
          </c:marker>
          <c:val>
            <c:numRef>
              <c:f>Points!$C$13:$L$13</c:f>
              <c:numCache>
                <c:formatCode>General</c:formatCode>
                <c:ptCount val="10"/>
                <c:pt idx="0">
                  <c:v>41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44</c:v>
                </c:pt>
                <c:pt idx="5">
                  <c:v>49</c:v>
                </c:pt>
                <c:pt idx="6">
                  <c:v>46</c:v>
                </c:pt>
                <c:pt idx="7">
                  <c:v>44</c:v>
                </c:pt>
                <c:pt idx="8">
                  <c:v>42</c:v>
                </c:pt>
                <c:pt idx="9">
                  <c:v>49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Points!$B$14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Points!$C$14:$L$14</c:f>
              <c:numCache>
                <c:formatCode>General</c:formatCode>
                <c:ptCount val="10"/>
                <c:pt idx="0">
                  <c:v>46</c:v>
                </c:pt>
                <c:pt idx="1">
                  <c:v>60</c:v>
                </c:pt>
                <c:pt idx="2">
                  <c:v>42</c:v>
                </c:pt>
                <c:pt idx="4">
                  <c:v>41</c:v>
                </c:pt>
                <c:pt idx="5">
                  <c:v>45</c:v>
                </c:pt>
                <c:pt idx="6">
                  <c:v>43</c:v>
                </c:pt>
                <c:pt idx="7">
                  <c:v>34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Points!$B$15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Points!$C$15:$L$15</c:f>
              <c:numCache>
                <c:formatCode>General</c:formatCode>
                <c:ptCount val="10"/>
                <c:pt idx="0">
                  <c:v>40</c:v>
                </c:pt>
                <c:pt idx="1">
                  <c:v>35</c:v>
                </c:pt>
                <c:pt idx="5">
                  <c:v>45</c:v>
                </c:pt>
                <c:pt idx="6">
                  <c:v>47</c:v>
                </c:pt>
                <c:pt idx="7">
                  <c:v>66</c:v>
                </c:pt>
                <c:pt idx="8">
                  <c:v>59</c:v>
                </c:pt>
                <c:pt idx="9">
                  <c:v>46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Points!$B$16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Points!$C$16:$L$16</c:f>
              <c:numCache>
                <c:formatCode>General</c:formatCode>
                <c:ptCount val="10"/>
                <c:pt idx="0">
                  <c:v>43</c:v>
                </c:pt>
                <c:pt idx="1">
                  <c:v>49</c:v>
                </c:pt>
                <c:pt idx="2">
                  <c:v>59</c:v>
                </c:pt>
                <c:pt idx="3">
                  <c:v>51</c:v>
                </c:pt>
                <c:pt idx="4">
                  <c:v>62</c:v>
                </c:pt>
                <c:pt idx="5">
                  <c:v>44</c:v>
                </c:pt>
                <c:pt idx="6">
                  <c:v>52</c:v>
                </c:pt>
                <c:pt idx="7">
                  <c:v>36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Points!$B$17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val>
            <c:numRef>
              <c:f>Points!$C$17:$L$17</c:f>
              <c:numCache>
                <c:formatCode>General</c:formatCode>
                <c:ptCount val="10"/>
                <c:pt idx="0">
                  <c:v>45</c:v>
                </c:pt>
                <c:pt idx="1">
                  <c:v>40</c:v>
                </c:pt>
                <c:pt idx="2">
                  <c:v>50</c:v>
                </c:pt>
                <c:pt idx="3">
                  <c:v>44</c:v>
                </c:pt>
                <c:pt idx="4">
                  <c:v>54</c:v>
                </c:pt>
                <c:pt idx="5">
                  <c:v>58</c:v>
                </c:pt>
                <c:pt idx="6">
                  <c:v>49</c:v>
                </c:pt>
                <c:pt idx="7">
                  <c:v>45</c:v>
                </c:pt>
                <c:pt idx="8">
                  <c:v>70</c:v>
                </c:pt>
                <c:pt idx="9">
                  <c:v>55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Points!$B$18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rgbClr val="CCFFFF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Points!$C$18:$L$18</c:f>
              <c:numCache>
                <c:formatCode>General</c:formatCode>
                <c:ptCount val="10"/>
                <c:pt idx="0">
                  <c:v>64</c:v>
                </c:pt>
                <c:pt idx="1">
                  <c:v>39</c:v>
                </c:pt>
                <c:pt idx="7">
                  <c:v>37</c:v>
                </c:pt>
                <c:pt idx="8">
                  <c:v>49</c:v>
                </c:pt>
                <c:pt idx="9">
                  <c:v>51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Points!$B$19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Points!$C$19:$L$19</c:f>
              <c:numCache>
                <c:formatCode>General</c:formatCode>
                <c:ptCount val="10"/>
                <c:pt idx="0">
                  <c:v>68</c:v>
                </c:pt>
                <c:pt idx="1">
                  <c:v>46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47</c:v>
                </c:pt>
                <c:pt idx="6">
                  <c:v>54</c:v>
                </c:pt>
                <c:pt idx="7">
                  <c:v>39</c:v>
                </c:pt>
                <c:pt idx="8">
                  <c:v>39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Points!$B$20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Points!$C$20:$L$20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46</c:v>
                </c:pt>
                <c:pt idx="4">
                  <c:v>39</c:v>
                </c:pt>
                <c:pt idx="5">
                  <c:v>46</c:v>
                </c:pt>
                <c:pt idx="6">
                  <c:v>27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Points!$B$21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Points!$C$21:$L$21</c:f>
              <c:numCache>
                <c:formatCode>General</c:formatCode>
                <c:ptCount val="10"/>
                <c:pt idx="0">
                  <c:v>39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Points!$B$22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Points!$C$22:$L$22</c:f>
              <c:numCache>
                <c:formatCode>General</c:formatCode>
                <c:ptCount val="10"/>
                <c:pt idx="0">
                  <c:v>54</c:v>
                </c:pt>
                <c:pt idx="1">
                  <c:v>52</c:v>
                </c:pt>
                <c:pt idx="2">
                  <c:v>47</c:v>
                </c:pt>
                <c:pt idx="3">
                  <c:v>42</c:v>
                </c:pt>
                <c:pt idx="4">
                  <c:v>58</c:v>
                </c:pt>
                <c:pt idx="5">
                  <c:v>44</c:v>
                </c:pt>
                <c:pt idx="6">
                  <c:v>47</c:v>
                </c:pt>
                <c:pt idx="7">
                  <c:v>47</c:v>
                </c:pt>
                <c:pt idx="8">
                  <c:v>42</c:v>
                </c:pt>
                <c:pt idx="9">
                  <c:v>37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Points!$B$23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val>
            <c:numRef>
              <c:f>Points!$C$23:$L$23</c:f>
              <c:numCache>
                <c:formatCode>General</c:formatCode>
                <c:ptCount val="10"/>
                <c:pt idx="0">
                  <c:v>24</c:v>
                </c:pt>
                <c:pt idx="3">
                  <c:v>55</c:v>
                </c:pt>
                <c:pt idx="4">
                  <c:v>37</c:v>
                </c:pt>
                <c:pt idx="5">
                  <c:v>46</c:v>
                </c:pt>
                <c:pt idx="6">
                  <c:v>58</c:v>
                </c:pt>
                <c:pt idx="7">
                  <c:v>57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Points!$B$24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Points!$C$24:$L$24</c:f>
              <c:numCache>
                <c:formatCode>General</c:formatCode>
                <c:ptCount val="10"/>
                <c:pt idx="0">
                  <c:v>36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Points!$B$25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Points!$C$25:$L$25</c:f>
              <c:numCache>
                <c:formatCode>General</c:formatCode>
                <c:ptCount val="10"/>
                <c:pt idx="1">
                  <c:v>42</c:v>
                </c:pt>
                <c:pt idx="2">
                  <c:v>26</c:v>
                </c:pt>
                <c:pt idx="5">
                  <c:v>45</c:v>
                </c:pt>
                <c:pt idx="6">
                  <c:v>55</c:v>
                </c:pt>
                <c:pt idx="7">
                  <c:v>46</c:v>
                </c:pt>
                <c:pt idx="8">
                  <c:v>48</c:v>
                </c:pt>
                <c:pt idx="9">
                  <c:v>37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Points!$B$26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Points!$C$26:$L$26</c:f>
              <c:numCache>
                <c:formatCode>General</c:formatCode>
                <c:ptCount val="10"/>
                <c:pt idx="1">
                  <c:v>28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Points!$B$27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Points!$C$27:$L$27</c:f>
              <c:numCache>
                <c:formatCode>General</c:formatCode>
                <c:ptCount val="10"/>
                <c:pt idx="1">
                  <c:v>54</c:v>
                </c:pt>
                <c:pt idx="2">
                  <c:v>44</c:v>
                </c:pt>
                <c:pt idx="3">
                  <c:v>33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Points!$B$28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Points!$C$28:$L$28</c:f>
              <c:numCache>
                <c:formatCode>General</c:formatCode>
                <c:ptCount val="10"/>
                <c:pt idx="2">
                  <c:v>30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Points!$B$29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Points!$C$29:$L$29</c:f>
              <c:numCache>
                <c:formatCode>General</c:formatCode>
                <c:ptCount val="10"/>
                <c:pt idx="2">
                  <c:v>52</c:v>
                </c:pt>
                <c:pt idx="3">
                  <c:v>46</c:v>
                </c:pt>
                <c:pt idx="4">
                  <c:v>42</c:v>
                </c:pt>
                <c:pt idx="5">
                  <c:v>30</c:v>
                </c:pt>
                <c:pt idx="8">
                  <c:v>40</c:v>
                </c:pt>
                <c:pt idx="9">
                  <c:v>32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Points!$B$30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Points!$C$30:$L$30</c:f>
              <c:numCache>
                <c:formatCode>General</c:formatCode>
                <c:ptCount val="10"/>
                <c:pt idx="2">
                  <c:v>45</c:v>
                </c:pt>
                <c:pt idx="3">
                  <c:v>43</c:v>
                </c:pt>
                <c:pt idx="4">
                  <c:v>36</c:v>
                </c:pt>
                <c:pt idx="7">
                  <c:v>43</c:v>
                </c:pt>
                <c:pt idx="8">
                  <c:v>36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Points!$B$31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Points!$C$31:$L$31</c:f>
              <c:numCache>
                <c:formatCode>General</c:formatCode>
                <c:ptCount val="10"/>
                <c:pt idx="3">
                  <c:v>43</c:v>
                </c:pt>
                <c:pt idx="4">
                  <c:v>40</c:v>
                </c:pt>
                <c:pt idx="5">
                  <c:v>47</c:v>
                </c:pt>
                <c:pt idx="6">
                  <c:v>37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Points!$B$32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Points!$C$32:$L$32</c:f>
              <c:numCache>
                <c:formatCode>General</c:formatCode>
                <c:ptCount val="10"/>
                <c:pt idx="3">
                  <c:v>35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Points!$B$33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Points!$C$33:$L$33</c:f>
              <c:numCache>
                <c:formatCode>General</c:formatCode>
                <c:ptCount val="10"/>
                <c:pt idx="4">
                  <c:v>34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Points!$B$34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Points!$C$34:$L$34</c:f>
              <c:numCache>
                <c:formatCode>General</c:formatCode>
                <c:ptCount val="10"/>
                <c:pt idx="4">
                  <c:v>36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Points!$B$35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Points!$C$35:$L$35</c:f>
              <c:numCache>
                <c:formatCode>General</c:formatCode>
                <c:ptCount val="10"/>
                <c:pt idx="5">
                  <c:v>35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Points!$B$36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Points!$C$36:$L$36</c:f>
              <c:numCache>
                <c:formatCode>General</c:formatCode>
                <c:ptCount val="10"/>
                <c:pt idx="6">
                  <c:v>43</c:v>
                </c:pt>
                <c:pt idx="7">
                  <c:v>53</c:v>
                </c:pt>
                <c:pt idx="8">
                  <c:v>43</c:v>
                </c:pt>
                <c:pt idx="9">
                  <c:v>49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Points!$B$37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Points!$C$37:$L$37</c:f>
              <c:numCache>
                <c:formatCode>General</c:formatCode>
                <c:ptCount val="10"/>
                <c:pt idx="6">
                  <c:v>42</c:v>
                </c:pt>
                <c:pt idx="7">
                  <c:v>42</c:v>
                </c:pt>
                <c:pt idx="8">
                  <c:v>41</c:v>
                </c:pt>
                <c:pt idx="9">
                  <c:v>35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Points!$B$38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Points!$C$38:$L$38</c:f>
              <c:numCache>
                <c:formatCode>General</c:formatCode>
                <c:ptCount val="10"/>
                <c:pt idx="8">
                  <c:v>40</c:v>
                </c:pt>
                <c:pt idx="9">
                  <c:v>41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Points!$B$39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Points!$C$39:$L$39</c:f>
              <c:numCache>
                <c:formatCode>General</c:formatCode>
                <c:ptCount val="10"/>
                <c:pt idx="9">
                  <c:v>35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Points!$B$40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Points!$C$40:$L$40</c:f>
              <c:numCache>
                <c:formatCode>General</c:formatCode>
                <c:ptCount val="10"/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23872"/>
        <c:axId val="-555023328"/>
      </c:lineChart>
      <c:catAx>
        <c:axId val="-5550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23328"/>
        <c:crosses val="autoZero"/>
        <c:auto val="1"/>
        <c:lblAlgn val="ctr"/>
        <c:lblOffset val="100"/>
        <c:noMultiLvlLbl val="0"/>
      </c:catAx>
      <c:valAx>
        <c:axId val="-5550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2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Points needed to acheive</a:t>
            </a:r>
            <a:r>
              <a:rPr lang="en-US" baseline="0"/>
              <a:t> particular goals in La Liga 2005/6 -2014/15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'Standings thresholds'!$B$2</c:f>
              <c:strCache>
                <c:ptCount val="1"/>
                <c:pt idx="0">
                  <c:v>League title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'Standings thresholds'!$C$2:$L$2</c:f>
              <c:numCache>
                <c:formatCode>General</c:formatCode>
                <c:ptCount val="10"/>
                <c:pt idx="0">
                  <c:v>82</c:v>
                </c:pt>
                <c:pt idx="1">
                  <c:v>76</c:v>
                </c:pt>
                <c:pt idx="2">
                  <c:v>85</c:v>
                </c:pt>
                <c:pt idx="3">
                  <c:v>87</c:v>
                </c:pt>
                <c:pt idx="4">
                  <c:v>99</c:v>
                </c:pt>
                <c:pt idx="5">
                  <c:v>96</c:v>
                </c:pt>
                <c:pt idx="6">
                  <c:v>100</c:v>
                </c:pt>
                <c:pt idx="7">
                  <c:v>100</c:v>
                </c:pt>
                <c:pt idx="8">
                  <c:v>90</c:v>
                </c:pt>
                <c:pt idx="9">
                  <c:v>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'Standings thresholds'!$B$3</c:f>
              <c:strCache>
                <c:ptCount val="1"/>
                <c:pt idx="0">
                  <c:v>Champions League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'Standings thresholds'!$C$3:$L$3</c:f>
              <c:numCache>
                <c:formatCode>General</c:formatCode>
                <c:ptCount val="10"/>
                <c:pt idx="0">
                  <c:v>68</c:v>
                </c:pt>
                <c:pt idx="1">
                  <c:v>66</c:v>
                </c:pt>
                <c:pt idx="2">
                  <c:v>64</c:v>
                </c:pt>
                <c:pt idx="3">
                  <c:v>67</c:v>
                </c:pt>
                <c:pt idx="4">
                  <c:v>63</c:v>
                </c:pt>
                <c:pt idx="5">
                  <c:v>62</c:v>
                </c:pt>
                <c:pt idx="6">
                  <c:v>58</c:v>
                </c:pt>
                <c:pt idx="7">
                  <c:v>66</c:v>
                </c:pt>
                <c:pt idx="8">
                  <c:v>70</c:v>
                </c:pt>
                <c:pt idx="9">
                  <c:v>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'Standings thresholds'!$B$4</c:f>
              <c:strCache>
                <c:ptCount val="1"/>
                <c:pt idx="0">
                  <c:v>Europa League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'Standings thresholds'!$C$4:$L$4</c:f>
              <c:numCache>
                <c:formatCode>General</c:formatCode>
                <c:ptCount val="10"/>
                <c:pt idx="0">
                  <c:v>64</c:v>
                </c:pt>
                <c:pt idx="1">
                  <c:v>60</c:v>
                </c:pt>
                <c:pt idx="2">
                  <c:v>60</c:v>
                </c:pt>
                <c:pt idx="3">
                  <c:v>62</c:v>
                </c:pt>
                <c:pt idx="4">
                  <c:v>58</c:v>
                </c:pt>
                <c:pt idx="5">
                  <c:v>58</c:v>
                </c:pt>
                <c:pt idx="6">
                  <c:v>55</c:v>
                </c:pt>
                <c:pt idx="7">
                  <c:v>57</c:v>
                </c:pt>
                <c:pt idx="8">
                  <c:v>59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'Standings thresholds'!$B$5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'Standings thresholds'!$C$5:$L$5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42</c:v>
                </c:pt>
                <c:pt idx="4">
                  <c:v>37</c:v>
                </c:pt>
                <c:pt idx="5">
                  <c:v>44</c:v>
                </c:pt>
                <c:pt idx="6">
                  <c:v>42</c:v>
                </c:pt>
                <c:pt idx="7">
                  <c:v>37</c:v>
                </c:pt>
                <c:pt idx="8">
                  <c:v>40</c:v>
                </c:pt>
                <c:pt idx="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6004512"/>
        <c:axId val="-716003968"/>
      </c:lineChart>
      <c:catAx>
        <c:axId val="-71600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6003968"/>
        <c:crosses val="autoZero"/>
        <c:auto val="1"/>
        <c:lblAlgn val="ctr"/>
        <c:lblOffset val="100"/>
        <c:noMultiLvlLbl val="0"/>
      </c:catAx>
      <c:valAx>
        <c:axId val="-7160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60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(in</a:t>
            </a:r>
            <a:r>
              <a:rPr lang="en-US" baseline="0"/>
              <a:t> Million €) to hit standings thresholds 2005/6 - 2014/15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'Standings thresholds'!$N$2</c:f>
              <c:strCache>
                <c:ptCount val="1"/>
                <c:pt idx="0">
                  <c:v>League title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'Standings thresholds'!$O$1:$X$1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'Standings thresholds'!$O$2:$X$2</c:f>
              <c:numCache>
                <c:formatCode>0.0</c:formatCode>
                <c:ptCount val="10"/>
                <c:pt idx="0">
                  <c:v>15.5</c:v>
                </c:pt>
                <c:pt idx="1">
                  <c:v>103.83333333333333</c:v>
                </c:pt>
                <c:pt idx="2">
                  <c:v>100.89999999999999</c:v>
                </c:pt>
                <c:pt idx="3">
                  <c:v>92.333333333333329</c:v>
                </c:pt>
                <c:pt idx="4">
                  <c:v>93.833333333333329</c:v>
                </c:pt>
                <c:pt idx="5">
                  <c:v>81.833333333333329</c:v>
                </c:pt>
                <c:pt idx="6">
                  <c:v>59.166666666666664</c:v>
                </c:pt>
                <c:pt idx="7">
                  <c:v>64.733333333333334</c:v>
                </c:pt>
                <c:pt idx="8">
                  <c:v>52.199999999999996</c:v>
                </c:pt>
                <c:pt idx="9">
                  <c:v>133.6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'Standings thresholds'!$N$3</c:f>
              <c:strCache>
                <c:ptCount val="1"/>
                <c:pt idx="0">
                  <c:v>Champions League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'Standings thresholds'!$O$1:$X$1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'Standings thresholds'!$O$3:$X$3</c:f>
              <c:numCache>
                <c:formatCode>0.0</c:formatCode>
                <c:ptCount val="10"/>
                <c:pt idx="0">
                  <c:v>37.192499999999995</c:v>
                </c:pt>
                <c:pt idx="1">
                  <c:v>52.165833333333332</c:v>
                </c:pt>
                <c:pt idx="2">
                  <c:v>62.660833333333322</c:v>
                </c:pt>
                <c:pt idx="3">
                  <c:v>79.212500000000006</c:v>
                </c:pt>
                <c:pt idx="4">
                  <c:v>69.037499999999994</c:v>
                </c:pt>
                <c:pt idx="5">
                  <c:v>64.158333333333331</c:v>
                </c:pt>
                <c:pt idx="6">
                  <c:v>42.541666666666664</c:v>
                </c:pt>
                <c:pt idx="7">
                  <c:v>49.933333333333337</c:v>
                </c:pt>
                <c:pt idx="8">
                  <c:v>67.724999999999994</c:v>
                </c:pt>
                <c:pt idx="9">
                  <c:v>99.508750000000006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'Standings thresholds'!$N$4</c:f>
              <c:strCache>
                <c:ptCount val="1"/>
                <c:pt idx="0">
                  <c:v>Europa League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'Standings thresholds'!$O$1:$X$1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'Standings thresholds'!$O$4:$X$4</c:f>
              <c:numCache>
                <c:formatCode>0.0</c:formatCode>
                <c:ptCount val="10"/>
                <c:pt idx="0">
                  <c:v>28.749166666666667</c:v>
                </c:pt>
                <c:pt idx="1">
                  <c:v>41.793888888888887</c:v>
                </c:pt>
                <c:pt idx="2">
                  <c:v>47.711666666666666</c:v>
                </c:pt>
                <c:pt idx="3">
                  <c:v>62.31666666666667</c:v>
                </c:pt>
                <c:pt idx="4">
                  <c:v>48.484999999999992</c:v>
                </c:pt>
                <c:pt idx="5">
                  <c:v>45.859444444444442</c:v>
                </c:pt>
                <c:pt idx="6">
                  <c:v>35.144444444444446</c:v>
                </c:pt>
                <c:pt idx="7">
                  <c:v>41.013888888888893</c:v>
                </c:pt>
                <c:pt idx="8">
                  <c:v>51.752777777777773</c:v>
                </c:pt>
                <c:pt idx="9">
                  <c:v>73.672499999999999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'Standings thresholds'!$N$5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'Standings thresholds'!$O$1:$X$1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'Standings thresholds'!$O$5:$X$5</c:f>
              <c:numCache>
                <c:formatCode>0.0</c:formatCode>
                <c:ptCount val="10"/>
                <c:pt idx="0">
                  <c:v>17.97</c:v>
                </c:pt>
                <c:pt idx="1">
                  <c:v>22.627647058823534</c:v>
                </c:pt>
                <c:pt idx="2">
                  <c:v>24.941372549019601</c:v>
                </c:pt>
                <c:pt idx="3">
                  <c:v>25.91686274509804</c:v>
                </c:pt>
                <c:pt idx="4">
                  <c:v>22.264019607843135</c:v>
                </c:pt>
                <c:pt idx="5">
                  <c:v>22.331568627450977</c:v>
                </c:pt>
                <c:pt idx="6">
                  <c:v>15.501176470588238</c:v>
                </c:pt>
                <c:pt idx="7">
                  <c:v>17.587843137254907</c:v>
                </c:pt>
                <c:pt idx="8">
                  <c:v>22.059901960784313</c:v>
                </c:pt>
                <c:pt idx="9">
                  <c:v>28.270882352941175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942320"/>
        <c:axId val="-88920016"/>
      </c:lineChart>
      <c:catAx>
        <c:axId val="-8894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20016"/>
        <c:crosses val="autoZero"/>
        <c:auto val="1"/>
        <c:lblAlgn val="ctr"/>
        <c:lblOffset val="100"/>
        <c:noMultiLvlLbl val="0"/>
      </c:catAx>
      <c:valAx>
        <c:axId val="-889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</a:t>
                </a:r>
                <a:r>
                  <a:rPr lang="en-US" baseline="0"/>
                  <a:t> year rolling avg. transfer expense by qualified teams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[$€-4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4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transfer expenditure 2005/6 - 2014/5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'Transfer expense'!$B$2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expense'!$C$2:$L$2</c:f>
              <c:numCache>
                <c:formatCode>General</c:formatCode>
                <c:ptCount val="10"/>
                <c:pt idx="0">
                  <c:v>89.5</c:v>
                </c:pt>
                <c:pt idx="1">
                  <c:v>103</c:v>
                </c:pt>
                <c:pt idx="2">
                  <c:v>119</c:v>
                </c:pt>
                <c:pt idx="3">
                  <c:v>80.7</c:v>
                </c:pt>
                <c:pt idx="4">
                  <c:v>257.39999999999998</c:v>
                </c:pt>
                <c:pt idx="5">
                  <c:v>89</c:v>
                </c:pt>
                <c:pt idx="6">
                  <c:v>55</c:v>
                </c:pt>
                <c:pt idx="7">
                  <c:v>33.5</c:v>
                </c:pt>
                <c:pt idx="8">
                  <c:v>175.5</c:v>
                </c:pt>
                <c:pt idx="9">
                  <c:v>128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'Transfer expense'!$B$3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expense'!$C$3:$L$3</c:f>
              <c:numCache>
                <c:formatCode>General</c:formatCode>
                <c:ptCount val="10"/>
                <c:pt idx="0">
                  <c:v>0</c:v>
                </c:pt>
                <c:pt idx="1">
                  <c:v>31</c:v>
                </c:pt>
                <c:pt idx="2">
                  <c:v>68</c:v>
                </c:pt>
                <c:pt idx="3">
                  <c:v>96</c:v>
                </c:pt>
                <c:pt idx="4">
                  <c:v>113</c:v>
                </c:pt>
                <c:pt idx="5">
                  <c:v>72.5</c:v>
                </c:pt>
                <c:pt idx="6">
                  <c:v>60</c:v>
                </c:pt>
                <c:pt idx="7">
                  <c:v>33</c:v>
                </c:pt>
                <c:pt idx="8">
                  <c:v>101.2</c:v>
                </c:pt>
                <c:pt idx="9">
                  <c:v>166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'Transfer expense'!$B$4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expense'!$C$4:$L$4</c:f>
              <c:numCache>
                <c:formatCode>General</c:formatCode>
                <c:ptCount val="10"/>
                <c:pt idx="0">
                  <c:v>22.84</c:v>
                </c:pt>
                <c:pt idx="1">
                  <c:v>49.8</c:v>
                </c:pt>
                <c:pt idx="2">
                  <c:v>72.150000000000006</c:v>
                </c:pt>
                <c:pt idx="3">
                  <c:v>6.6</c:v>
                </c:pt>
                <c:pt idx="4">
                  <c:v>5</c:v>
                </c:pt>
                <c:pt idx="5">
                  <c:v>27.55</c:v>
                </c:pt>
                <c:pt idx="6">
                  <c:v>32</c:v>
                </c:pt>
                <c:pt idx="7">
                  <c:v>23.2</c:v>
                </c:pt>
                <c:pt idx="8">
                  <c:v>19.97</c:v>
                </c:pt>
                <c:pt idx="9">
                  <c:v>53.3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'Transfer expense'!$B$5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expense'!$C$5:$L$5</c:f>
              <c:numCache>
                <c:formatCode>General</c:formatCode>
                <c:ptCount val="10"/>
                <c:pt idx="0">
                  <c:v>5</c:v>
                </c:pt>
                <c:pt idx="1">
                  <c:v>10.82</c:v>
                </c:pt>
                <c:pt idx="2">
                  <c:v>7.95</c:v>
                </c:pt>
                <c:pt idx="3">
                  <c:v>9.1999999999999993</c:v>
                </c:pt>
                <c:pt idx="4">
                  <c:v>2</c:v>
                </c:pt>
                <c:pt idx="5">
                  <c:v>0</c:v>
                </c:pt>
                <c:pt idx="7">
                  <c:v>0</c:v>
                </c:pt>
                <c:pt idx="9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'Transfer expense'!$B$6</c:f>
              <c:strCache>
                <c:ptCount val="1"/>
                <c:pt idx="0">
                  <c:v>Atlético de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expense'!$C$6:$L$6</c:f>
              <c:numCache>
                <c:formatCode>General</c:formatCode>
                <c:ptCount val="10"/>
                <c:pt idx="0">
                  <c:v>26.5</c:v>
                </c:pt>
                <c:pt idx="1">
                  <c:v>55.63</c:v>
                </c:pt>
                <c:pt idx="2">
                  <c:v>81.5</c:v>
                </c:pt>
                <c:pt idx="3">
                  <c:v>25</c:v>
                </c:pt>
                <c:pt idx="4">
                  <c:v>16.25</c:v>
                </c:pt>
                <c:pt idx="5">
                  <c:v>34.049999999999997</c:v>
                </c:pt>
                <c:pt idx="6">
                  <c:v>81.5</c:v>
                </c:pt>
                <c:pt idx="7">
                  <c:v>4.5</c:v>
                </c:pt>
                <c:pt idx="8">
                  <c:v>34.5</c:v>
                </c:pt>
                <c:pt idx="9">
                  <c:v>117.6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'Transfer expense'!$B$7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expense'!$C$7:$L$7</c:f>
              <c:numCache>
                <c:formatCode>General</c:formatCode>
                <c:ptCount val="10"/>
                <c:pt idx="0">
                  <c:v>5.5</c:v>
                </c:pt>
                <c:pt idx="1">
                  <c:v>24.06</c:v>
                </c:pt>
                <c:pt idx="2">
                  <c:v>24.3</c:v>
                </c:pt>
                <c:pt idx="3">
                  <c:v>33.5</c:v>
                </c:pt>
                <c:pt idx="6">
                  <c:v>1.64</c:v>
                </c:pt>
                <c:pt idx="7">
                  <c:v>2.15</c:v>
                </c:pt>
                <c:pt idx="8">
                  <c:v>4.5999999999999996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'Transfer expense'!$B$8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expense'!$C$8:$L$8</c:f>
              <c:numCache>
                <c:formatCode>General</c:formatCode>
                <c:ptCount val="10"/>
                <c:pt idx="0">
                  <c:v>23</c:v>
                </c:pt>
                <c:pt idx="1">
                  <c:v>18.7</c:v>
                </c:pt>
                <c:pt idx="2">
                  <c:v>29</c:v>
                </c:pt>
                <c:pt idx="3">
                  <c:v>37.700000000000003</c:v>
                </c:pt>
                <c:pt idx="4">
                  <c:v>27</c:v>
                </c:pt>
                <c:pt idx="5">
                  <c:v>16</c:v>
                </c:pt>
                <c:pt idx="6">
                  <c:v>0</c:v>
                </c:pt>
                <c:pt idx="7">
                  <c:v>14</c:v>
                </c:pt>
                <c:pt idx="8">
                  <c:v>33.35</c:v>
                </c:pt>
                <c:pt idx="9">
                  <c:v>20.95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'Transfer expense'!$B$9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expense'!$C$9:$L$9</c:f>
              <c:numCache>
                <c:formatCode>General</c:formatCode>
                <c:ptCount val="10"/>
                <c:pt idx="0">
                  <c:v>11.8</c:v>
                </c:pt>
                <c:pt idx="1">
                  <c:v>27.6</c:v>
                </c:pt>
                <c:pt idx="2">
                  <c:v>39.1</c:v>
                </c:pt>
                <c:pt idx="3">
                  <c:v>25.4</c:v>
                </c:pt>
                <c:pt idx="4">
                  <c:v>22.9</c:v>
                </c:pt>
                <c:pt idx="5">
                  <c:v>4.25</c:v>
                </c:pt>
                <c:pt idx="6">
                  <c:v>31.3</c:v>
                </c:pt>
                <c:pt idx="8">
                  <c:v>16</c:v>
                </c:pt>
                <c:pt idx="9">
                  <c:v>17.7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'Transfer expense'!$B$10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rgbClr val="CC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expense'!$C$10:$L$10</c:f>
              <c:numCache>
                <c:formatCode>General</c:formatCode>
                <c:ptCount val="10"/>
                <c:pt idx="0">
                  <c:v>15.03</c:v>
                </c:pt>
                <c:pt idx="1">
                  <c:v>2.6</c:v>
                </c:pt>
                <c:pt idx="2">
                  <c:v>4.5</c:v>
                </c:pt>
                <c:pt idx="3">
                  <c:v>13.6</c:v>
                </c:pt>
                <c:pt idx="4">
                  <c:v>5</c:v>
                </c:pt>
                <c:pt idx="5">
                  <c:v>10.9</c:v>
                </c:pt>
                <c:pt idx="6">
                  <c:v>6.5</c:v>
                </c:pt>
                <c:pt idx="7">
                  <c:v>0.65</c:v>
                </c:pt>
                <c:pt idx="8">
                  <c:v>0.75</c:v>
                </c:pt>
                <c:pt idx="9">
                  <c:v>2.2000000000000002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'Transfer expense'!$B$11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expense'!$C$11:$L$11</c:f>
              <c:numCache>
                <c:formatCode>General</c:formatCode>
                <c:ptCount val="10"/>
                <c:pt idx="0">
                  <c:v>5</c:v>
                </c:pt>
                <c:pt idx="1">
                  <c:v>16</c:v>
                </c:pt>
                <c:pt idx="2">
                  <c:v>26.8</c:v>
                </c:pt>
                <c:pt idx="4">
                  <c:v>11.5</c:v>
                </c:pt>
                <c:pt idx="5">
                  <c:v>3.75</c:v>
                </c:pt>
                <c:pt idx="6">
                  <c:v>10.9</c:v>
                </c:pt>
                <c:pt idx="7">
                  <c:v>1.3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'Transfer expense'!$B$12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expense'!$C$12:$L$12</c:f>
              <c:numCache>
                <c:formatCode>General</c:formatCode>
                <c:ptCount val="10"/>
                <c:pt idx="0">
                  <c:v>3.5</c:v>
                </c:pt>
                <c:pt idx="1">
                  <c:v>8.4499999999999993</c:v>
                </c:pt>
                <c:pt idx="5">
                  <c:v>4.2</c:v>
                </c:pt>
                <c:pt idx="6">
                  <c:v>0</c:v>
                </c:pt>
                <c:pt idx="7">
                  <c:v>14</c:v>
                </c:pt>
                <c:pt idx="8">
                  <c:v>6.5</c:v>
                </c:pt>
                <c:pt idx="9">
                  <c:v>12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'Transfer expense'!$B$13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expense'!$C$13:$L$13</c:f>
              <c:numCache>
                <c:formatCode>General</c:formatCode>
                <c:ptCount val="10"/>
                <c:pt idx="0">
                  <c:v>9</c:v>
                </c:pt>
                <c:pt idx="1">
                  <c:v>11.8</c:v>
                </c:pt>
                <c:pt idx="2">
                  <c:v>7.5</c:v>
                </c:pt>
                <c:pt idx="3">
                  <c:v>10.23</c:v>
                </c:pt>
                <c:pt idx="4">
                  <c:v>0.4</c:v>
                </c:pt>
                <c:pt idx="5">
                  <c:v>0</c:v>
                </c:pt>
                <c:pt idx="6">
                  <c:v>3.4</c:v>
                </c:pt>
                <c:pt idx="7">
                  <c:v>2.2000000000000002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'Transfer expense'!$B$14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expense'!$C$14:$L$14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13.3</c:v>
                </c:pt>
                <c:pt idx="3">
                  <c:v>0.3</c:v>
                </c:pt>
                <c:pt idx="4">
                  <c:v>2.35</c:v>
                </c:pt>
                <c:pt idx="5">
                  <c:v>2.72</c:v>
                </c:pt>
                <c:pt idx="6">
                  <c:v>7.5</c:v>
                </c:pt>
                <c:pt idx="7">
                  <c:v>2.5</c:v>
                </c:pt>
                <c:pt idx="8">
                  <c:v>15.4</c:v>
                </c:pt>
                <c:pt idx="9">
                  <c:v>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'Transfer expense'!$B$15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expense'!$C$15:$L$15</c:f>
              <c:numCache>
                <c:formatCode>General</c:formatCode>
                <c:ptCount val="10"/>
                <c:pt idx="0">
                  <c:v>1</c:v>
                </c:pt>
                <c:pt idx="1">
                  <c:v>4.75</c:v>
                </c:pt>
                <c:pt idx="7">
                  <c:v>4.1500000000000004</c:v>
                </c:pt>
                <c:pt idx="8">
                  <c:v>4.5999999999999996</c:v>
                </c:pt>
                <c:pt idx="9">
                  <c:v>3.8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'Transfer expense'!$B$16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expense'!$C$16:$L$16</c:f>
              <c:numCache>
                <c:formatCode>General</c:formatCode>
                <c:ptCount val="10"/>
                <c:pt idx="0">
                  <c:v>1</c:v>
                </c:pt>
                <c:pt idx="1">
                  <c:v>0.4</c:v>
                </c:pt>
                <c:pt idx="2">
                  <c:v>10.050000000000001</c:v>
                </c:pt>
                <c:pt idx="3">
                  <c:v>1.55</c:v>
                </c:pt>
                <c:pt idx="4">
                  <c:v>1.2</c:v>
                </c:pt>
                <c:pt idx="5">
                  <c:v>2.79</c:v>
                </c:pt>
                <c:pt idx="6">
                  <c:v>2.5</c:v>
                </c:pt>
                <c:pt idx="7">
                  <c:v>0</c:v>
                </c:pt>
                <c:pt idx="8">
                  <c:v>3.1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'Transfer expense'!$B$17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expense'!$C$17:$L$17</c:f>
              <c:numCache>
                <c:formatCode>General</c:formatCode>
                <c:ptCount val="10"/>
                <c:pt idx="0">
                  <c:v>4.5999999999999996</c:v>
                </c:pt>
                <c:pt idx="1">
                  <c:v>6</c:v>
                </c:pt>
                <c:pt idx="2">
                  <c:v>13.18</c:v>
                </c:pt>
                <c:pt idx="3">
                  <c:v>2.2999999999999998</c:v>
                </c:pt>
                <c:pt idx="4">
                  <c:v>5.2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'Transfer expense'!$B$18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expense'!$C$18:$L$18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'Transfer expense'!$B$19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expense'!$C$19:$L$19</c:f>
              <c:numCache>
                <c:formatCode>General</c:formatCode>
                <c:ptCount val="10"/>
                <c:pt idx="0">
                  <c:v>1.8</c:v>
                </c:pt>
                <c:pt idx="1">
                  <c:v>4.3</c:v>
                </c:pt>
                <c:pt idx="2">
                  <c:v>18</c:v>
                </c:pt>
                <c:pt idx="3">
                  <c:v>17.5</c:v>
                </c:pt>
                <c:pt idx="4">
                  <c:v>12.25</c:v>
                </c:pt>
                <c:pt idx="5">
                  <c:v>3.9</c:v>
                </c:pt>
                <c:pt idx="6">
                  <c:v>3</c:v>
                </c:pt>
                <c:pt idx="7">
                  <c:v>5.5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'Transfer expense'!$B$20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expense'!$C$20:$L$20</c:f>
              <c:numCache>
                <c:formatCode>General</c:formatCode>
                <c:ptCount val="10"/>
                <c:pt idx="0">
                  <c:v>0.12</c:v>
                </c:pt>
                <c:pt idx="3">
                  <c:v>0.6</c:v>
                </c:pt>
                <c:pt idx="4">
                  <c:v>1.6</c:v>
                </c:pt>
                <c:pt idx="5">
                  <c:v>25.5</c:v>
                </c:pt>
                <c:pt idx="6">
                  <c:v>59.25</c:v>
                </c:pt>
                <c:pt idx="7">
                  <c:v>0</c:v>
                </c:pt>
                <c:pt idx="8">
                  <c:v>4.63</c:v>
                </c:pt>
                <c:pt idx="9">
                  <c:v>0.8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'Transfer expense'!$B$21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expense'!$C$21:$L$21</c:f>
              <c:numCache>
                <c:formatCode>General</c:formatCode>
                <c:ptCount val="10"/>
                <c:pt idx="0">
                  <c:v>2.5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'Transfer expense'!$B$22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expense'!$C$22:$L$22</c:f>
              <c:numCache>
                <c:formatCode>General</c:formatCode>
                <c:ptCount val="10"/>
                <c:pt idx="1">
                  <c:v>3.85</c:v>
                </c:pt>
                <c:pt idx="2">
                  <c:v>5.3</c:v>
                </c:pt>
                <c:pt idx="5">
                  <c:v>0</c:v>
                </c:pt>
                <c:pt idx="6">
                  <c:v>1.4</c:v>
                </c:pt>
                <c:pt idx="7">
                  <c:v>0.65</c:v>
                </c:pt>
                <c:pt idx="8">
                  <c:v>0.3</c:v>
                </c:pt>
                <c:pt idx="9">
                  <c:v>0.8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'Transfer expense'!$B$23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expense'!$C$23:$L$23</c:f>
              <c:numCache>
                <c:formatCode>General</c:formatCode>
                <c:ptCount val="10"/>
                <c:pt idx="1">
                  <c:v>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'Transfer expense'!$B$24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expense'!$C$24:$L$24</c:f>
              <c:numCache>
                <c:formatCode>General</c:formatCode>
                <c:ptCount val="10"/>
                <c:pt idx="1">
                  <c:v>0.4</c:v>
                </c:pt>
                <c:pt idx="2">
                  <c:v>8.0500000000000007</c:v>
                </c:pt>
                <c:pt idx="3">
                  <c:v>4.1900000000000004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'Transfer expense'!$B$25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expense'!$C$25:$L$25</c:f>
              <c:numCache>
                <c:formatCode>General</c:formatCode>
                <c:ptCount val="10"/>
                <c:pt idx="2">
                  <c:v>9.73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'Transfer expense'!$B$26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expense'!$C$26:$L$26</c:f>
              <c:numCache>
                <c:formatCode>General</c:formatCode>
                <c:ptCount val="10"/>
                <c:pt idx="2">
                  <c:v>8.8000000000000007</c:v>
                </c:pt>
                <c:pt idx="3">
                  <c:v>14.5</c:v>
                </c:pt>
                <c:pt idx="4">
                  <c:v>5.2</c:v>
                </c:pt>
                <c:pt idx="5">
                  <c:v>3.2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'Transfer expense'!$B$27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expense'!$C$27:$L$27</c:f>
              <c:numCache>
                <c:formatCode>General</c:formatCode>
                <c:ptCount val="10"/>
                <c:pt idx="2">
                  <c:v>1.4</c:v>
                </c:pt>
                <c:pt idx="3">
                  <c:v>1</c:v>
                </c:pt>
                <c:pt idx="4">
                  <c:v>6.05</c:v>
                </c:pt>
                <c:pt idx="7">
                  <c:v>0</c:v>
                </c:pt>
                <c:pt idx="8">
                  <c:v>0.95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'Transfer expense'!$B$28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expense'!$C$28:$L$28</c:f>
              <c:numCache>
                <c:formatCode>General</c:formatCode>
                <c:ptCount val="10"/>
                <c:pt idx="3">
                  <c:v>0.1</c:v>
                </c:pt>
                <c:pt idx="4">
                  <c:v>1.4</c:v>
                </c:pt>
                <c:pt idx="5">
                  <c:v>0.8</c:v>
                </c:pt>
                <c:pt idx="6">
                  <c:v>1.5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'Transfer expense'!$B$29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expense'!$C$29:$L$29</c:f>
              <c:numCache>
                <c:formatCode>General</c:formatCode>
                <c:ptCount val="10"/>
                <c:pt idx="3">
                  <c:v>0.3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'Transfer expense'!$B$30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expense'!$C$30:$L$30</c:f>
              <c:numCache>
                <c:formatCode>General</c:formatCode>
                <c:ptCount val="10"/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'Transfer expense'!$B$31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expense'!$C$31:$L$31</c:f>
              <c:numCache>
                <c:formatCode>General</c:formatCode>
                <c:ptCount val="10"/>
                <c:pt idx="4">
                  <c:v>0.3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'Transfer expense'!$B$32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expense'!$C$32:$L$32</c:f>
              <c:numCache>
                <c:formatCode>General</c:formatCode>
                <c:ptCount val="10"/>
                <c:pt idx="5">
                  <c:v>5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'Transfer expense'!$B$33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expense'!$C$33:$L$33</c:f>
              <c:numCache>
                <c:formatCode>General</c:formatCode>
                <c:ptCount val="10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'Transfer expense'!$B$34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expense'!$C$34:$L$34</c:f>
              <c:numCache>
                <c:formatCode>General</c:formatCode>
                <c:ptCount val="10"/>
                <c:pt idx="6">
                  <c:v>11.29</c:v>
                </c:pt>
                <c:pt idx="7">
                  <c:v>11.42</c:v>
                </c:pt>
                <c:pt idx="8">
                  <c:v>5.98</c:v>
                </c:pt>
                <c:pt idx="9">
                  <c:v>6.83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'Transfer expense'!$B$35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expense'!$C$35:$L$35</c:f>
              <c:numCache>
                <c:formatCode>General</c:formatCode>
                <c:ptCount val="10"/>
                <c:pt idx="8">
                  <c:v>0.65</c:v>
                </c:pt>
                <c:pt idx="9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'Transfer expense'!$B$36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expense'!$C$36:$L$36</c:f>
              <c:numCache>
                <c:formatCode>General</c:formatCode>
                <c:ptCount val="10"/>
                <c:pt idx="9">
                  <c:v>0.16200000000000001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'Transfer expense'!$B$37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expense'!$C$37:$L$37</c:f>
              <c:numCache>
                <c:formatCode>General</c:formatCode>
                <c:ptCount val="10"/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35296"/>
        <c:axId val="-555047264"/>
      </c:lineChart>
      <c:catAx>
        <c:axId val="-5550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47264"/>
        <c:crosses val="autoZero"/>
        <c:auto val="1"/>
        <c:lblAlgn val="ctr"/>
        <c:lblOffset val="100"/>
        <c:noMultiLvlLbl val="0"/>
      </c:catAx>
      <c:valAx>
        <c:axId val="-5550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transfer</a:t>
                </a:r>
                <a:r>
                  <a:rPr lang="en-US" baseline="0"/>
                  <a:t> expenditure (Mil. €)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 </a:t>
            </a:r>
            <a:r>
              <a:rPr lang="en-US" baseline="0"/>
              <a:t>expenditure (3yr rolling average)</a:t>
            </a:r>
          </a:p>
          <a:p>
            <a:pPr>
              <a:defRPr/>
            </a:pPr>
            <a:r>
              <a:rPr lang="en-US" baseline="0"/>
              <a:t>2005/6 - 2014/5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'Transfer expense - Rolling avg'!$B$2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avg'!$C$2:$L$2</c:f>
              <c:numCache>
                <c:formatCode>0.0</c:formatCode>
                <c:ptCount val="10"/>
                <c:pt idx="0">
                  <c:v>96.25</c:v>
                </c:pt>
                <c:pt idx="1">
                  <c:v>103.83333333333333</c:v>
                </c:pt>
                <c:pt idx="2">
                  <c:v>100.89999999999999</c:v>
                </c:pt>
                <c:pt idx="3">
                  <c:v>152.36666666666665</c:v>
                </c:pt>
                <c:pt idx="4">
                  <c:v>142.36666666666665</c:v>
                </c:pt>
                <c:pt idx="5">
                  <c:v>133.79999999999998</c:v>
                </c:pt>
                <c:pt idx="6">
                  <c:v>59.166666666666664</c:v>
                </c:pt>
                <c:pt idx="7">
                  <c:v>88</c:v>
                </c:pt>
                <c:pt idx="8">
                  <c:v>112.33333333333333</c:v>
                </c:pt>
                <c:pt idx="9">
                  <c:v>151.75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'Transfer expense - Rolling avg'!$B$3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avg'!$C$3:$L$3</c:f>
              <c:numCache>
                <c:formatCode>0.0</c:formatCode>
                <c:ptCount val="10"/>
                <c:pt idx="0">
                  <c:v>15.5</c:v>
                </c:pt>
                <c:pt idx="1">
                  <c:v>33</c:v>
                </c:pt>
                <c:pt idx="2">
                  <c:v>65</c:v>
                </c:pt>
                <c:pt idx="3">
                  <c:v>92.333333333333329</c:v>
                </c:pt>
                <c:pt idx="4">
                  <c:v>93.833333333333329</c:v>
                </c:pt>
                <c:pt idx="5">
                  <c:v>81.833333333333329</c:v>
                </c:pt>
                <c:pt idx="6">
                  <c:v>55.166666666666664</c:v>
                </c:pt>
                <c:pt idx="7">
                  <c:v>64.733333333333334</c:v>
                </c:pt>
                <c:pt idx="8">
                  <c:v>100.06666666666666</c:v>
                </c:pt>
                <c:pt idx="9">
                  <c:v>133.6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'Transfer expense - Rolling avg'!$B$4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99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avg'!$C$4:$L$4</c:f>
              <c:numCache>
                <c:formatCode>0.0</c:formatCode>
                <c:ptCount val="10"/>
                <c:pt idx="0">
                  <c:v>36.32</c:v>
                </c:pt>
                <c:pt idx="1">
                  <c:v>48.263333333333343</c:v>
                </c:pt>
                <c:pt idx="2">
                  <c:v>42.85</c:v>
                </c:pt>
                <c:pt idx="3">
                  <c:v>27.916666666666668</c:v>
                </c:pt>
                <c:pt idx="4">
                  <c:v>13.049999999999999</c:v>
                </c:pt>
                <c:pt idx="5">
                  <c:v>21.516666666666666</c:v>
                </c:pt>
                <c:pt idx="6">
                  <c:v>27.583333333333332</c:v>
                </c:pt>
                <c:pt idx="7">
                  <c:v>25.056666666666668</c:v>
                </c:pt>
                <c:pt idx="8">
                  <c:v>32.156666666666666</c:v>
                </c:pt>
                <c:pt idx="9">
                  <c:v>36.634999999999998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'Transfer expense - Rolling avg'!$B$5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avg'!$C$5:$L$5</c:f>
              <c:numCache>
                <c:formatCode>0.0</c:formatCode>
                <c:ptCount val="10"/>
                <c:pt idx="0">
                  <c:v>7.91</c:v>
                </c:pt>
                <c:pt idx="1">
                  <c:v>7.9233333333333329</c:v>
                </c:pt>
                <c:pt idx="2">
                  <c:v>9.3233333333333324</c:v>
                </c:pt>
                <c:pt idx="3">
                  <c:v>6.3833333333333329</c:v>
                </c:pt>
                <c:pt idx="4">
                  <c:v>3.7333333333333329</c:v>
                </c:pt>
                <c:pt idx="5">
                  <c:v>1</c:v>
                </c:pt>
                <c:pt idx="7">
                  <c:v>0</c:v>
                </c:pt>
                <c:pt idx="9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'Transfer expense - Rolling avg'!$B$6</c:f>
              <c:strCache>
                <c:ptCount val="1"/>
                <c:pt idx="0">
                  <c:v>Atlético de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avg'!$C$6:$L$6</c:f>
              <c:numCache>
                <c:formatCode>0.0</c:formatCode>
                <c:ptCount val="10"/>
                <c:pt idx="0">
                  <c:v>41.064999999999998</c:v>
                </c:pt>
                <c:pt idx="1">
                  <c:v>54.543333333333329</c:v>
                </c:pt>
                <c:pt idx="2">
                  <c:v>54.043333333333329</c:v>
                </c:pt>
                <c:pt idx="3">
                  <c:v>40.916666666666664</c:v>
                </c:pt>
                <c:pt idx="4">
                  <c:v>25.099999999999998</c:v>
                </c:pt>
                <c:pt idx="5">
                  <c:v>43.933333333333337</c:v>
                </c:pt>
                <c:pt idx="6">
                  <c:v>40.016666666666666</c:v>
                </c:pt>
                <c:pt idx="7">
                  <c:v>40.166666666666664</c:v>
                </c:pt>
                <c:pt idx="8">
                  <c:v>52.199999999999996</c:v>
                </c:pt>
                <c:pt idx="9">
                  <c:v>76.05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'Transfer expense - Rolling avg'!$B$7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avg'!$C$7:$L$7</c:f>
              <c:numCache>
                <c:formatCode>0.0</c:formatCode>
                <c:ptCount val="10"/>
                <c:pt idx="0">
                  <c:v>14.78</c:v>
                </c:pt>
                <c:pt idx="1">
                  <c:v>17.953333333333333</c:v>
                </c:pt>
                <c:pt idx="2">
                  <c:v>27.286666666666665</c:v>
                </c:pt>
                <c:pt idx="3">
                  <c:v>28.9</c:v>
                </c:pt>
                <c:pt idx="6">
                  <c:v>1.895</c:v>
                </c:pt>
                <c:pt idx="7">
                  <c:v>2.7966666666666669</c:v>
                </c:pt>
                <c:pt idx="8">
                  <c:v>3.375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'Transfer expense - Rolling avg'!$B$8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avg'!$C$8:$L$8</c:f>
              <c:numCache>
                <c:formatCode>0.0</c:formatCode>
                <c:ptCount val="10"/>
                <c:pt idx="0">
                  <c:v>20.85</c:v>
                </c:pt>
                <c:pt idx="1">
                  <c:v>23.566666666666666</c:v>
                </c:pt>
                <c:pt idx="2">
                  <c:v>28.466666666666669</c:v>
                </c:pt>
                <c:pt idx="3">
                  <c:v>31.233333333333334</c:v>
                </c:pt>
                <c:pt idx="4">
                  <c:v>26.900000000000002</c:v>
                </c:pt>
                <c:pt idx="5">
                  <c:v>14.333333333333334</c:v>
                </c:pt>
                <c:pt idx="6">
                  <c:v>10</c:v>
                </c:pt>
                <c:pt idx="7">
                  <c:v>15.783333333333333</c:v>
                </c:pt>
                <c:pt idx="8">
                  <c:v>22.766666666666666</c:v>
                </c:pt>
                <c:pt idx="9">
                  <c:v>27.15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'Transfer expense - Rolling avg'!$B$9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avg'!$C$9:$L$9</c:f>
              <c:numCache>
                <c:formatCode>0.0</c:formatCode>
                <c:ptCount val="10"/>
                <c:pt idx="0">
                  <c:v>19.700000000000003</c:v>
                </c:pt>
                <c:pt idx="1">
                  <c:v>26.166666666666668</c:v>
                </c:pt>
                <c:pt idx="2">
                  <c:v>30.7</c:v>
                </c:pt>
                <c:pt idx="3">
                  <c:v>29.133333333333336</c:v>
                </c:pt>
                <c:pt idx="4">
                  <c:v>17.516666666666666</c:v>
                </c:pt>
                <c:pt idx="5">
                  <c:v>19.483333333333334</c:v>
                </c:pt>
                <c:pt idx="6">
                  <c:v>17.774999999999999</c:v>
                </c:pt>
                <c:pt idx="8">
                  <c:v>16.850000000000001</c:v>
                </c:pt>
                <c:pt idx="9">
                  <c:v>16.850000000000001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'Transfer expense - Rolling avg'!$B$10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rgbClr val="CC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avg'!$C$10:$L$10</c:f>
              <c:numCache>
                <c:formatCode>0.0</c:formatCode>
                <c:ptCount val="10"/>
                <c:pt idx="0">
                  <c:v>8.8149999999999995</c:v>
                </c:pt>
                <c:pt idx="1">
                  <c:v>7.376666666666666</c:v>
                </c:pt>
                <c:pt idx="2">
                  <c:v>6.8999999999999995</c:v>
                </c:pt>
                <c:pt idx="3">
                  <c:v>7.7</c:v>
                </c:pt>
                <c:pt idx="4">
                  <c:v>9.8333333333333339</c:v>
                </c:pt>
                <c:pt idx="5">
                  <c:v>7.4666666666666659</c:v>
                </c:pt>
                <c:pt idx="6">
                  <c:v>6.0166666666666657</c:v>
                </c:pt>
                <c:pt idx="7">
                  <c:v>2.6333333333333333</c:v>
                </c:pt>
                <c:pt idx="8">
                  <c:v>1.2</c:v>
                </c:pt>
                <c:pt idx="9">
                  <c:v>1.4750000000000001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'Transfer expense - Rolling avg'!$B$11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avg'!$C$11:$L$11</c:f>
              <c:numCache>
                <c:formatCode>0.0</c:formatCode>
                <c:ptCount val="10"/>
                <c:pt idx="0">
                  <c:v>10.5</c:v>
                </c:pt>
                <c:pt idx="1">
                  <c:v>15.933333333333332</c:v>
                </c:pt>
                <c:pt idx="2">
                  <c:v>21.4</c:v>
                </c:pt>
                <c:pt idx="4">
                  <c:v>7.625</c:v>
                </c:pt>
                <c:pt idx="5">
                  <c:v>8.7166666666666668</c:v>
                </c:pt>
                <c:pt idx="6">
                  <c:v>5.3166666666666673</c:v>
                </c:pt>
                <c:pt idx="7">
                  <c:v>6.1000000000000005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'Transfer expense - Rolling avg'!$B$12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avg'!$C$12:$L$12</c:f>
              <c:numCache>
                <c:formatCode>0.0</c:formatCode>
                <c:ptCount val="10"/>
                <c:pt idx="0">
                  <c:v>5.9749999999999996</c:v>
                </c:pt>
                <c:pt idx="1">
                  <c:v>5.9749999999999996</c:v>
                </c:pt>
                <c:pt idx="5">
                  <c:v>2.1</c:v>
                </c:pt>
                <c:pt idx="6">
                  <c:v>6.0666666666666664</c:v>
                </c:pt>
                <c:pt idx="7">
                  <c:v>6.833333333333333</c:v>
                </c:pt>
                <c:pt idx="8">
                  <c:v>10.833333333333334</c:v>
                </c:pt>
                <c:pt idx="9">
                  <c:v>9.25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'Transfer expense - Rolling avg'!$B$13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avg'!$C$13:$L$13</c:f>
              <c:numCache>
                <c:formatCode>0.0</c:formatCode>
                <c:ptCount val="10"/>
                <c:pt idx="0">
                  <c:v>10.4</c:v>
                </c:pt>
                <c:pt idx="1">
                  <c:v>9.4333333333333336</c:v>
                </c:pt>
                <c:pt idx="2">
                  <c:v>9.8433333333333337</c:v>
                </c:pt>
                <c:pt idx="3">
                  <c:v>6.043333333333333</c:v>
                </c:pt>
                <c:pt idx="4">
                  <c:v>3.5433333333333334</c:v>
                </c:pt>
                <c:pt idx="5">
                  <c:v>1.2666666666666666</c:v>
                </c:pt>
                <c:pt idx="6">
                  <c:v>1.8666666666666665</c:v>
                </c:pt>
                <c:pt idx="7">
                  <c:v>2.8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'Transfer expense - Rolling avg'!$B$14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avg'!$C$14:$L$14</c:f>
              <c:numCache>
                <c:formatCode>0.0</c:formatCode>
                <c:ptCount val="10"/>
                <c:pt idx="0">
                  <c:v>5.5</c:v>
                </c:pt>
                <c:pt idx="1">
                  <c:v>8.1</c:v>
                </c:pt>
                <c:pt idx="2">
                  <c:v>7.2</c:v>
                </c:pt>
                <c:pt idx="3">
                  <c:v>5.3166666666666673</c:v>
                </c:pt>
                <c:pt idx="4">
                  <c:v>1.79</c:v>
                </c:pt>
                <c:pt idx="5">
                  <c:v>4.1900000000000004</c:v>
                </c:pt>
                <c:pt idx="6">
                  <c:v>4.24</c:v>
                </c:pt>
                <c:pt idx="7">
                  <c:v>8.4666666666666668</c:v>
                </c:pt>
                <c:pt idx="8">
                  <c:v>6.3</c:v>
                </c:pt>
                <c:pt idx="9">
                  <c:v>8.1999999999999993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'Transfer expense - Rolling avg'!$B$15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avg'!$C$15:$L$15</c:f>
              <c:numCache>
                <c:formatCode>0.0</c:formatCode>
                <c:ptCount val="10"/>
                <c:pt idx="0">
                  <c:v>2.875</c:v>
                </c:pt>
                <c:pt idx="1">
                  <c:v>2.875</c:v>
                </c:pt>
                <c:pt idx="7">
                  <c:v>4.375</c:v>
                </c:pt>
                <c:pt idx="8">
                  <c:v>4.1833333333333336</c:v>
                </c:pt>
                <c:pt idx="9">
                  <c:v>4.1999999999999993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'Transfer expense - Rolling avg'!$B$16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avg'!$C$16:$L$16</c:f>
              <c:numCache>
                <c:formatCode>0.0</c:formatCode>
                <c:ptCount val="10"/>
                <c:pt idx="0">
                  <c:v>0.7</c:v>
                </c:pt>
                <c:pt idx="1">
                  <c:v>3.8166666666666669</c:v>
                </c:pt>
                <c:pt idx="2">
                  <c:v>4.0000000000000009</c:v>
                </c:pt>
                <c:pt idx="3">
                  <c:v>4.2666666666666666</c:v>
                </c:pt>
                <c:pt idx="4">
                  <c:v>1.8466666666666667</c:v>
                </c:pt>
                <c:pt idx="5">
                  <c:v>2.1633333333333336</c:v>
                </c:pt>
                <c:pt idx="6">
                  <c:v>1.7633333333333334</c:v>
                </c:pt>
                <c:pt idx="7">
                  <c:v>1.8666666666666665</c:v>
                </c:pt>
                <c:pt idx="8">
                  <c:v>1.55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'Transfer expense - Rolling avg'!$B$17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avg'!$C$17:$L$17</c:f>
              <c:numCache>
                <c:formatCode>0.0</c:formatCode>
                <c:ptCount val="10"/>
                <c:pt idx="0">
                  <c:v>5.3</c:v>
                </c:pt>
                <c:pt idx="1">
                  <c:v>7.9266666666666667</c:v>
                </c:pt>
                <c:pt idx="2">
                  <c:v>7.16</c:v>
                </c:pt>
                <c:pt idx="3">
                  <c:v>6.8933333333333335</c:v>
                </c:pt>
                <c:pt idx="4">
                  <c:v>2.5</c:v>
                </c:pt>
                <c:pt idx="5">
                  <c:v>1.7333333333333334</c:v>
                </c:pt>
                <c:pt idx="6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'Transfer expense - Rolling avg'!$B$18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avg'!$C$18:$L$18</c:f>
              <c:numCache>
                <c:formatCode>0.0</c:formatCode>
                <c:ptCount val="10"/>
                <c:pt idx="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'Transfer expense - Rolling avg'!$B$19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avg'!$C$19:$L$19</c:f>
              <c:numCache>
                <c:formatCode>0.0</c:formatCode>
                <c:ptCount val="10"/>
                <c:pt idx="0">
                  <c:v>3.05</c:v>
                </c:pt>
                <c:pt idx="1">
                  <c:v>8.0333333333333332</c:v>
                </c:pt>
                <c:pt idx="2">
                  <c:v>13.266666666666666</c:v>
                </c:pt>
                <c:pt idx="3">
                  <c:v>15.916666666666666</c:v>
                </c:pt>
                <c:pt idx="4">
                  <c:v>11.216666666666667</c:v>
                </c:pt>
                <c:pt idx="5">
                  <c:v>6.3833333333333329</c:v>
                </c:pt>
                <c:pt idx="6">
                  <c:v>4.1333333333333337</c:v>
                </c:pt>
                <c:pt idx="7">
                  <c:v>6.166666666666667</c:v>
                </c:pt>
                <c:pt idx="8">
                  <c:v>5.166666666666667</c:v>
                </c:pt>
                <c:pt idx="9">
                  <c:v>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'Transfer expense - Rolling avg'!$B$20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avg'!$C$20:$L$20</c:f>
              <c:numCache>
                <c:formatCode>0.0</c:formatCode>
                <c:ptCount val="10"/>
                <c:pt idx="0">
                  <c:v>0.12</c:v>
                </c:pt>
                <c:pt idx="3">
                  <c:v>1.1000000000000001</c:v>
                </c:pt>
                <c:pt idx="4">
                  <c:v>9.2333333333333325</c:v>
                </c:pt>
                <c:pt idx="5">
                  <c:v>28.783333333333331</c:v>
                </c:pt>
                <c:pt idx="6">
                  <c:v>28.25</c:v>
                </c:pt>
                <c:pt idx="7">
                  <c:v>21.293333333333333</c:v>
                </c:pt>
                <c:pt idx="8">
                  <c:v>1.8099999999999998</c:v>
                </c:pt>
                <c:pt idx="9">
                  <c:v>2.7149999999999999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'Transfer expense - Rolling avg'!$B$21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avg'!$C$21:$L$21</c:f>
              <c:numCache>
                <c:formatCode>0.0</c:formatCode>
                <c:ptCount val="10"/>
                <c:pt idx="0">
                  <c:v>2.5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'Transfer expense - Rolling avg'!$B$22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avg'!$C$22:$L$22</c:f>
              <c:numCache>
                <c:formatCode>0.0</c:formatCode>
                <c:ptCount val="10"/>
                <c:pt idx="1">
                  <c:v>4.5750000000000002</c:v>
                </c:pt>
                <c:pt idx="2">
                  <c:v>4.5750000000000002</c:v>
                </c:pt>
                <c:pt idx="5">
                  <c:v>0.7</c:v>
                </c:pt>
                <c:pt idx="6">
                  <c:v>0.68333333333333324</c:v>
                </c:pt>
                <c:pt idx="7">
                  <c:v>0.78333333333333321</c:v>
                </c:pt>
                <c:pt idx="8">
                  <c:v>0.58333333333333337</c:v>
                </c:pt>
                <c:pt idx="9">
                  <c:v>0.55000000000000004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'Transfer expense - Rolling avg'!$B$23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avg'!$C$23:$L$23</c:f>
              <c:numCache>
                <c:formatCode>0.0</c:formatCode>
                <c:ptCount val="10"/>
                <c:pt idx="1">
                  <c:v>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'Transfer expense - Rolling avg'!$B$24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avg'!$C$24:$L$24</c:f>
              <c:numCache>
                <c:formatCode>0.0</c:formatCode>
                <c:ptCount val="10"/>
                <c:pt idx="1">
                  <c:v>4.2250000000000005</c:v>
                </c:pt>
                <c:pt idx="2">
                  <c:v>4.2133333333333338</c:v>
                </c:pt>
                <c:pt idx="3">
                  <c:v>6.120000000000001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'Transfer expense - Rolling avg'!$B$25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avg'!$C$25:$L$25</c:f>
              <c:numCache>
                <c:formatCode>0.0</c:formatCode>
                <c:ptCount val="10"/>
                <c:pt idx="2">
                  <c:v>9.73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'Transfer expense - Rolling avg'!$B$26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avg'!$C$26:$L$26</c:f>
              <c:numCache>
                <c:formatCode>0.0</c:formatCode>
                <c:ptCount val="10"/>
                <c:pt idx="2">
                  <c:v>11.65</c:v>
                </c:pt>
                <c:pt idx="3">
                  <c:v>9.5</c:v>
                </c:pt>
                <c:pt idx="4">
                  <c:v>7.6333333333333329</c:v>
                </c:pt>
                <c:pt idx="5">
                  <c:v>4.2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'Transfer expense - Rolling avg'!$B$27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avg'!$C$27:$L$27</c:f>
              <c:numCache>
                <c:formatCode>0.0</c:formatCode>
                <c:ptCount val="10"/>
                <c:pt idx="2">
                  <c:v>1.2</c:v>
                </c:pt>
                <c:pt idx="3">
                  <c:v>2.8166666666666664</c:v>
                </c:pt>
                <c:pt idx="4">
                  <c:v>3.5249999999999999</c:v>
                </c:pt>
                <c:pt idx="7">
                  <c:v>0.47499999999999998</c:v>
                </c:pt>
                <c:pt idx="8">
                  <c:v>0.47499999999999998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'Transfer expense - Rolling avg'!$B$28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avg'!$C$28:$L$28</c:f>
              <c:numCache>
                <c:formatCode>0.0</c:formatCode>
                <c:ptCount val="10"/>
                <c:pt idx="3">
                  <c:v>0.75</c:v>
                </c:pt>
                <c:pt idx="4">
                  <c:v>0.76666666666666661</c:v>
                </c:pt>
                <c:pt idx="5">
                  <c:v>1.2333333333333334</c:v>
                </c:pt>
                <c:pt idx="6">
                  <c:v>1.1499999999999999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'Transfer expense - Rolling avg'!$B$29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avg'!$C$29:$L$29</c:f>
              <c:numCache>
                <c:formatCode>0.0</c:formatCode>
                <c:ptCount val="10"/>
                <c:pt idx="3">
                  <c:v>0.3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'Transfer expense - Rolling avg'!$B$30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avg'!$C$30:$L$30</c:f>
              <c:numCache>
                <c:formatCode>0.0</c:formatCode>
                <c:ptCount val="10"/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'Transfer expense - Rolling avg'!$B$31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avg'!$C$31:$L$31</c:f>
              <c:numCache>
                <c:formatCode>0.0</c:formatCode>
                <c:ptCount val="10"/>
                <c:pt idx="4">
                  <c:v>0.3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'Transfer expense - Rolling avg'!$B$32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avg'!$C$32:$L$32</c:f>
              <c:numCache>
                <c:formatCode>0.0</c:formatCode>
                <c:ptCount val="10"/>
                <c:pt idx="5">
                  <c:v>5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'Transfer expense - Rolling avg'!$B$33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avg'!$C$33:$L$33</c:f>
              <c:numCache>
                <c:formatCode>0.0</c:formatCode>
                <c:ptCount val="10"/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0.25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'Transfer expense - Rolling avg'!$B$34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avg'!$C$34:$L$34</c:f>
              <c:numCache>
                <c:formatCode>0.0</c:formatCode>
                <c:ptCount val="10"/>
                <c:pt idx="6">
                  <c:v>11.355</c:v>
                </c:pt>
                <c:pt idx="7">
                  <c:v>9.5633333333333344</c:v>
                </c:pt>
                <c:pt idx="8">
                  <c:v>8.0766666666666662</c:v>
                </c:pt>
                <c:pt idx="9">
                  <c:v>6.4050000000000002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'Transfer expense - Rolling avg'!$B$35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avg'!$C$35:$L$35</c:f>
              <c:numCache>
                <c:formatCode>0.0</c:formatCode>
                <c:ptCount val="10"/>
                <c:pt idx="8">
                  <c:v>0.32500000000000001</c:v>
                </c:pt>
                <c:pt idx="9">
                  <c:v>0.32500000000000001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'Transfer expense - Rolling avg'!$B$36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avg'!$C$36:$L$36</c:f>
              <c:numCache>
                <c:formatCode>0.0</c:formatCode>
                <c:ptCount val="10"/>
                <c:pt idx="9">
                  <c:v>0.16200000000000001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'Transfer expense - Rolling avg'!$B$37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avg'!$C$37:$L$37</c:f>
              <c:numCache>
                <c:formatCode>0.0</c:formatCode>
                <c:ptCount val="10"/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20608"/>
        <c:axId val="-555020064"/>
      </c:lineChart>
      <c:catAx>
        <c:axId val="-55502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20064"/>
        <c:crosses val="autoZero"/>
        <c:auto val="1"/>
        <c:lblAlgn val="ctr"/>
        <c:lblOffset val="100"/>
        <c:noMultiLvlLbl val="0"/>
      </c:catAx>
      <c:valAx>
        <c:axId val="-5550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transfer</a:t>
                </a:r>
                <a:r>
                  <a:rPr lang="en-US" baseline="0"/>
                  <a:t> expenditure (Mil. €)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[$€-4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 </a:t>
            </a:r>
            <a:r>
              <a:rPr lang="en-US" baseline="0"/>
              <a:t>expenditure (3yr rolling average)</a:t>
            </a:r>
          </a:p>
          <a:p>
            <a:pPr>
              <a:defRPr/>
            </a:pPr>
            <a:r>
              <a:rPr lang="en-US" baseline="0"/>
              <a:t>2005/6 - 2014/5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'Transfer expense - Rolling avg'!$B$2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avg'!$C$2:$L$2</c:f>
              <c:numCache>
                <c:formatCode>0.0</c:formatCode>
                <c:ptCount val="10"/>
                <c:pt idx="0">
                  <c:v>96.25</c:v>
                </c:pt>
                <c:pt idx="1">
                  <c:v>103.83333333333333</c:v>
                </c:pt>
                <c:pt idx="2">
                  <c:v>100.89999999999999</c:v>
                </c:pt>
                <c:pt idx="3">
                  <c:v>152.36666666666665</c:v>
                </c:pt>
                <c:pt idx="4">
                  <c:v>142.36666666666665</c:v>
                </c:pt>
                <c:pt idx="5">
                  <c:v>133.79999999999998</c:v>
                </c:pt>
                <c:pt idx="6">
                  <c:v>59.166666666666664</c:v>
                </c:pt>
                <c:pt idx="7">
                  <c:v>88</c:v>
                </c:pt>
                <c:pt idx="8">
                  <c:v>112.33333333333333</c:v>
                </c:pt>
                <c:pt idx="9">
                  <c:v>151.75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'Transfer expense - Rolling avg'!$B$3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avg'!$C$3:$L$3</c:f>
              <c:numCache>
                <c:formatCode>0.0</c:formatCode>
                <c:ptCount val="10"/>
                <c:pt idx="0">
                  <c:v>15.5</c:v>
                </c:pt>
                <c:pt idx="1">
                  <c:v>33</c:v>
                </c:pt>
                <c:pt idx="2">
                  <c:v>65</c:v>
                </c:pt>
                <c:pt idx="3">
                  <c:v>92.333333333333329</c:v>
                </c:pt>
                <c:pt idx="4">
                  <c:v>93.833333333333329</c:v>
                </c:pt>
                <c:pt idx="5">
                  <c:v>81.833333333333329</c:v>
                </c:pt>
                <c:pt idx="6">
                  <c:v>55.166666666666664</c:v>
                </c:pt>
                <c:pt idx="7">
                  <c:v>64.733333333333334</c:v>
                </c:pt>
                <c:pt idx="8">
                  <c:v>100.06666666666666</c:v>
                </c:pt>
                <c:pt idx="9">
                  <c:v>133.6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'Transfer expense - Rolling avg'!$B$4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99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avg'!$C$4:$L$4</c:f>
              <c:numCache>
                <c:formatCode>0.0</c:formatCode>
                <c:ptCount val="10"/>
                <c:pt idx="0">
                  <c:v>36.32</c:v>
                </c:pt>
                <c:pt idx="1">
                  <c:v>48.263333333333343</c:v>
                </c:pt>
                <c:pt idx="2">
                  <c:v>42.85</c:v>
                </c:pt>
                <c:pt idx="3">
                  <c:v>27.916666666666668</c:v>
                </c:pt>
                <c:pt idx="4">
                  <c:v>13.049999999999999</c:v>
                </c:pt>
                <c:pt idx="5">
                  <c:v>21.516666666666666</c:v>
                </c:pt>
                <c:pt idx="6">
                  <c:v>27.583333333333332</c:v>
                </c:pt>
                <c:pt idx="7">
                  <c:v>25.056666666666668</c:v>
                </c:pt>
                <c:pt idx="8">
                  <c:v>32.156666666666666</c:v>
                </c:pt>
                <c:pt idx="9">
                  <c:v>36.634999999999998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'Transfer expense - Rolling avg'!$B$5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avg'!$C$5:$L$5</c:f>
              <c:numCache>
                <c:formatCode>0.0</c:formatCode>
                <c:ptCount val="10"/>
                <c:pt idx="0">
                  <c:v>7.91</c:v>
                </c:pt>
                <c:pt idx="1">
                  <c:v>7.9233333333333329</c:v>
                </c:pt>
                <c:pt idx="2">
                  <c:v>9.3233333333333324</c:v>
                </c:pt>
                <c:pt idx="3">
                  <c:v>6.3833333333333329</c:v>
                </c:pt>
                <c:pt idx="4">
                  <c:v>3.7333333333333329</c:v>
                </c:pt>
                <c:pt idx="5">
                  <c:v>1</c:v>
                </c:pt>
                <c:pt idx="7">
                  <c:v>0</c:v>
                </c:pt>
                <c:pt idx="9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'Transfer expense - Rolling avg'!$B$6</c:f>
              <c:strCache>
                <c:ptCount val="1"/>
                <c:pt idx="0">
                  <c:v>Atlético de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avg'!$C$6:$L$6</c:f>
              <c:numCache>
                <c:formatCode>0.0</c:formatCode>
                <c:ptCount val="10"/>
                <c:pt idx="0">
                  <c:v>41.064999999999998</c:v>
                </c:pt>
                <c:pt idx="1">
                  <c:v>54.543333333333329</c:v>
                </c:pt>
                <c:pt idx="2">
                  <c:v>54.043333333333329</c:v>
                </c:pt>
                <c:pt idx="3">
                  <c:v>40.916666666666664</c:v>
                </c:pt>
                <c:pt idx="4">
                  <c:v>25.099999999999998</c:v>
                </c:pt>
                <c:pt idx="5">
                  <c:v>43.933333333333337</c:v>
                </c:pt>
                <c:pt idx="6">
                  <c:v>40.016666666666666</c:v>
                </c:pt>
                <c:pt idx="7">
                  <c:v>40.166666666666664</c:v>
                </c:pt>
                <c:pt idx="8">
                  <c:v>52.199999999999996</c:v>
                </c:pt>
                <c:pt idx="9">
                  <c:v>76.05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'Transfer expense - Rolling avg'!$B$7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avg'!$C$7:$L$7</c:f>
              <c:numCache>
                <c:formatCode>0.0</c:formatCode>
                <c:ptCount val="10"/>
                <c:pt idx="0">
                  <c:v>14.78</c:v>
                </c:pt>
                <c:pt idx="1">
                  <c:v>17.953333333333333</c:v>
                </c:pt>
                <c:pt idx="2">
                  <c:v>27.286666666666665</c:v>
                </c:pt>
                <c:pt idx="3">
                  <c:v>28.9</c:v>
                </c:pt>
                <c:pt idx="6">
                  <c:v>1.895</c:v>
                </c:pt>
                <c:pt idx="7">
                  <c:v>2.7966666666666669</c:v>
                </c:pt>
                <c:pt idx="8">
                  <c:v>3.375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'Transfer expense - Rolling avg'!$B$8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avg'!$C$8:$L$8</c:f>
              <c:numCache>
                <c:formatCode>0.0</c:formatCode>
                <c:ptCount val="10"/>
                <c:pt idx="0">
                  <c:v>20.85</c:v>
                </c:pt>
                <c:pt idx="1">
                  <c:v>23.566666666666666</c:v>
                </c:pt>
                <c:pt idx="2">
                  <c:v>28.466666666666669</c:v>
                </c:pt>
                <c:pt idx="3">
                  <c:v>31.233333333333334</c:v>
                </c:pt>
                <c:pt idx="4">
                  <c:v>26.900000000000002</c:v>
                </c:pt>
                <c:pt idx="5">
                  <c:v>14.333333333333334</c:v>
                </c:pt>
                <c:pt idx="6">
                  <c:v>10</c:v>
                </c:pt>
                <c:pt idx="7">
                  <c:v>15.783333333333333</c:v>
                </c:pt>
                <c:pt idx="8">
                  <c:v>22.766666666666666</c:v>
                </c:pt>
                <c:pt idx="9">
                  <c:v>27.15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'Transfer expense - Rolling avg'!$B$9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avg'!$C$9:$L$9</c:f>
              <c:numCache>
                <c:formatCode>0.0</c:formatCode>
                <c:ptCount val="10"/>
                <c:pt idx="0">
                  <c:v>19.700000000000003</c:v>
                </c:pt>
                <c:pt idx="1">
                  <c:v>26.166666666666668</c:v>
                </c:pt>
                <c:pt idx="2">
                  <c:v>30.7</c:v>
                </c:pt>
                <c:pt idx="3">
                  <c:v>29.133333333333336</c:v>
                </c:pt>
                <c:pt idx="4">
                  <c:v>17.516666666666666</c:v>
                </c:pt>
                <c:pt idx="5">
                  <c:v>19.483333333333334</c:v>
                </c:pt>
                <c:pt idx="6">
                  <c:v>17.774999999999999</c:v>
                </c:pt>
                <c:pt idx="8">
                  <c:v>16.850000000000001</c:v>
                </c:pt>
                <c:pt idx="9">
                  <c:v>16.850000000000001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'Transfer expense - Rolling avg'!$B$10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rgbClr val="CC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avg'!$C$10:$L$10</c:f>
              <c:numCache>
                <c:formatCode>0.0</c:formatCode>
                <c:ptCount val="10"/>
                <c:pt idx="0">
                  <c:v>8.8149999999999995</c:v>
                </c:pt>
                <c:pt idx="1">
                  <c:v>7.376666666666666</c:v>
                </c:pt>
                <c:pt idx="2">
                  <c:v>6.8999999999999995</c:v>
                </c:pt>
                <c:pt idx="3">
                  <c:v>7.7</c:v>
                </c:pt>
                <c:pt idx="4">
                  <c:v>9.8333333333333339</c:v>
                </c:pt>
                <c:pt idx="5">
                  <c:v>7.4666666666666659</c:v>
                </c:pt>
                <c:pt idx="6">
                  <c:v>6.0166666666666657</c:v>
                </c:pt>
                <c:pt idx="7">
                  <c:v>2.6333333333333333</c:v>
                </c:pt>
                <c:pt idx="8">
                  <c:v>1.2</c:v>
                </c:pt>
                <c:pt idx="9">
                  <c:v>1.4750000000000001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'Transfer expense - Rolling avg'!$B$11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avg'!$C$11:$L$11</c:f>
              <c:numCache>
                <c:formatCode>0.0</c:formatCode>
                <c:ptCount val="10"/>
                <c:pt idx="0">
                  <c:v>10.5</c:v>
                </c:pt>
                <c:pt idx="1">
                  <c:v>15.933333333333332</c:v>
                </c:pt>
                <c:pt idx="2">
                  <c:v>21.4</c:v>
                </c:pt>
                <c:pt idx="4">
                  <c:v>7.625</c:v>
                </c:pt>
                <c:pt idx="5">
                  <c:v>8.7166666666666668</c:v>
                </c:pt>
                <c:pt idx="6">
                  <c:v>5.3166666666666673</c:v>
                </c:pt>
                <c:pt idx="7">
                  <c:v>6.1000000000000005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'Transfer expense - Rolling avg'!$B$12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avg'!$C$12:$L$12</c:f>
              <c:numCache>
                <c:formatCode>0.0</c:formatCode>
                <c:ptCount val="10"/>
                <c:pt idx="0">
                  <c:v>5.9749999999999996</c:v>
                </c:pt>
                <c:pt idx="1">
                  <c:v>5.9749999999999996</c:v>
                </c:pt>
                <c:pt idx="5">
                  <c:v>2.1</c:v>
                </c:pt>
                <c:pt idx="6">
                  <c:v>6.0666666666666664</c:v>
                </c:pt>
                <c:pt idx="7">
                  <c:v>6.833333333333333</c:v>
                </c:pt>
                <c:pt idx="8">
                  <c:v>10.833333333333334</c:v>
                </c:pt>
                <c:pt idx="9">
                  <c:v>9.25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'Transfer expense - Rolling avg'!$B$13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avg'!$C$13:$L$13</c:f>
              <c:numCache>
                <c:formatCode>0.0</c:formatCode>
                <c:ptCount val="10"/>
                <c:pt idx="0">
                  <c:v>10.4</c:v>
                </c:pt>
                <c:pt idx="1">
                  <c:v>9.4333333333333336</c:v>
                </c:pt>
                <c:pt idx="2">
                  <c:v>9.8433333333333337</c:v>
                </c:pt>
                <c:pt idx="3">
                  <c:v>6.043333333333333</c:v>
                </c:pt>
                <c:pt idx="4">
                  <c:v>3.5433333333333334</c:v>
                </c:pt>
                <c:pt idx="5">
                  <c:v>1.2666666666666666</c:v>
                </c:pt>
                <c:pt idx="6">
                  <c:v>1.8666666666666665</c:v>
                </c:pt>
                <c:pt idx="7">
                  <c:v>2.8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'Transfer expense - Rolling avg'!$B$14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avg'!$C$14:$L$14</c:f>
              <c:numCache>
                <c:formatCode>0.0</c:formatCode>
                <c:ptCount val="10"/>
                <c:pt idx="0">
                  <c:v>5.5</c:v>
                </c:pt>
                <c:pt idx="1">
                  <c:v>8.1</c:v>
                </c:pt>
                <c:pt idx="2">
                  <c:v>7.2</c:v>
                </c:pt>
                <c:pt idx="3">
                  <c:v>5.3166666666666673</c:v>
                </c:pt>
                <c:pt idx="4">
                  <c:v>1.79</c:v>
                </c:pt>
                <c:pt idx="5">
                  <c:v>4.1900000000000004</c:v>
                </c:pt>
                <c:pt idx="6">
                  <c:v>4.24</c:v>
                </c:pt>
                <c:pt idx="7">
                  <c:v>8.4666666666666668</c:v>
                </c:pt>
                <c:pt idx="8">
                  <c:v>6.3</c:v>
                </c:pt>
                <c:pt idx="9">
                  <c:v>8.1999999999999993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'Transfer expense - Rolling avg'!$B$15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avg'!$C$15:$L$15</c:f>
              <c:numCache>
                <c:formatCode>0.0</c:formatCode>
                <c:ptCount val="10"/>
                <c:pt idx="0">
                  <c:v>2.875</c:v>
                </c:pt>
                <c:pt idx="1">
                  <c:v>2.875</c:v>
                </c:pt>
                <c:pt idx="7">
                  <c:v>4.375</c:v>
                </c:pt>
                <c:pt idx="8">
                  <c:v>4.1833333333333336</c:v>
                </c:pt>
                <c:pt idx="9">
                  <c:v>4.1999999999999993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'Transfer expense - Rolling avg'!$B$16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avg'!$C$16:$L$16</c:f>
              <c:numCache>
                <c:formatCode>0.0</c:formatCode>
                <c:ptCount val="10"/>
                <c:pt idx="0">
                  <c:v>0.7</c:v>
                </c:pt>
                <c:pt idx="1">
                  <c:v>3.8166666666666669</c:v>
                </c:pt>
                <c:pt idx="2">
                  <c:v>4.0000000000000009</c:v>
                </c:pt>
                <c:pt idx="3">
                  <c:v>4.2666666666666666</c:v>
                </c:pt>
                <c:pt idx="4">
                  <c:v>1.8466666666666667</c:v>
                </c:pt>
                <c:pt idx="5">
                  <c:v>2.1633333333333336</c:v>
                </c:pt>
                <c:pt idx="6">
                  <c:v>1.7633333333333334</c:v>
                </c:pt>
                <c:pt idx="7">
                  <c:v>1.8666666666666665</c:v>
                </c:pt>
                <c:pt idx="8">
                  <c:v>1.55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'Transfer expense - Rolling avg'!$B$17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avg'!$C$17:$L$17</c:f>
              <c:numCache>
                <c:formatCode>0.0</c:formatCode>
                <c:ptCount val="10"/>
                <c:pt idx="0">
                  <c:v>5.3</c:v>
                </c:pt>
                <c:pt idx="1">
                  <c:v>7.9266666666666667</c:v>
                </c:pt>
                <c:pt idx="2">
                  <c:v>7.16</c:v>
                </c:pt>
                <c:pt idx="3">
                  <c:v>6.8933333333333335</c:v>
                </c:pt>
                <c:pt idx="4">
                  <c:v>2.5</c:v>
                </c:pt>
                <c:pt idx="5">
                  <c:v>1.7333333333333334</c:v>
                </c:pt>
                <c:pt idx="6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'Transfer expense - Rolling avg'!$B$18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avg'!$C$18:$L$18</c:f>
              <c:numCache>
                <c:formatCode>0.0</c:formatCode>
                <c:ptCount val="10"/>
                <c:pt idx="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'Transfer expense - Rolling avg'!$B$19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avg'!$C$19:$L$19</c:f>
              <c:numCache>
                <c:formatCode>0.0</c:formatCode>
                <c:ptCount val="10"/>
                <c:pt idx="0">
                  <c:v>3.05</c:v>
                </c:pt>
                <c:pt idx="1">
                  <c:v>8.0333333333333332</c:v>
                </c:pt>
                <c:pt idx="2">
                  <c:v>13.266666666666666</c:v>
                </c:pt>
                <c:pt idx="3">
                  <c:v>15.916666666666666</c:v>
                </c:pt>
                <c:pt idx="4">
                  <c:v>11.216666666666667</c:v>
                </c:pt>
                <c:pt idx="5">
                  <c:v>6.3833333333333329</c:v>
                </c:pt>
                <c:pt idx="6">
                  <c:v>4.1333333333333337</c:v>
                </c:pt>
                <c:pt idx="7">
                  <c:v>6.166666666666667</c:v>
                </c:pt>
                <c:pt idx="8">
                  <c:v>5.166666666666667</c:v>
                </c:pt>
                <c:pt idx="9">
                  <c:v>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'Transfer expense - Rolling avg'!$B$20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avg'!$C$20:$L$20</c:f>
              <c:numCache>
                <c:formatCode>0.0</c:formatCode>
                <c:ptCount val="10"/>
                <c:pt idx="0">
                  <c:v>0.12</c:v>
                </c:pt>
                <c:pt idx="3">
                  <c:v>1.1000000000000001</c:v>
                </c:pt>
                <c:pt idx="4">
                  <c:v>9.2333333333333325</c:v>
                </c:pt>
                <c:pt idx="5">
                  <c:v>28.783333333333331</c:v>
                </c:pt>
                <c:pt idx="6">
                  <c:v>28.25</c:v>
                </c:pt>
                <c:pt idx="7">
                  <c:v>21.293333333333333</c:v>
                </c:pt>
                <c:pt idx="8">
                  <c:v>1.8099999999999998</c:v>
                </c:pt>
                <c:pt idx="9">
                  <c:v>2.7149999999999999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'Transfer expense - Rolling avg'!$B$21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avg'!$C$21:$L$21</c:f>
              <c:numCache>
                <c:formatCode>0.0</c:formatCode>
                <c:ptCount val="10"/>
                <c:pt idx="0">
                  <c:v>2.5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'Transfer expense - Rolling avg'!$B$22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avg'!$C$22:$L$22</c:f>
              <c:numCache>
                <c:formatCode>0.0</c:formatCode>
                <c:ptCount val="10"/>
                <c:pt idx="1">
                  <c:v>4.5750000000000002</c:v>
                </c:pt>
                <c:pt idx="2">
                  <c:v>4.5750000000000002</c:v>
                </c:pt>
                <c:pt idx="5">
                  <c:v>0.7</c:v>
                </c:pt>
                <c:pt idx="6">
                  <c:v>0.68333333333333324</c:v>
                </c:pt>
                <c:pt idx="7">
                  <c:v>0.78333333333333321</c:v>
                </c:pt>
                <c:pt idx="8">
                  <c:v>0.58333333333333337</c:v>
                </c:pt>
                <c:pt idx="9">
                  <c:v>0.55000000000000004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'Transfer expense - Rolling avg'!$B$23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avg'!$C$23:$L$23</c:f>
              <c:numCache>
                <c:formatCode>0.0</c:formatCode>
                <c:ptCount val="10"/>
                <c:pt idx="1">
                  <c:v>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'Transfer expense - Rolling avg'!$B$24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avg'!$C$24:$L$24</c:f>
              <c:numCache>
                <c:formatCode>0.0</c:formatCode>
                <c:ptCount val="10"/>
                <c:pt idx="1">
                  <c:v>4.2250000000000005</c:v>
                </c:pt>
                <c:pt idx="2">
                  <c:v>4.2133333333333338</c:v>
                </c:pt>
                <c:pt idx="3">
                  <c:v>6.120000000000001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'Transfer expense - Rolling avg'!$B$25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avg'!$C$25:$L$25</c:f>
              <c:numCache>
                <c:formatCode>0.0</c:formatCode>
                <c:ptCount val="10"/>
                <c:pt idx="2">
                  <c:v>9.73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'Transfer expense - Rolling avg'!$B$26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avg'!$C$26:$L$26</c:f>
              <c:numCache>
                <c:formatCode>0.0</c:formatCode>
                <c:ptCount val="10"/>
                <c:pt idx="2">
                  <c:v>11.65</c:v>
                </c:pt>
                <c:pt idx="3">
                  <c:v>9.5</c:v>
                </c:pt>
                <c:pt idx="4">
                  <c:v>7.6333333333333329</c:v>
                </c:pt>
                <c:pt idx="5">
                  <c:v>4.2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'Transfer expense - Rolling avg'!$B$27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avg'!$C$27:$L$27</c:f>
              <c:numCache>
                <c:formatCode>0.0</c:formatCode>
                <c:ptCount val="10"/>
                <c:pt idx="2">
                  <c:v>1.2</c:v>
                </c:pt>
                <c:pt idx="3">
                  <c:v>2.8166666666666664</c:v>
                </c:pt>
                <c:pt idx="4">
                  <c:v>3.5249999999999999</c:v>
                </c:pt>
                <c:pt idx="7">
                  <c:v>0.47499999999999998</c:v>
                </c:pt>
                <c:pt idx="8">
                  <c:v>0.47499999999999998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'Transfer expense - Rolling avg'!$B$28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avg'!$C$28:$L$28</c:f>
              <c:numCache>
                <c:formatCode>0.0</c:formatCode>
                <c:ptCount val="10"/>
                <c:pt idx="3">
                  <c:v>0.75</c:v>
                </c:pt>
                <c:pt idx="4">
                  <c:v>0.76666666666666661</c:v>
                </c:pt>
                <c:pt idx="5">
                  <c:v>1.2333333333333334</c:v>
                </c:pt>
                <c:pt idx="6">
                  <c:v>1.1499999999999999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'Transfer expense - Rolling avg'!$B$29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avg'!$C$29:$L$29</c:f>
              <c:numCache>
                <c:formatCode>0.0</c:formatCode>
                <c:ptCount val="10"/>
                <c:pt idx="3">
                  <c:v>0.3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'Transfer expense - Rolling avg'!$B$30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avg'!$C$30:$L$30</c:f>
              <c:numCache>
                <c:formatCode>0.0</c:formatCode>
                <c:ptCount val="10"/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'Transfer expense - Rolling avg'!$B$31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avg'!$C$31:$L$31</c:f>
              <c:numCache>
                <c:formatCode>0.0</c:formatCode>
                <c:ptCount val="10"/>
                <c:pt idx="4">
                  <c:v>0.3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'Transfer expense - Rolling avg'!$B$32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avg'!$C$32:$L$32</c:f>
              <c:numCache>
                <c:formatCode>0.0</c:formatCode>
                <c:ptCount val="10"/>
                <c:pt idx="5">
                  <c:v>5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'Transfer expense - Rolling avg'!$B$33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avg'!$C$33:$L$33</c:f>
              <c:numCache>
                <c:formatCode>0.0</c:formatCode>
                <c:ptCount val="10"/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0.25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'Transfer expense - Rolling avg'!$B$34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avg'!$C$34:$L$34</c:f>
              <c:numCache>
                <c:formatCode>0.0</c:formatCode>
                <c:ptCount val="10"/>
                <c:pt idx="6">
                  <c:v>11.355</c:v>
                </c:pt>
                <c:pt idx="7">
                  <c:v>9.5633333333333344</c:v>
                </c:pt>
                <c:pt idx="8">
                  <c:v>8.0766666666666662</c:v>
                </c:pt>
                <c:pt idx="9">
                  <c:v>6.4050000000000002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'Transfer expense - Rolling avg'!$B$35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avg'!$C$35:$L$35</c:f>
              <c:numCache>
                <c:formatCode>0.0</c:formatCode>
                <c:ptCount val="10"/>
                <c:pt idx="8">
                  <c:v>0.32500000000000001</c:v>
                </c:pt>
                <c:pt idx="9">
                  <c:v>0.32500000000000001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'Transfer expense - Rolling avg'!$B$36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avg'!$C$36:$L$36</c:f>
              <c:numCache>
                <c:formatCode>0.0</c:formatCode>
                <c:ptCount val="10"/>
                <c:pt idx="9">
                  <c:v>0.16200000000000001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'Transfer expense - Rolling avg'!$B$37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'Transfer expense - Rolling avg'!$C$1:$L$1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'Transfer expense - Rolling avg'!$C$37:$L$37</c:f>
              <c:numCache>
                <c:formatCode>0.0</c:formatCode>
                <c:ptCount val="10"/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18976"/>
        <c:axId val="-555044000"/>
      </c:lineChart>
      <c:catAx>
        <c:axId val="-5550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44000"/>
        <c:crosses val="autoZero"/>
        <c:auto val="1"/>
        <c:lblAlgn val="ctr"/>
        <c:lblOffset val="100"/>
        <c:noMultiLvlLbl val="0"/>
      </c:catAx>
      <c:valAx>
        <c:axId val="-555044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transfer</a:t>
                </a:r>
                <a:r>
                  <a:rPr lang="en-US" baseline="0"/>
                  <a:t> expenditure (Mil. €)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[$€-4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transfer expenditure 2005/6 - 2014/5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transfer spend'!$B$2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spend'!$C$2:$L$2</c:f>
              <c:numCache>
                <c:formatCode>General</c:formatCode>
                <c:ptCount val="10"/>
                <c:pt idx="0">
                  <c:v>44.5</c:v>
                </c:pt>
                <c:pt idx="1">
                  <c:v>87.8</c:v>
                </c:pt>
                <c:pt idx="2">
                  <c:v>78.599999999999994</c:v>
                </c:pt>
                <c:pt idx="3">
                  <c:v>11.4</c:v>
                </c:pt>
                <c:pt idx="4">
                  <c:v>169.9</c:v>
                </c:pt>
                <c:pt idx="5">
                  <c:v>78.5</c:v>
                </c:pt>
                <c:pt idx="6">
                  <c:v>49.5</c:v>
                </c:pt>
                <c:pt idx="7">
                  <c:v>6</c:v>
                </c:pt>
                <c:pt idx="8">
                  <c:v>64</c:v>
                </c:pt>
                <c:pt idx="9">
                  <c:v>16.5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'Net transfer spend'!$B$3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spend'!$C$3:$L$3</c:f>
              <c:numCache>
                <c:formatCode>General</c:formatCode>
                <c:ptCount val="10"/>
                <c:pt idx="0">
                  <c:v>-3</c:v>
                </c:pt>
                <c:pt idx="1">
                  <c:v>18</c:v>
                </c:pt>
                <c:pt idx="2">
                  <c:v>54</c:v>
                </c:pt>
                <c:pt idx="3">
                  <c:v>40.96</c:v>
                </c:pt>
                <c:pt idx="4">
                  <c:v>91</c:v>
                </c:pt>
                <c:pt idx="5">
                  <c:v>27.5</c:v>
                </c:pt>
                <c:pt idx="6">
                  <c:v>13.75</c:v>
                </c:pt>
                <c:pt idx="7">
                  <c:v>33</c:v>
                </c:pt>
                <c:pt idx="8">
                  <c:v>73.099999999999994</c:v>
                </c:pt>
                <c:pt idx="9">
                  <c:v>87.2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'Net transfer spend'!$B$4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spend'!$C$4:$L$4</c:f>
              <c:numCache>
                <c:formatCode>General</c:formatCode>
                <c:ptCount val="10"/>
                <c:pt idx="0">
                  <c:v>10.84</c:v>
                </c:pt>
                <c:pt idx="1">
                  <c:v>31.8</c:v>
                </c:pt>
                <c:pt idx="2">
                  <c:v>-65.8</c:v>
                </c:pt>
                <c:pt idx="3">
                  <c:v>-2.6</c:v>
                </c:pt>
                <c:pt idx="4">
                  <c:v>-13.7</c:v>
                </c:pt>
                <c:pt idx="5">
                  <c:v>-55.7</c:v>
                </c:pt>
                <c:pt idx="6">
                  <c:v>-0.9</c:v>
                </c:pt>
                <c:pt idx="7">
                  <c:v>-6.8</c:v>
                </c:pt>
                <c:pt idx="8">
                  <c:v>-24.73</c:v>
                </c:pt>
                <c:pt idx="9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'Net transfer spend'!$B$5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spend'!$C$5:$L$5</c:f>
              <c:numCache>
                <c:formatCode>General</c:formatCode>
                <c:ptCount val="10"/>
                <c:pt idx="0">
                  <c:v>-15</c:v>
                </c:pt>
                <c:pt idx="1">
                  <c:v>6.92</c:v>
                </c:pt>
                <c:pt idx="2">
                  <c:v>-14.05</c:v>
                </c:pt>
                <c:pt idx="3">
                  <c:v>-10.48</c:v>
                </c:pt>
                <c:pt idx="4">
                  <c:v>-0.7</c:v>
                </c:pt>
                <c:pt idx="5">
                  <c:v>-12</c:v>
                </c:pt>
                <c:pt idx="7">
                  <c:v>0</c:v>
                </c:pt>
                <c:pt idx="9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'Net transfer spend'!$B$6</c:f>
              <c:strCache>
                <c:ptCount val="1"/>
                <c:pt idx="0">
                  <c:v>Atlético Madrid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spend'!$C$6:$L$6</c:f>
              <c:numCache>
                <c:formatCode>General</c:formatCode>
                <c:ptCount val="10"/>
                <c:pt idx="0">
                  <c:v>21.5</c:v>
                </c:pt>
                <c:pt idx="1">
                  <c:v>48.63</c:v>
                </c:pt>
                <c:pt idx="2">
                  <c:v>30.4</c:v>
                </c:pt>
                <c:pt idx="3">
                  <c:v>24.2</c:v>
                </c:pt>
                <c:pt idx="4">
                  <c:v>-1.65</c:v>
                </c:pt>
                <c:pt idx="5">
                  <c:v>12.15</c:v>
                </c:pt>
                <c:pt idx="6">
                  <c:v>-8.85</c:v>
                </c:pt>
                <c:pt idx="7">
                  <c:v>-14.85</c:v>
                </c:pt>
                <c:pt idx="8">
                  <c:v>-34.5</c:v>
                </c:pt>
                <c:pt idx="9">
                  <c:v>37.6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'Net transfer spend'!$B$7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spend'!$C$7:$L$7</c:f>
              <c:numCache>
                <c:formatCode>General</c:formatCode>
                <c:ptCount val="10"/>
                <c:pt idx="0">
                  <c:v>5.5</c:v>
                </c:pt>
                <c:pt idx="1">
                  <c:v>-15.94</c:v>
                </c:pt>
                <c:pt idx="2">
                  <c:v>23.08</c:v>
                </c:pt>
                <c:pt idx="3">
                  <c:v>22.8</c:v>
                </c:pt>
                <c:pt idx="6">
                  <c:v>-2.87</c:v>
                </c:pt>
                <c:pt idx="7">
                  <c:v>2.5</c:v>
                </c:pt>
                <c:pt idx="8">
                  <c:v>-3.98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'Net transfer spend'!$B$8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spend'!$C$8:$L$8</c:f>
              <c:numCache>
                <c:formatCode>General</c:formatCode>
                <c:ptCount val="10"/>
                <c:pt idx="0">
                  <c:v>-24</c:v>
                </c:pt>
                <c:pt idx="1">
                  <c:v>17.2</c:v>
                </c:pt>
                <c:pt idx="2">
                  <c:v>7.9</c:v>
                </c:pt>
                <c:pt idx="3">
                  <c:v>-22.05</c:v>
                </c:pt>
                <c:pt idx="4">
                  <c:v>18.899999999999999</c:v>
                </c:pt>
                <c:pt idx="6">
                  <c:v>4.8</c:v>
                </c:pt>
                <c:pt idx="7">
                  <c:v>2.5</c:v>
                </c:pt>
                <c:pt idx="8">
                  <c:v>-57.4</c:v>
                </c:pt>
                <c:pt idx="9">
                  <c:v>-29.6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'Net transfer spend'!$B$9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spend'!$C$9:$L$9</c:f>
              <c:numCache>
                <c:formatCode>General</c:formatCode>
                <c:ptCount val="10"/>
                <c:pt idx="0">
                  <c:v>-1.05</c:v>
                </c:pt>
                <c:pt idx="1">
                  <c:v>24.2</c:v>
                </c:pt>
                <c:pt idx="2">
                  <c:v>-4.5999999999999996</c:v>
                </c:pt>
                <c:pt idx="3">
                  <c:v>0.9</c:v>
                </c:pt>
                <c:pt idx="4">
                  <c:v>11.62</c:v>
                </c:pt>
                <c:pt idx="5">
                  <c:v>-11.07</c:v>
                </c:pt>
                <c:pt idx="6">
                  <c:v>5.45</c:v>
                </c:pt>
                <c:pt idx="8">
                  <c:v>10</c:v>
                </c:pt>
                <c:pt idx="9">
                  <c:v>-4.8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'Net transfer spend'!$B$10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spend'!$C$10:$L$10</c:f>
              <c:numCache>
                <c:formatCode>General</c:formatCode>
                <c:ptCount val="10"/>
                <c:pt idx="0">
                  <c:v>8.43</c:v>
                </c:pt>
                <c:pt idx="1">
                  <c:v>2.6</c:v>
                </c:pt>
                <c:pt idx="2">
                  <c:v>-1.35</c:v>
                </c:pt>
                <c:pt idx="3">
                  <c:v>-5</c:v>
                </c:pt>
                <c:pt idx="4">
                  <c:v>-0.7</c:v>
                </c:pt>
                <c:pt idx="5">
                  <c:v>-13.4</c:v>
                </c:pt>
                <c:pt idx="6">
                  <c:v>-18.5</c:v>
                </c:pt>
                <c:pt idx="7">
                  <c:v>-5.05</c:v>
                </c:pt>
                <c:pt idx="8">
                  <c:v>-11.65</c:v>
                </c:pt>
                <c:pt idx="9">
                  <c:v>-8.8000000000000007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'Net transfer spend'!$B$11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spend'!$C$11:$L$11</c:f>
              <c:numCache>
                <c:formatCode>General</c:formatCode>
                <c:ptCount val="10"/>
                <c:pt idx="0">
                  <c:v>-9.5</c:v>
                </c:pt>
                <c:pt idx="1">
                  <c:v>2.67</c:v>
                </c:pt>
                <c:pt idx="2">
                  <c:v>2.7</c:v>
                </c:pt>
                <c:pt idx="4">
                  <c:v>0.58499999999999996</c:v>
                </c:pt>
                <c:pt idx="5">
                  <c:v>1.75</c:v>
                </c:pt>
                <c:pt idx="6">
                  <c:v>-4.5999999999999996</c:v>
                </c:pt>
                <c:pt idx="7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'Net transfer spend'!$B$12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spend'!$C$12:$L$12</c:f>
              <c:numCache>
                <c:formatCode>General</c:formatCode>
                <c:ptCount val="10"/>
                <c:pt idx="0">
                  <c:v>-1.3</c:v>
                </c:pt>
                <c:pt idx="1">
                  <c:v>8.1</c:v>
                </c:pt>
                <c:pt idx="5">
                  <c:v>4.2</c:v>
                </c:pt>
                <c:pt idx="6">
                  <c:v>0</c:v>
                </c:pt>
                <c:pt idx="7">
                  <c:v>13.5</c:v>
                </c:pt>
                <c:pt idx="8">
                  <c:v>-25.5</c:v>
                </c:pt>
                <c:pt idx="9">
                  <c:v>-33.200000000000003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'Net transfer spend'!$B$13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spend'!$C$13:$L$13</c:f>
              <c:numCache>
                <c:formatCode>General</c:formatCode>
                <c:ptCount val="10"/>
                <c:pt idx="0">
                  <c:v>4</c:v>
                </c:pt>
                <c:pt idx="1">
                  <c:v>8.1999999999999993</c:v>
                </c:pt>
                <c:pt idx="2">
                  <c:v>-4.47</c:v>
                </c:pt>
                <c:pt idx="3">
                  <c:v>-22.17</c:v>
                </c:pt>
                <c:pt idx="4">
                  <c:v>-8.6999999999999993</c:v>
                </c:pt>
                <c:pt idx="5">
                  <c:v>-6.4</c:v>
                </c:pt>
                <c:pt idx="6">
                  <c:v>-6.35</c:v>
                </c:pt>
                <c:pt idx="7">
                  <c:v>-3.8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'Net transfer spend'!$B$14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spend'!$C$14:$L$14</c:f>
              <c:numCache>
                <c:formatCode>General</c:formatCode>
                <c:ptCount val="10"/>
                <c:pt idx="0">
                  <c:v>-9</c:v>
                </c:pt>
                <c:pt idx="1">
                  <c:v>7.7</c:v>
                </c:pt>
                <c:pt idx="2">
                  <c:v>12.3</c:v>
                </c:pt>
                <c:pt idx="3">
                  <c:v>-5.7</c:v>
                </c:pt>
                <c:pt idx="4">
                  <c:v>2.35</c:v>
                </c:pt>
                <c:pt idx="5">
                  <c:v>2.72</c:v>
                </c:pt>
                <c:pt idx="6">
                  <c:v>7.5</c:v>
                </c:pt>
                <c:pt idx="7">
                  <c:v>-37.5</c:v>
                </c:pt>
                <c:pt idx="8">
                  <c:v>15.4</c:v>
                </c:pt>
                <c:pt idx="9">
                  <c:v>-35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'Net transfer spend'!$B$15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spend'!$C$15:$L$15</c:f>
              <c:numCache>
                <c:formatCode>General</c:formatCode>
                <c:ptCount val="10"/>
                <c:pt idx="0">
                  <c:v>1</c:v>
                </c:pt>
                <c:pt idx="1">
                  <c:v>4.75</c:v>
                </c:pt>
                <c:pt idx="7">
                  <c:v>4.1500000000000004</c:v>
                </c:pt>
                <c:pt idx="8">
                  <c:v>-6.2</c:v>
                </c:pt>
                <c:pt idx="9">
                  <c:v>2.2999999999999998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'Net transfer spend'!$B$16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spend'!$C$16:$L$16</c:f>
              <c:numCache>
                <c:formatCode>General</c:formatCode>
                <c:ptCount val="10"/>
                <c:pt idx="0">
                  <c:v>-3</c:v>
                </c:pt>
                <c:pt idx="1">
                  <c:v>0.1</c:v>
                </c:pt>
                <c:pt idx="2">
                  <c:v>-13.85</c:v>
                </c:pt>
                <c:pt idx="3">
                  <c:v>-3.2</c:v>
                </c:pt>
                <c:pt idx="4">
                  <c:v>-2.8</c:v>
                </c:pt>
                <c:pt idx="5">
                  <c:v>-7.46</c:v>
                </c:pt>
                <c:pt idx="6">
                  <c:v>-5.8</c:v>
                </c:pt>
                <c:pt idx="7">
                  <c:v>-5.7</c:v>
                </c:pt>
                <c:pt idx="8">
                  <c:v>-0.9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'Net transfer spend'!$B$17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spend'!$C$17:$L$17</c:f>
              <c:numCache>
                <c:formatCode>General</c:formatCode>
                <c:ptCount val="10"/>
                <c:pt idx="0">
                  <c:v>-1.85</c:v>
                </c:pt>
                <c:pt idx="1">
                  <c:v>6</c:v>
                </c:pt>
                <c:pt idx="2">
                  <c:v>-3.72</c:v>
                </c:pt>
                <c:pt idx="3">
                  <c:v>-15.2</c:v>
                </c:pt>
                <c:pt idx="4">
                  <c:v>-3.3</c:v>
                </c:pt>
                <c:pt idx="5">
                  <c:v>-10</c:v>
                </c:pt>
                <c:pt idx="6">
                  <c:v>-2.1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'Net transfer spend'!$B$18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spend'!$C$18:$L$18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'Net transfer spend'!$B$19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spend'!$C$19:$L$19</c:f>
              <c:numCache>
                <c:formatCode>General</c:formatCode>
                <c:ptCount val="10"/>
                <c:pt idx="0">
                  <c:v>1.8</c:v>
                </c:pt>
                <c:pt idx="1">
                  <c:v>-8.64</c:v>
                </c:pt>
                <c:pt idx="2">
                  <c:v>5</c:v>
                </c:pt>
                <c:pt idx="3">
                  <c:v>9.8000000000000007</c:v>
                </c:pt>
                <c:pt idx="4">
                  <c:v>2.75</c:v>
                </c:pt>
                <c:pt idx="5">
                  <c:v>-18.2</c:v>
                </c:pt>
                <c:pt idx="6">
                  <c:v>-15.58</c:v>
                </c:pt>
                <c:pt idx="7">
                  <c:v>0.5</c:v>
                </c:pt>
                <c:pt idx="8">
                  <c:v>-3.3</c:v>
                </c:pt>
                <c:pt idx="9">
                  <c:v>-8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'Net transfer spend'!$B$20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spend'!$C$20:$L$20</c:f>
              <c:numCache>
                <c:formatCode>General</c:formatCode>
                <c:ptCount val="10"/>
                <c:pt idx="0">
                  <c:v>-1.88</c:v>
                </c:pt>
                <c:pt idx="3">
                  <c:v>0.6</c:v>
                </c:pt>
                <c:pt idx="4">
                  <c:v>0.7</c:v>
                </c:pt>
                <c:pt idx="5">
                  <c:v>25.05</c:v>
                </c:pt>
                <c:pt idx="6">
                  <c:v>59.25</c:v>
                </c:pt>
                <c:pt idx="7">
                  <c:v>-41.6</c:v>
                </c:pt>
                <c:pt idx="8">
                  <c:v>-33.020000000000003</c:v>
                </c:pt>
                <c:pt idx="9">
                  <c:v>-18.399999999999999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'Net transfer spend'!$B$21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spend'!$C$21:$L$21</c:f>
              <c:numCache>
                <c:formatCode>General</c:formatCode>
                <c:ptCount val="10"/>
                <c:pt idx="0">
                  <c:v>2.5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'Net transfer spend'!$B$22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spend'!$C$22:$L$22</c:f>
              <c:numCache>
                <c:formatCode>General</c:formatCode>
                <c:ptCount val="10"/>
                <c:pt idx="1">
                  <c:v>3.85</c:v>
                </c:pt>
                <c:pt idx="2">
                  <c:v>4.3</c:v>
                </c:pt>
                <c:pt idx="5">
                  <c:v>0</c:v>
                </c:pt>
                <c:pt idx="6">
                  <c:v>-6.6</c:v>
                </c:pt>
                <c:pt idx="7">
                  <c:v>-6.65</c:v>
                </c:pt>
                <c:pt idx="8">
                  <c:v>-6.12</c:v>
                </c:pt>
                <c:pt idx="9">
                  <c:v>-9.59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'Net transfer spend'!$B$23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spend'!$C$23:$L$23</c:f>
              <c:numCache>
                <c:formatCode>General</c:formatCode>
                <c:ptCount val="10"/>
                <c:pt idx="1">
                  <c:v>0.92500000000000004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'Net transfer spend'!$B$24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spend'!$C$24:$L$24</c:f>
              <c:numCache>
                <c:formatCode>General</c:formatCode>
                <c:ptCount val="10"/>
                <c:pt idx="1">
                  <c:v>0.4</c:v>
                </c:pt>
                <c:pt idx="2">
                  <c:v>6.85</c:v>
                </c:pt>
                <c:pt idx="3">
                  <c:v>-10.11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'Net transfer spend'!$B$25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spend'!$C$25:$L$25</c:f>
              <c:numCache>
                <c:formatCode>General</c:formatCode>
                <c:ptCount val="10"/>
                <c:pt idx="2">
                  <c:v>9.73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'Net transfer spend'!$B$26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spend'!$C$26:$L$26</c:f>
              <c:numCache>
                <c:formatCode>General</c:formatCode>
                <c:ptCount val="10"/>
                <c:pt idx="2">
                  <c:v>8.8000000000000007</c:v>
                </c:pt>
                <c:pt idx="3">
                  <c:v>6.5</c:v>
                </c:pt>
                <c:pt idx="4">
                  <c:v>-2.2999999999999998</c:v>
                </c:pt>
                <c:pt idx="5">
                  <c:v>-1.8</c:v>
                </c:pt>
                <c:pt idx="8">
                  <c:v>-1</c:v>
                </c:pt>
                <c:pt idx="9">
                  <c:v>-3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'Net transfer spend'!$B$27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spend'!$C$27:$L$27</c:f>
              <c:numCache>
                <c:formatCode>General</c:formatCode>
                <c:ptCount val="10"/>
                <c:pt idx="2">
                  <c:v>1.4</c:v>
                </c:pt>
                <c:pt idx="3">
                  <c:v>-4.5</c:v>
                </c:pt>
                <c:pt idx="4">
                  <c:v>-3.45</c:v>
                </c:pt>
                <c:pt idx="7">
                  <c:v>0</c:v>
                </c:pt>
                <c:pt idx="8">
                  <c:v>-0.85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'Net transfer spend'!$B$28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spend'!$C$28:$L$28</c:f>
              <c:numCache>
                <c:formatCode>General</c:formatCode>
                <c:ptCount val="10"/>
                <c:pt idx="3">
                  <c:v>0.1</c:v>
                </c:pt>
                <c:pt idx="4">
                  <c:v>-1.9</c:v>
                </c:pt>
                <c:pt idx="5">
                  <c:v>0.8</c:v>
                </c:pt>
                <c:pt idx="6">
                  <c:v>-3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'Net transfer spend'!$B$29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spend'!$C$29:$L$29</c:f>
              <c:numCache>
                <c:formatCode>General</c:formatCode>
                <c:ptCount val="10"/>
                <c:pt idx="3">
                  <c:v>-1.45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'Net transfer spend'!$B$30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spend'!$C$30:$L$30</c:f>
              <c:numCache>
                <c:formatCode>General</c:formatCode>
                <c:ptCount val="10"/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'Net transfer spend'!$B$31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spend'!$C$31:$L$31</c:f>
              <c:numCache>
                <c:formatCode>General</c:formatCode>
                <c:ptCount val="10"/>
                <c:pt idx="4">
                  <c:v>0.3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'Net transfer spend'!$B$32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spend'!$C$32:$L$32</c:f>
              <c:numCache>
                <c:formatCode>General</c:formatCode>
                <c:ptCount val="10"/>
                <c:pt idx="5">
                  <c:v>4.5999999999999996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'Net transfer spend'!$B$33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spend'!$C$33:$L$33</c:f>
              <c:numCache>
                <c:formatCode>General</c:formatCode>
                <c:ptCount val="10"/>
                <c:pt idx="6">
                  <c:v>-1.8</c:v>
                </c:pt>
                <c:pt idx="7">
                  <c:v>-2.57</c:v>
                </c:pt>
                <c:pt idx="8">
                  <c:v>-7</c:v>
                </c:pt>
                <c:pt idx="9">
                  <c:v>0.5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'Net transfer spend'!$B$34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spend'!$C$34:$L$34</c:f>
              <c:numCache>
                <c:formatCode>General</c:formatCode>
                <c:ptCount val="10"/>
                <c:pt idx="6">
                  <c:v>11.29</c:v>
                </c:pt>
                <c:pt idx="7">
                  <c:v>4.22</c:v>
                </c:pt>
                <c:pt idx="8">
                  <c:v>0.27900000000000003</c:v>
                </c:pt>
                <c:pt idx="9">
                  <c:v>-14.18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'Net transfer spend'!$B$35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spend'!$C$35:$L$35</c:f>
              <c:numCache>
                <c:formatCode>General</c:formatCode>
                <c:ptCount val="10"/>
                <c:pt idx="8">
                  <c:v>0.65</c:v>
                </c:pt>
                <c:pt idx="9">
                  <c:v>-6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'Net transfer spend'!$B$36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spend'!$C$36:$L$36</c:f>
              <c:numCache>
                <c:formatCode>General</c:formatCode>
                <c:ptCount val="10"/>
                <c:pt idx="9">
                  <c:v>-0.438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'Net transfer spend'!$B$37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spend'!$C$37:$L$37</c:f>
              <c:numCache>
                <c:formatCode>General</c:formatCode>
                <c:ptCount val="10"/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17344"/>
        <c:axId val="-555049440"/>
      </c:lineChart>
      <c:catAx>
        <c:axId val="-55501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49440"/>
        <c:crosses val="autoZero"/>
        <c:auto val="1"/>
        <c:lblAlgn val="ctr"/>
        <c:lblOffset val="100"/>
        <c:noMultiLvlLbl val="0"/>
      </c:catAx>
      <c:valAx>
        <c:axId val="-5550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transfer</a:t>
                </a:r>
                <a:r>
                  <a:rPr lang="en-US" baseline="0"/>
                  <a:t> expenditure (Mil. €)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</a:t>
            </a:r>
            <a:r>
              <a:rPr lang="en-US" baseline="0"/>
              <a:t>transfer spend (3yr rolling average)</a:t>
            </a:r>
          </a:p>
          <a:p>
            <a:pPr>
              <a:defRPr/>
            </a:pPr>
            <a:r>
              <a:rPr lang="en-US" baseline="0"/>
              <a:t>2005/6 - 2014/5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transfer spend - Rolling av'!$B$2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av'!$C$2:$L$2</c:f>
              <c:numCache>
                <c:formatCode>0.0</c:formatCode>
                <c:ptCount val="10"/>
                <c:pt idx="0">
                  <c:v>66.150000000000006</c:v>
                </c:pt>
                <c:pt idx="1">
                  <c:v>70.3</c:v>
                </c:pt>
                <c:pt idx="2">
                  <c:v>59.266666666666659</c:v>
                </c:pt>
                <c:pt idx="3">
                  <c:v>86.633333333333326</c:v>
                </c:pt>
                <c:pt idx="4">
                  <c:v>86.600000000000009</c:v>
                </c:pt>
                <c:pt idx="5">
                  <c:v>99.3</c:v>
                </c:pt>
                <c:pt idx="6">
                  <c:v>44.666666666666664</c:v>
                </c:pt>
                <c:pt idx="7">
                  <c:v>39.833333333333336</c:v>
                </c:pt>
                <c:pt idx="8">
                  <c:v>28.833333333333332</c:v>
                </c:pt>
                <c:pt idx="9">
                  <c:v>40.25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'Net transfer spend - Rolling av'!$B$3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av'!$C$3:$L$3</c:f>
              <c:numCache>
                <c:formatCode>0.0</c:formatCode>
                <c:ptCount val="10"/>
                <c:pt idx="0">
                  <c:v>7.5</c:v>
                </c:pt>
                <c:pt idx="1">
                  <c:v>23</c:v>
                </c:pt>
                <c:pt idx="2">
                  <c:v>37.653333333333336</c:v>
                </c:pt>
                <c:pt idx="3">
                  <c:v>61.986666666666672</c:v>
                </c:pt>
                <c:pt idx="4">
                  <c:v>53.153333333333336</c:v>
                </c:pt>
                <c:pt idx="5">
                  <c:v>44.083333333333336</c:v>
                </c:pt>
                <c:pt idx="6">
                  <c:v>24.75</c:v>
                </c:pt>
                <c:pt idx="7">
                  <c:v>39.949999999999996</c:v>
                </c:pt>
                <c:pt idx="8">
                  <c:v>64.433333333333337</c:v>
                </c:pt>
                <c:pt idx="9">
                  <c:v>80.150000000000006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'Net transfer spend - Rolling av'!$B$4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99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av'!$C$4:$L$4</c:f>
              <c:numCache>
                <c:formatCode>0.0</c:formatCode>
                <c:ptCount val="10"/>
                <c:pt idx="0">
                  <c:v>21.32</c:v>
                </c:pt>
                <c:pt idx="1">
                  <c:v>-7.7199999999999989</c:v>
                </c:pt>
                <c:pt idx="2">
                  <c:v>-12.200000000000001</c:v>
                </c:pt>
                <c:pt idx="3">
                  <c:v>-27.366666666666664</c:v>
                </c:pt>
                <c:pt idx="4">
                  <c:v>-24</c:v>
                </c:pt>
                <c:pt idx="5">
                  <c:v>-23.433333333333337</c:v>
                </c:pt>
                <c:pt idx="6">
                  <c:v>-21.133333333333333</c:v>
                </c:pt>
                <c:pt idx="7">
                  <c:v>-10.81</c:v>
                </c:pt>
                <c:pt idx="8">
                  <c:v>-10.226666666666667</c:v>
                </c:pt>
                <c:pt idx="9">
                  <c:v>-11.94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'Net transfer spend - Rolling av'!$B$5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av'!$C$5:$L$5</c:f>
              <c:numCache>
                <c:formatCode>0.0</c:formatCode>
                <c:ptCount val="10"/>
                <c:pt idx="0">
                  <c:v>-4.04</c:v>
                </c:pt>
                <c:pt idx="1">
                  <c:v>-7.3766666666666678</c:v>
                </c:pt>
                <c:pt idx="2">
                  <c:v>-5.87</c:v>
                </c:pt>
                <c:pt idx="3">
                  <c:v>-8.41</c:v>
                </c:pt>
                <c:pt idx="4">
                  <c:v>-7.7266666666666666</c:v>
                </c:pt>
                <c:pt idx="5">
                  <c:v>-6.35</c:v>
                </c:pt>
                <c:pt idx="7">
                  <c:v>0</c:v>
                </c:pt>
                <c:pt idx="9">
                  <c:v>0.2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'Net transfer spend - Rolling av'!$B$6</c:f>
              <c:strCache>
                <c:ptCount val="1"/>
                <c:pt idx="0">
                  <c:v>Atlético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av'!$C$6:$L$6</c:f>
              <c:numCache>
                <c:formatCode>0.0</c:formatCode>
                <c:ptCount val="10"/>
                <c:pt idx="0">
                  <c:v>35.064999999999998</c:v>
                </c:pt>
                <c:pt idx="1">
                  <c:v>33.51</c:v>
                </c:pt>
                <c:pt idx="2">
                  <c:v>34.410000000000004</c:v>
                </c:pt>
                <c:pt idx="3">
                  <c:v>17.649999999999999</c:v>
                </c:pt>
                <c:pt idx="4">
                  <c:v>11.566666666666668</c:v>
                </c:pt>
                <c:pt idx="5">
                  <c:v>0.55000000000000016</c:v>
                </c:pt>
                <c:pt idx="6">
                  <c:v>-3.8499999999999996</c:v>
                </c:pt>
                <c:pt idx="7">
                  <c:v>-19.400000000000002</c:v>
                </c:pt>
                <c:pt idx="8">
                  <c:v>-3.9166666666666665</c:v>
                </c:pt>
                <c:pt idx="9">
                  <c:v>1.5500000000000007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'Net transfer spend - Rolling av'!$B$7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av'!$C$7:$L$7</c:f>
              <c:numCache>
                <c:formatCode>0.0</c:formatCode>
                <c:ptCount val="10"/>
                <c:pt idx="0">
                  <c:v>-5.22</c:v>
                </c:pt>
                <c:pt idx="1">
                  <c:v>4.2133333333333329</c:v>
                </c:pt>
                <c:pt idx="2">
                  <c:v>9.9799999999999986</c:v>
                </c:pt>
                <c:pt idx="3">
                  <c:v>22.939999999999998</c:v>
                </c:pt>
                <c:pt idx="6">
                  <c:v>-0.18500000000000005</c:v>
                </c:pt>
                <c:pt idx="7">
                  <c:v>-1.45</c:v>
                </c:pt>
                <c:pt idx="8">
                  <c:v>-0.74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'Net transfer spend - Rolling av'!$B$8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av'!$C$8:$L$8</c:f>
              <c:numCache>
                <c:formatCode>0.0</c:formatCode>
                <c:ptCount val="10"/>
                <c:pt idx="0">
                  <c:v>-3.4000000000000004</c:v>
                </c:pt>
                <c:pt idx="1">
                  <c:v>0.36666666666666653</c:v>
                </c:pt>
                <c:pt idx="2">
                  <c:v>1.0166666666666668</c:v>
                </c:pt>
                <c:pt idx="3">
                  <c:v>1.5833333333333328</c:v>
                </c:pt>
                <c:pt idx="4">
                  <c:v>-1.5750000000000011</c:v>
                </c:pt>
                <c:pt idx="6">
                  <c:v>3.65</c:v>
                </c:pt>
                <c:pt idx="7">
                  <c:v>-16.7</c:v>
                </c:pt>
                <c:pt idx="8">
                  <c:v>-28.166666666666668</c:v>
                </c:pt>
                <c:pt idx="9">
                  <c:v>-43.5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'Net transfer spend - Rolling av'!$B$9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av'!$C$9:$L$9</c:f>
              <c:numCache>
                <c:formatCode>0.0</c:formatCode>
                <c:ptCount val="10"/>
                <c:pt idx="0">
                  <c:v>11.574999999999999</c:v>
                </c:pt>
                <c:pt idx="1">
                  <c:v>6.1833333333333327</c:v>
                </c:pt>
                <c:pt idx="2">
                  <c:v>6.833333333333333</c:v>
                </c:pt>
                <c:pt idx="3">
                  <c:v>2.64</c:v>
                </c:pt>
                <c:pt idx="4">
                  <c:v>0.48333333333333311</c:v>
                </c:pt>
                <c:pt idx="5">
                  <c:v>1.9999999999999998</c:v>
                </c:pt>
                <c:pt idx="6">
                  <c:v>-2.81</c:v>
                </c:pt>
                <c:pt idx="8">
                  <c:v>2.6</c:v>
                </c:pt>
                <c:pt idx="9">
                  <c:v>2.6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'Net transfer spend - Rolling av'!$B$10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av'!$C$10:$L$10</c:f>
              <c:numCache>
                <c:formatCode>0.0</c:formatCode>
                <c:ptCount val="10"/>
                <c:pt idx="0">
                  <c:v>5.5149999999999997</c:v>
                </c:pt>
                <c:pt idx="1">
                  <c:v>3.2266666666666666</c:v>
                </c:pt>
                <c:pt idx="2">
                  <c:v>-1.25</c:v>
                </c:pt>
                <c:pt idx="3">
                  <c:v>-2.35</c:v>
                </c:pt>
                <c:pt idx="4">
                  <c:v>-6.3666666666666671</c:v>
                </c:pt>
                <c:pt idx="5">
                  <c:v>-10.866666666666667</c:v>
                </c:pt>
                <c:pt idx="6">
                  <c:v>-12.316666666666665</c:v>
                </c:pt>
                <c:pt idx="7">
                  <c:v>-11.733333333333334</c:v>
                </c:pt>
                <c:pt idx="8">
                  <c:v>-8.5</c:v>
                </c:pt>
                <c:pt idx="9">
                  <c:v>-10.225000000000001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'Net transfer spend - Rolling av'!$B$11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av'!$C$11:$L$11</c:f>
              <c:numCache>
                <c:formatCode>0.0</c:formatCode>
                <c:ptCount val="10"/>
                <c:pt idx="0">
                  <c:v>-3.415</c:v>
                </c:pt>
                <c:pt idx="1">
                  <c:v>-1.3766666666666667</c:v>
                </c:pt>
                <c:pt idx="2">
                  <c:v>2.6850000000000001</c:v>
                </c:pt>
                <c:pt idx="4">
                  <c:v>1.1675</c:v>
                </c:pt>
                <c:pt idx="5">
                  <c:v>-0.75499999999999989</c:v>
                </c:pt>
                <c:pt idx="6">
                  <c:v>-0.61666666666666659</c:v>
                </c:pt>
                <c:pt idx="7">
                  <c:v>-1.7999999999999998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'Net transfer spend - Rolling av'!$B$12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av'!$C$12:$L$12</c:f>
              <c:numCache>
                <c:formatCode>0.0</c:formatCode>
                <c:ptCount val="10"/>
                <c:pt idx="0">
                  <c:v>3.4</c:v>
                </c:pt>
                <c:pt idx="1">
                  <c:v>3.4</c:v>
                </c:pt>
                <c:pt idx="5">
                  <c:v>2.1</c:v>
                </c:pt>
                <c:pt idx="6">
                  <c:v>5.8999999999999995</c:v>
                </c:pt>
                <c:pt idx="7">
                  <c:v>-4</c:v>
                </c:pt>
                <c:pt idx="8">
                  <c:v>-15.066666666666668</c:v>
                </c:pt>
                <c:pt idx="9">
                  <c:v>-29.35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'Net transfer spend - Rolling av'!$B$13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av'!$C$13:$L$13</c:f>
              <c:numCache>
                <c:formatCode>0.0</c:formatCode>
                <c:ptCount val="10"/>
                <c:pt idx="0">
                  <c:v>6.1</c:v>
                </c:pt>
                <c:pt idx="1">
                  <c:v>2.5766666666666667</c:v>
                </c:pt>
                <c:pt idx="2">
                  <c:v>-6.1466666666666674</c:v>
                </c:pt>
                <c:pt idx="3">
                  <c:v>-11.780000000000001</c:v>
                </c:pt>
                <c:pt idx="4">
                  <c:v>-12.423333333333334</c:v>
                </c:pt>
                <c:pt idx="5">
                  <c:v>-7.1499999999999995</c:v>
                </c:pt>
                <c:pt idx="6">
                  <c:v>-5.5166666666666666</c:v>
                </c:pt>
                <c:pt idx="7">
                  <c:v>-5.0749999999999993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'Net transfer spend - Rolling av'!$B$14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av'!$C$14:$L$14</c:f>
              <c:numCache>
                <c:formatCode>0.0</c:formatCode>
                <c:ptCount val="10"/>
                <c:pt idx="0">
                  <c:v>-0.64999999999999991</c:v>
                </c:pt>
                <c:pt idx="1">
                  <c:v>3.6666666666666665</c:v>
                </c:pt>
                <c:pt idx="2">
                  <c:v>4.7666666666666666</c:v>
                </c:pt>
                <c:pt idx="3">
                  <c:v>2.9833333333333338</c:v>
                </c:pt>
                <c:pt idx="4">
                  <c:v>-0.20999999999999996</c:v>
                </c:pt>
                <c:pt idx="5">
                  <c:v>4.1900000000000004</c:v>
                </c:pt>
                <c:pt idx="6">
                  <c:v>-9.0933333333333337</c:v>
                </c:pt>
                <c:pt idx="7">
                  <c:v>-4.8666666666666663</c:v>
                </c:pt>
                <c:pt idx="8">
                  <c:v>-19.033333333333335</c:v>
                </c:pt>
                <c:pt idx="9">
                  <c:v>-9.8000000000000007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'Net transfer spend - Rolling av'!$B$15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av'!$C$15:$L$15</c:f>
              <c:numCache>
                <c:formatCode>0.0</c:formatCode>
                <c:ptCount val="10"/>
                <c:pt idx="0">
                  <c:v>2.875</c:v>
                </c:pt>
                <c:pt idx="1">
                  <c:v>2.875</c:v>
                </c:pt>
                <c:pt idx="7">
                  <c:v>-1.0249999999999999</c:v>
                </c:pt>
                <c:pt idx="8">
                  <c:v>8.3333333333333329E-2</c:v>
                </c:pt>
                <c:pt idx="9">
                  <c:v>-1.9500000000000002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'Net transfer spend - Rolling av'!$B$16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av'!$C$16:$L$16</c:f>
              <c:numCache>
                <c:formatCode>0.0</c:formatCode>
                <c:ptCount val="10"/>
                <c:pt idx="0">
                  <c:v>-1.45</c:v>
                </c:pt>
                <c:pt idx="1">
                  <c:v>-5.583333333333333</c:v>
                </c:pt>
                <c:pt idx="2">
                  <c:v>-5.6499999999999995</c:v>
                </c:pt>
                <c:pt idx="3">
                  <c:v>-6.6166666666666671</c:v>
                </c:pt>
                <c:pt idx="4">
                  <c:v>-4.4866666666666672</c:v>
                </c:pt>
                <c:pt idx="5">
                  <c:v>-5.3533333333333326</c:v>
                </c:pt>
                <c:pt idx="6">
                  <c:v>-6.32</c:v>
                </c:pt>
                <c:pt idx="7">
                  <c:v>-4.1333333333333337</c:v>
                </c:pt>
                <c:pt idx="8">
                  <c:v>-3.3000000000000003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'Net transfer spend - Rolling av'!$B$17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av'!$C$17:$L$17</c:f>
              <c:numCache>
                <c:formatCode>0.0</c:formatCode>
                <c:ptCount val="10"/>
                <c:pt idx="0">
                  <c:v>2.0750000000000002</c:v>
                </c:pt>
                <c:pt idx="1">
                  <c:v>0.1433333333333334</c:v>
                </c:pt>
                <c:pt idx="2">
                  <c:v>-4.3066666666666666</c:v>
                </c:pt>
                <c:pt idx="3">
                  <c:v>-7.4066666666666663</c:v>
                </c:pt>
                <c:pt idx="4">
                  <c:v>-9.5</c:v>
                </c:pt>
                <c:pt idx="5">
                  <c:v>-5.1333333333333337</c:v>
                </c:pt>
                <c:pt idx="6">
                  <c:v>-6.05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'Net transfer spend - Rolling av'!$B$18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av'!$C$18:$L$18</c:f>
              <c:numCache>
                <c:formatCode>0.0</c:formatCode>
                <c:ptCount val="10"/>
                <c:pt idx="0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'Net transfer spend - Rolling av'!$B$19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av'!$C$19:$L$19</c:f>
              <c:numCache>
                <c:formatCode>0.0</c:formatCode>
                <c:ptCount val="10"/>
                <c:pt idx="0">
                  <c:v>-3.4200000000000004</c:v>
                </c:pt>
                <c:pt idx="1">
                  <c:v>-0.61333333333333362</c:v>
                </c:pt>
                <c:pt idx="2">
                  <c:v>2.0533333333333332</c:v>
                </c:pt>
                <c:pt idx="3">
                  <c:v>5.8500000000000005</c:v>
                </c:pt>
                <c:pt idx="4">
                  <c:v>-1.8833333333333329</c:v>
                </c:pt>
                <c:pt idx="5">
                  <c:v>-10.343333333333334</c:v>
                </c:pt>
                <c:pt idx="6">
                  <c:v>-11.093333333333334</c:v>
                </c:pt>
                <c:pt idx="7">
                  <c:v>-6.126666666666666</c:v>
                </c:pt>
                <c:pt idx="8">
                  <c:v>-3.6</c:v>
                </c:pt>
                <c:pt idx="9">
                  <c:v>-5.65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'Net transfer spend - Rolling av'!$B$20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65FFF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av'!$C$20:$L$20</c:f>
              <c:numCache>
                <c:formatCode>0.0</c:formatCode>
                <c:ptCount val="10"/>
                <c:pt idx="0">
                  <c:v>-1.88</c:v>
                </c:pt>
                <c:pt idx="3">
                  <c:v>0.64999999999999991</c:v>
                </c:pt>
                <c:pt idx="4">
                  <c:v>8.7833333333333332</c:v>
                </c:pt>
                <c:pt idx="5">
                  <c:v>28.333333333333332</c:v>
                </c:pt>
                <c:pt idx="6">
                  <c:v>14.233333333333333</c:v>
                </c:pt>
                <c:pt idx="7">
                  <c:v>-5.1233333333333348</c:v>
                </c:pt>
                <c:pt idx="8">
                  <c:v>-31.006666666666671</c:v>
                </c:pt>
                <c:pt idx="9">
                  <c:v>-25.71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'Net transfer spend - Rolling av'!$B$21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av'!$C$21:$L$21</c:f>
              <c:numCache>
                <c:formatCode>0.0</c:formatCode>
                <c:ptCount val="10"/>
                <c:pt idx="0">
                  <c:v>2.5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'Net transfer spend - Rolling av'!$B$22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av'!$C$22:$L$22</c:f>
              <c:numCache>
                <c:formatCode>0.0</c:formatCode>
                <c:ptCount val="10"/>
                <c:pt idx="1">
                  <c:v>4.0750000000000002</c:v>
                </c:pt>
                <c:pt idx="2">
                  <c:v>4.0750000000000002</c:v>
                </c:pt>
                <c:pt idx="5">
                  <c:v>-3.3</c:v>
                </c:pt>
                <c:pt idx="6">
                  <c:v>-4.416666666666667</c:v>
                </c:pt>
                <c:pt idx="7">
                  <c:v>-6.456666666666667</c:v>
                </c:pt>
                <c:pt idx="8">
                  <c:v>-7.4533333333333331</c:v>
                </c:pt>
                <c:pt idx="9">
                  <c:v>-7.8550000000000004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'Net transfer spend - Rolling av'!$B$23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av'!$C$23:$L$23</c:f>
              <c:numCache>
                <c:formatCode>0.0</c:formatCode>
                <c:ptCount val="10"/>
                <c:pt idx="1">
                  <c:v>0.92500000000000004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'Net transfer spend - Rolling av'!$B$24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av'!$C$24:$L$24</c:f>
              <c:numCache>
                <c:formatCode>0.0</c:formatCode>
                <c:ptCount val="10"/>
                <c:pt idx="1">
                  <c:v>3.625</c:v>
                </c:pt>
                <c:pt idx="2">
                  <c:v>-0.95333333333333314</c:v>
                </c:pt>
                <c:pt idx="3">
                  <c:v>-1.63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'Net transfer spend - Rolling av'!$B$25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av'!$C$25:$L$25</c:f>
              <c:numCache>
                <c:formatCode>0.0</c:formatCode>
                <c:ptCount val="10"/>
                <c:pt idx="2">
                  <c:v>9.73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'Net transfer spend - Rolling av'!$B$26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av'!$C$26:$L$26</c:f>
              <c:numCache>
                <c:formatCode>0.0</c:formatCode>
                <c:ptCount val="10"/>
                <c:pt idx="2">
                  <c:v>7.65</c:v>
                </c:pt>
                <c:pt idx="3">
                  <c:v>4.333333333333333</c:v>
                </c:pt>
                <c:pt idx="4">
                  <c:v>0.80000000000000016</c:v>
                </c:pt>
                <c:pt idx="5">
                  <c:v>-2.0499999999999998</c:v>
                </c:pt>
                <c:pt idx="8">
                  <c:v>-2</c:v>
                </c:pt>
                <c:pt idx="9">
                  <c:v>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'Net transfer spend - Rolling av'!$B$27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av'!$C$27:$L$27</c:f>
              <c:numCache>
                <c:formatCode>0.0</c:formatCode>
                <c:ptCount val="10"/>
                <c:pt idx="2">
                  <c:v>-1.55</c:v>
                </c:pt>
                <c:pt idx="3">
                  <c:v>-2.1833333333333336</c:v>
                </c:pt>
                <c:pt idx="4">
                  <c:v>-3.9750000000000001</c:v>
                </c:pt>
                <c:pt idx="7">
                  <c:v>-0.42499999999999999</c:v>
                </c:pt>
                <c:pt idx="8">
                  <c:v>-0.42499999999999999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'Net transfer spend - Rolling av'!$B$28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av'!$C$28:$L$28</c:f>
              <c:numCache>
                <c:formatCode>0.0</c:formatCode>
                <c:ptCount val="10"/>
                <c:pt idx="3">
                  <c:v>-0.89999999999999991</c:v>
                </c:pt>
                <c:pt idx="4">
                  <c:v>-0.33333333333333326</c:v>
                </c:pt>
                <c:pt idx="5">
                  <c:v>-1.3666666666666665</c:v>
                </c:pt>
                <c:pt idx="6">
                  <c:v>-1.1000000000000001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'Net transfer spend - Rolling av'!$B$29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av'!$C$29:$L$29</c:f>
              <c:numCache>
                <c:formatCode>0.0</c:formatCode>
                <c:ptCount val="10"/>
                <c:pt idx="3">
                  <c:v>-1.45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'Net transfer spend - Rolling av'!$B$30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av'!$C$30:$L$30</c:f>
              <c:numCache>
                <c:formatCode>0.0</c:formatCode>
                <c:ptCount val="10"/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'Net transfer spend - Rolling av'!$B$31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av'!$C$31:$L$31</c:f>
              <c:numCache>
                <c:formatCode>0.0</c:formatCode>
                <c:ptCount val="10"/>
                <c:pt idx="4">
                  <c:v>0.3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'Net transfer spend - Rolling av'!$B$32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av'!$C$32:$L$32</c:f>
              <c:numCache>
                <c:formatCode>0.0</c:formatCode>
                <c:ptCount val="10"/>
                <c:pt idx="5">
                  <c:v>4.5999999999999996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'Net transfer spend - Rolling av'!$B$33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av'!$C$33:$L$33</c:f>
              <c:numCache>
                <c:formatCode>0.0</c:formatCode>
                <c:ptCount val="10"/>
                <c:pt idx="6">
                  <c:v>-2.1850000000000001</c:v>
                </c:pt>
                <c:pt idx="7">
                  <c:v>-3.7900000000000005</c:v>
                </c:pt>
                <c:pt idx="8">
                  <c:v>-3.0233333333333334</c:v>
                </c:pt>
                <c:pt idx="9">
                  <c:v>-3.25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'Net transfer spend - Rolling av'!$B$34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av'!$C$34:$L$34</c:f>
              <c:numCache>
                <c:formatCode>General</c:formatCode>
                <c:ptCount val="10"/>
                <c:pt idx="6">
                  <c:v>11.29</c:v>
                </c:pt>
                <c:pt idx="7">
                  <c:v>5.262999999999999</c:v>
                </c:pt>
                <c:pt idx="8">
                  <c:v>-3.2270000000000003</c:v>
                </c:pt>
                <c:pt idx="9">
                  <c:v>-6.9504999999999999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'Net transfer spend - Rolling av'!$B$35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av'!$C$35:$L$35</c:f>
              <c:numCache>
                <c:formatCode>General</c:formatCode>
                <c:ptCount val="10"/>
                <c:pt idx="8">
                  <c:v>-2.6749999999999998</c:v>
                </c:pt>
                <c:pt idx="9">
                  <c:v>-2.6749999999999998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'Net transfer spend - Rolling av'!$B$36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av'!$C$36:$L$36</c:f>
              <c:numCache>
                <c:formatCode>General</c:formatCode>
                <c:ptCount val="10"/>
                <c:pt idx="9">
                  <c:v>-0.438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'Net transfer spend - Rolling av'!$B$37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'Net transfer spend - Rolling av'!$C$1:$L$1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'Net transfer spend - Rolling av'!$C$37:$L$37</c:f>
              <c:numCache>
                <c:formatCode>General</c:formatCode>
                <c:ptCount val="10"/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5048352"/>
        <c:axId val="-555034752"/>
      </c:lineChart>
      <c:catAx>
        <c:axId val="-55504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34752"/>
        <c:crosses val="autoZero"/>
        <c:auto val="1"/>
        <c:lblAlgn val="ctr"/>
        <c:lblOffset val="100"/>
        <c:noMultiLvlLbl val="0"/>
      </c:catAx>
      <c:valAx>
        <c:axId val="-5550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transfer</a:t>
                </a:r>
                <a:r>
                  <a:rPr lang="en-US" baseline="0"/>
                  <a:t> expenditure (Mil. €)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[$€-4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504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value of La Liga Squads, 2005/6 to 2014/5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'Market Value'!$B$2</c:f>
              <c:strCache>
                <c:ptCount val="1"/>
                <c:pt idx="0">
                  <c:v>Real Madrid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Value'!$C$2:$L$2</c:f>
              <c:numCache>
                <c:formatCode>General</c:formatCode>
                <c:ptCount val="10"/>
                <c:pt idx="0">
                  <c:v>283.75</c:v>
                </c:pt>
                <c:pt idx="1">
                  <c:v>323</c:v>
                </c:pt>
                <c:pt idx="2">
                  <c:v>339.46</c:v>
                </c:pt>
                <c:pt idx="3">
                  <c:v>361.3</c:v>
                </c:pt>
                <c:pt idx="4">
                  <c:v>489.4</c:v>
                </c:pt>
                <c:pt idx="5">
                  <c:v>506.9</c:v>
                </c:pt>
                <c:pt idx="6">
                  <c:v>525.20000000000005</c:v>
                </c:pt>
                <c:pt idx="7">
                  <c:v>593.5</c:v>
                </c:pt>
                <c:pt idx="8">
                  <c:v>606.6</c:v>
                </c:pt>
                <c:pt idx="9">
                  <c:v>645.1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'Market Value'!$B$3</c:f>
              <c:strCache>
                <c:ptCount val="1"/>
                <c:pt idx="0">
                  <c:v>Barcelona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Value'!$C$3:$L$3</c:f>
              <c:numCache>
                <c:formatCode>General</c:formatCode>
                <c:ptCount val="10"/>
                <c:pt idx="0">
                  <c:v>275.23</c:v>
                </c:pt>
                <c:pt idx="1">
                  <c:v>354.9</c:v>
                </c:pt>
                <c:pt idx="2">
                  <c:v>402.2</c:v>
                </c:pt>
                <c:pt idx="3">
                  <c:v>367.3</c:v>
                </c:pt>
                <c:pt idx="4">
                  <c:v>425.5</c:v>
                </c:pt>
                <c:pt idx="5">
                  <c:v>561.1</c:v>
                </c:pt>
                <c:pt idx="6">
                  <c:v>621.5</c:v>
                </c:pt>
                <c:pt idx="7">
                  <c:v>621</c:v>
                </c:pt>
                <c:pt idx="8">
                  <c:v>620.35</c:v>
                </c:pt>
                <c:pt idx="9">
                  <c:v>598.45000000000005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'Market Value'!$B$4</c:f>
              <c:strCache>
                <c:ptCount val="1"/>
                <c:pt idx="0">
                  <c:v>Valencia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Value'!$C$4:$L$4</c:f>
              <c:numCache>
                <c:formatCode>General</c:formatCode>
                <c:ptCount val="10"/>
                <c:pt idx="0">
                  <c:v>210.9</c:v>
                </c:pt>
                <c:pt idx="1">
                  <c:v>199.65</c:v>
                </c:pt>
                <c:pt idx="2">
                  <c:v>237.2</c:v>
                </c:pt>
                <c:pt idx="3">
                  <c:v>198.5</c:v>
                </c:pt>
                <c:pt idx="4">
                  <c:v>213.8</c:v>
                </c:pt>
                <c:pt idx="5">
                  <c:v>178.1</c:v>
                </c:pt>
                <c:pt idx="6">
                  <c:v>169.9</c:v>
                </c:pt>
                <c:pt idx="7">
                  <c:v>171.2</c:v>
                </c:pt>
                <c:pt idx="8">
                  <c:v>180.65</c:v>
                </c:pt>
                <c:pt idx="9">
                  <c:v>137.30000000000001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'Market Value'!$B$5</c:f>
              <c:strCache>
                <c:ptCount val="1"/>
                <c:pt idx="0">
                  <c:v>Deportivo de la Coruña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Value'!$C$5:$L$5</c:f>
              <c:numCache>
                <c:formatCode>General</c:formatCode>
                <c:ptCount val="10"/>
                <c:pt idx="0">
                  <c:v>118.7</c:v>
                </c:pt>
                <c:pt idx="1">
                  <c:v>92</c:v>
                </c:pt>
                <c:pt idx="2">
                  <c:v>69.900000000000006</c:v>
                </c:pt>
                <c:pt idx="3">
                  <c:v>62.8</c:v>
                </c:pt>
                <c:pt idx="4">
                  <c:v>62.5</c:v>
                </c:pt>
                <c:pt idx="5">
                  <c:v>74.349999999999994</c:v>
                </c:pt>
                <c:pt idx="7">
                  <c:v>59.3</c:v>
                </c:pt>
                <c:pt idx="9">
                  <c:v>48.6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'Market Value'!$B$6</c:f>
              <c:strCache>
                <c:ptCount val="1"/>
                <c:pt idx="0">
                  <c:v>Atlético de Madrid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Value'!$C$6:$L$6</c:f>
              <c:numCache>
                <c:formatCode>General</c:formatCode>
                <c:ptCount val="10"/>
                <c:pt idx="0">
                  <c:v>113.7</c:v>
                </c:pt>
                <c:pt idx="1">
                  <c:v>155.83000000000001</c:v>
                </c:pt>
                <c:pt idx="2">
                  <c:v>183</c:v>
                </c:pt>
                <c:pt idx="3">
                  <c:v>193.8</c:v>
                </c:pt>
                <c:pt idx="4">
                  <c:v>210.4</c:v>
                </c:pt>
                <c:pt idx="5">
                  <c:v>196.6</c:v>
                </c:pt>
                <c:pt idx="6">
                  <c:v>202.1</c:v>
                </c:pt>
                <c:pt idx="7">
                  <c:v>177.5</c:v>
                </c:pt>
                <c:pt idx="8">
                  <c:v>262.10000000000002</c:v>
                </c:pt>
                <c:pt idx="9">
                  <c:v>289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'Market Value'!$B$7</c:f>
              <c:strCache>
                <c:ptCount val="1"/>
                <c:pt idx="0">
                  <c:v>Betis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Value'!$C$7:$L$7</c:f>
              <c:numCache>
                <c:formatCode>General</c:formatCode>
                <c:ptCount val="10"/>
                <c:pt idx="0">
                  <c:v>78.099999999999994</c:v>
                </c:pt>
                <c:pt idx="1">
                  <c:v>67.5</c:v>
                </c:pt>
                <c:pt idx="2">
                  <c:v>73.23</c:v>
                </c:pt>
                <c:pt idx="3">
                  <c:v>93.1</c:v>
                </c:pt>
                <c:pt idx="6">
                  <c:v>46.7</c:v>
                </c:pt>
                <c:pt idx="7">
                  <c:v>51.4</c:v>
                </c:pt>
                <c:pt idx="8">
                  <c:v>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'Market Value'!$B$8</c:f>
              <c:strCache>
                <c:ptCount val="1"/>
                <c:pt idx="0">
                  <c:v>Sevilla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Value'!$C$8:$L$8</c:f>
              <c:numCache>
                <c:formatCode>General</c:formatCode>
                <c:ptCount val="10"/>
                <c:pt idx="0">
                  <c:v>73.25</c:v>
                </c:pt>
                <c:pt idx="1">
                  <c:v>86.45</c:v>
                </c:pt>
                <c:pt idx="2">
                  <c:v>172.3</c:v>
                </c:pt>
                <c:pt idx="3">
                  <c:v>170.1</c:v>
                </c:pt>
                <c:pt idx="4">
                  <c:v>213.8</c:v>
                </c:pt>
                <c:pt idx="5">
                  <c:v>225.15</c:v>
                </c:pt>
                <c:pt idx="6">
                  <c:v>145.5</c:v>
                </c:pt>
                <c:pt idx="7">
                  <c:v>134.1</c:v>
                </c:pt>
                <c:pt idx="8">
                  <c:v>147.1</c:v>
                </c:pt>
                <c:pt idx="9">
                  <c:v>122.65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'Market Value'!$B$9</c:f>
              <c:strCache>
                <c:ptCount val="1"/>
                <c:pt idx="0">
                  <c:v>Villarreal</c:v>
                </c:pt>
              </c:strCache>
            </c:strRef>
          </c:tx>
          <c:spPr>
            <a:ln w="28575" cap="rnd">
              <a:solidFill>
                <a:srgbClr val="D7D20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Value'!$C$9:$L$9</c:f>
              <c:numCache>
                <c:formatCode>General</c:formatCode>
                <c:ptCount val="10"/>
                <c:pt idx="0">
                  <c:v>70</c:v>
                </c:pt>
                <c:pt idx="1">
                  <c:v>98.85</c:v>
                </c:pt>
                <c:pt idx="2">
                  <c:v>108.93</c:v>
                </c:pt>
                <c:pt idx="3">
                  <c:v>131.30000000000001</c:v>
                </c:pt>
                <c:pt idx="4">
                  <c:v>166.7</c:v>
                </c:pt>
                <c:pt idx="5">
                  <c:v>145.1</c:v>
                </c:pt>
                <c:pt idx="6">
                  <c:v>149.94999999999999</c:v>
                </c:pt>
                <c:pt idx="8">
                  <c:v>62.8</c:v>
                </c:pt>
                <c:pt idx="9">
                  <c:v>88.6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'Market Value'!$B$10</c:f>
              <c:strCache>
                <c:ptCount val="1"/>
                <c:pt idx="0">
                  <c:v>Espanyol</c:v>
                </c:pt>
              </c:strCache>
            </c:strRef>
          </c:tx>
          <c:spPr>
            <a:ln w="28575" cap="rnd">
              <a:solidFill>
                <a:srgbClr val="CCFFFF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Value'!$C$10:$L$10</c:f>
              <c:numCache>
                <c:formatCode>General</c:formatCode>
                <c:ptCount val="10"/>
                <c:pt idx="0">
                  <c:v>55.5</c:v>
                </c:pt>
                <c:pt idx="1">
                  <c:v>59.85</c:v>
                </c:pt>
                <c:pt idx="2">
                  <c:v>62.7</c:v>
                </c:pt>
                <c:pt idx="3">
                  <c:v>111.7</c:v>
                </c:pt>
                <c:pt idx="4">
                  <c:v>73.7</c:v>
                </c:pt>
                <c:pt idx="5">
                  <c:v>61.1</c:v>
                </c:pt>
                <c:pt idx="6">
                  <c:v>74.599999999999994</c:v>
                </c:pt>
                <c:pt idx="7">
                  <c:v>58.9</c:v>
                </c:pt>
                <c:pt idx="8">
                  <c:v>55.7</c:v>
                </c:pt>
                <c:pt idx="9">
                  <c:v>55.1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'Market Value'!$B$11</c:f>
              <c:strCache>
                <c:ptCount val="1"/>
                <c:pt idx="0">
                  <c:v>Zaragoza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Value'!$C$11:$L$11</c:f>
              <c:numCache>
                <c:formatCode>General</c:formatCode>
                <c:ptCount val="10"/>
                <c:pt idx="0">
                  <c:v>52.75</c:v>
                </c:pt>
                <c:pt idx="1">
                  <c:v>81</c:v>
                </c:pt>
                <c:pt idx="2">
                  <c:v>121.25</c:v>
                </c:pt>
                <c:pt idx="4">
                  <c:v>87.5</c:v>
                </c:pt>
                <c:pt idx="5">
                  <c:v>67</c:v>
                </c:pt>
                <c:pt idx="6">
                  <c:v>72.5</c:v>
                </c:pt>
                <c:pt idx="7">
                  <c:v>50.05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'Market Value'!$B$12</c:f>
              <c:strCache>
                <c:ptCount val="1"/>
                <c:pt idx="0">
                  <c:v>Real Sociedad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Value'!$C$12:$L$12</c:f>
              <c:numCache>
                <c:formatCode>General</c:formatCode>
                <c:ptCount val="10"/>
                <c:pt idx="0">
                  <c:v>46.25</c:v>
                </c:pt>
                <c:pt idx="1">
                  <c:v>41.98</c:v>
                </c:pt>
                <c:pt idx="5">
                  <c:v>43.5</c:v>
                </c:pt>
                <c:pt idx="6">
                  <c:v>70</c:v>
                </c:pt>
                <c:pt idx="7">
                  <c:v>69</c:v>
                </c:pt>
                <c:pt idx="8">
                  <c:v>116.1</c:v>
                </c:pt>
                <c:pt idx="9">
                  <c:v>107.3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'Market Value'!$B$13</c:f>
              <c:strCache>
                <c:ptCount val="1"/>
                <c:pt idx="0">
                  <c:v>Mallorca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Value'!$C$13:$L$13</c:f>
              <c:numCache>
                <c:formatCode>General</c:formatCode>
                <c:ptCount val="10"/>
                <c:pt idx="0">
                  <c:v>39.9</c:v>
                </c:pt>
                <c:pt idx="1">
                  <c:v>57.3</c:v>
                </c:pt>
                <c:pt idx="2">
                  <c:v>42</c:v>
                </c:pt>
                <c:pt idx="3">
                  <c:v>64.7</c:v>
                </c:pt>
                <c:pt idx="4">
                  <c:v>51.1</c:v>
                </c:pt>
                <c:pt idx="5">
                  <c:v>54.23</c:v>
                </c:pt>
                <c:pt idx="6">
                  <c:v>61.1</c:v>
                </c:pt>
                <c:pt idx="7">
                  <c:v>59.85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'Market Value'!$B$14</c:f>
              <c:strCache>
                <c:ptCount val="1"/>
                <c:pt idx="0">
                  <c:v>Athletic de Bilbao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Value'!$C$14:$L$14</c:f>
              <c:numCache>
                <c:formatCode>General</c:formatCode>
                <c:ptCount val="10"/>
                <c:pt idx="0">
                  <c:v>38.700000000000003</c:v>
                </c:pt>
                <c:pt idx="1">
                  <c:v>43.65</c:v>
                </c:pt>
                <c:pt idx="2">
                  <c:v>64.180000000000007</c:v>
                </c:pt>
                <c:pt idx="3">
                  <c:v>59.9</c:v>
                </c:pt>
                <c:pt idx="4">
                  <c:v>76.349999999999994</c:v>
                </c:pt>
                <c:pt idx="5">
                  <c:v>98.3</c:v>
                </c:pt>
                <c:pt idx="6">
                  <c:v>114.7</c:v>
                </c:pt>
                <c:pt idx="7">
                  <c:v>117.6</c:v>
                </c:pt>
                <c:pt idx="8">
                  <c:v>115.1</c:v>
                </c:pt>
                <c:pt idx="9">
                  <c:v>110.5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'Market Value'!$B$15</c:f>
              <c:strCache>
                <c:ptCount val="1"/>
                <c:pt idx="0">
                  <c:v>Celta de Vigo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Value'!$C$15:$L$15</c:f>
              <c:numCache>
                <c:formatCode>General</c:formatCode>
                <c:ptCount val="10"/>
                <c:pt idx="0">
                  <c:v>36.35</c:v>
                </c:pt>
                <c:pt idx="1">
                  <c:v>46.95</c:v>
                </c:pt>
                <c:pt idx="7">
                  <c:v>36.950000000000003</c:v>
                </c:pt>
                <c:pt idx="8">
                  <c:v>56</c:v>
                </c:pt>
                <c:pt idx="9">
                  <c:v>39.4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'Market Value'!$B$16</c:f>
              <c:strCache>
                <c:ptCount val="1"/>
                <c:pt idx="0">
                  <c:v>Osasuna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Value'!$C$16:$L$16</c:f>
              <c:numCache>
                <c:formatCode>General</c:formatCode>
                <c:ptCount val="10"/>
                <c:pt idx="0">
                  <c:v>24</c:v>
                </c:pt>
                <c:pt idx="1">
                  <c:v>46.2</c:v>
                </c:pt>
                <c:pt idx="2">
                  <c:v>64.55</c:v>
                </c:pt>
                <c:pt idx="3">
                  <c:v>67.849999999999994</c:v>
                </c:pt>
                <c:pt idx="4">
                  <c:v>54.8</c:v>
                </c:pt>
                <c:pt idx="5">
                  <c:v>66.55</c:v>
                </c:pt>
                <c:pt idx="6">
                  <c:v>40.35</c:v>
                </c:pt>
                <c:pt idx="7">
                  <c:v>46.4</c:v>
                </c:pt>
                <c:pt idx="8">
                  <c:v>44.3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'Market Value'!$B$17</c:f>
              <c:strCache>
                <c:ptCount val="1"/>
                <c:pt idx="0">
                  <c:v>Racing Santander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Value'!$C$17:$L$17</c:f>
              <c:numCache>
                <c:formatCode>General</c:formatCode>
                <c:ptCount val="10"/>
                <c:pt idx="0">
                  <c:v>22.85</c:v>
                </c:pt>
                <c:pt idx="1">
                  <c:v>39.28</c:v>
                </c:pt>
                <c:pt idx="2">
                  <c:v>43.15</c:v>
                </c:pt>
                <c:pt idx="3">
                  <c:v>66.900000000000006</c:v>
                </c:pt>
                <c:pt idx="4">
                  <c:v>78.7</c:v>
                </c:pt>
                <c:pt idx="5">
                  <c:v>62.35</c:v>
                </c:pt>
                <c:pt idx="6">
                  <c:v>43.6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'Market Value'!$B$18</c:f>
              <c:strCache>
                <c:ptCount val="1"/>
                <c:pt idx="0">
                  <c:v>Alavés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Value'!$C$18:$L$18</c:f>
              <c:numCache>
                <c:formatCode>General</c:formatCode>
                <c:ptCount val="10"/>
                <c:pt idx="0">
                  <c:v>20.95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'Market Value'!$B$19</c:f>
              <c:strCache>
                <c:ptCount val="1"/>
                <c:pt idx="0">
                  <c:v>Getafe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Value'!$C$19:$L$19</c:f>
              <c:numCache>
                <c:formatCode>General</c:formatCode>
                <c:ptCount val="10"/>
                <c:pt idx="0">
                  <c:v>19.95</c:v>
                </c:pt>
                <c:pt idx="1">
                  <c:v>25.78</c:v>
                </c:pt>
                <c:pt idx="2">
                  <c:v>45.95</c:v>
                </c:pt>
                <c:pt idx="3">
                  <c:v>59.1</c:v>
                </c:pt>
                <c:pt idx="4">
                  <c:v>73.5</c:v>
                </c:pt>
                <c:pt idx="5">
                  <c:v>68.599999999999994</c:v>
                </c:pt>
                <c:pt idx="6">
                  <c:v>79.5</c:v>
                </c:pt>
                <c:pt idx="7">
                  <c:v>77.7</c:v>
                </c:pt>
                <c:pt idx="8">
                  <c:v>65.099999999999994</c:v>
                </c:pt>
                <c:pt idx="9">
                  <c:v>48.15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'Market Value'!$B$20</c:f>
              <c:strCache>
                <c:ptCount val="1"/>
                <c:pt idx="0">
                  <c:v>Málaga</c:v>
                </c:pt>
              </c:strCache>
            </c:strRef>
          </c:tx>
          <c:spPr>
            <a:ln w="28575" cap="rnd">
              <a:solidFill>
                <a:srgbClr val="65FFFF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Value'!$C$20:$L$20</c:f>
              <c:numCache>
                <c:formatCode>General</c:formatCode>
                <c:ptCount val="10"/>
                <c:pt idx="0">
                  <c:v>19.3</c:v>
                </c:pt>
                <c:pt idx="3">
                  <c:v>39.65</c:v>
                </c:pt>
                <c:pt idx="4">
                  <c:v>60.8</c:v>
                </c:pt>
                <c:pt idx="5">
                  <c:v>82.6</c:v>
                </c:pt>
                <c:pt idx="6">
                  <c:v>125.2</c:v>
                </c:pt>
                <c:pt idx="7">
                  <c:v>111.3</c:v>
                </c:pt>
                <c:pt idx="8">
                  <c:v>66.88</c:v>
                </c:pt>
                <c:pt idx="9">
                  <c:v>62.35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'Market Value'!$B$21</c:f>
              <c:strCache>
                <c:ptCount val="1"/>
                <c:pt idx="0">
                  <c:v>Cádiz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Value'!$C$21:$L$21</c:f>
              <c:numCache>
                <c:formatCode>General</c:formatCode>
                <c:ptCount val="10"/>
                <c:pt idx="0">
                  <c:v>1.65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'Market Value'!$B$22</c:f>
              <c:strCache>
                <c:ptCount val="1"/>
                <c:pt idx="0">
                  <c:v>Levante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Value'!$C$22:$L$22</c:f>
              <c:numCache>
                <c:formatCode>General</c:formatCode>
                <c:ptCount val="10"/>
                <c:pt idx="1">
                  <c:v>58.25</c:v>
                </c:pt>
                <c:pt idx="2">
                  <c:v>39</c:v>
                </c:pt>
                <c:pt idx="5">
                  <c:v>27.1</c:v>
                </c:pt>
                <c:pt idx="6">
                  <c:v>41.6</c:v>
                </c:pt>
                <c:pt idx="7">
                  <c:v>51.35</c:v>
                </c:pt>
                <c:pt idx="8">
                  <c:v>45.9</c:v>
                </c:pt>
                <c:pt idx="9">
                  <c:v>47.1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'Market Value'!$B$23</c:f>
              <c:strCache>
                <c:ptCount val="1"/>
                <c:pt idx="0">
                  <c:v>Gimnàstic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Value'!$C$23:$L$23</c:f>
              <c:numCache>
                <c:formatCode>General</c:formatCode>
                <c:ptCount val="10"/>
                <c:pt idx="1">
                  <c:v>22.6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'Market Value'!$B$24</c:f>
              <c:strCache>
                <c:ptCount val="1"/>
                <c:pt idx="0">
                  <c:v>Recreativo de Huelva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Value'!$C$24:$L$24</c:f>
              <c:numCache>
                <c:formatCode>General</c:formatCode>
                <c:ptCount val="10"/>
                <c:pt idx="1">
                  <c:v>22.2</c:v>
                </c:pt>
                <c:pt idx="2">
                  <c:v>39.9</c:v>
                </c:pt>
                <c:pt idx="3">
                  <c:v>46.68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'Market Value'!$B$25</c:f>
              <c:strCache>
                <c:ptCount val="1"/>
                <c:pt idx="0">
                  <c:v>Murcia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Value'!$C$25:$L$25</c:f>
              <c:numCache>
                <c:formatCode>General</c:formatCode>
                <c:ptCount val="10"/>
                <c:pt idx="2">
                  <c:v>24.63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'Market Value'!$B$26</c:f>
              <c:strCache>
                <c:ptCount val="1"/>
                <c:pt idx="0">
                  <c:v>Almería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Value'!$C$26:$L$26</c:f>
              <c:numCache>
                <c:formatCode>General</c:formatCode>
                <c:ptCount val="10"/>
                <c:pt idx="2">
                  <c:v>17.75</c:v>
                </c:pt>
                <c:pt idx="3">
                  <c:v>59.35</c:v>
                </c:pt>
                <c:pt idx="4">
                  <c:v>64.400000000000006</c:v>
                </c:pt>
                <c:pt idx="5">
                  <c:v>64.349999999999994</c:v>
                </c:pt>
                <c:pt idx="8">
                  <c:v>33.799999999999997</c:v>
                </c:pt>
                <c:pt idx="9">
                  <c:v>25.1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'Market Value'!$B$27</c:f>
              <c:strCache>
                <c:ptCount val="1"/>
                <c:pt idx="0">
                  <c:v>Valladolid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Value'!$C$27:$L$27</c:f>
              <c:numCache>
                <c:formatCode>General</c:formatCode>
                <c:ptCount val="10"/>
                <c:pt idx="2">
                  <c:v>16.079999999999998</c:v>
                </c:pt>
                <c:pt idx="3">
                  <c:v>44.4</c:v>
                </c:pt>
                <c:pt idx="4">
                  <c:v>49.9</c:v>
                </c:pt>
                <c:pt idx="7">
                  <c:v>23.85</c:v>
                </c:pt>
                <c:pt idx="8">
                  <c:v>40.880000000000003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'Market Value'!$B$28</c:f>
              <c:strCache>
                <c:ptCount val="1"/>
                <c:pt idx="0">
                  <c:v>Sporting de Gijón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Value'!$C$28:$L$28</c:f>
              <c:numCache>
                <c:formatCode>General</c:formatCode>
                <c:ptCount val="10"/>
                <c:pt idx="3">
                  <c:v>19.7</c:v>
                </c:pt>
                <c:pt idx="4">
                  <c:v>42.7</c:v>
                </c:pt>
                <c:pt idx="5">
                  <c:v>57.6</c:v>
                </c:pt>
                <c:pt idx="6">
                  <c:v>49.75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'Market Value'!$B$29</c:f>
              <c:strCache>
                <c:ptCount val="1"/>
                <c:pt idx="0">
                  <c:v>Numancia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Value'!$C$29:$L$29</c:f>
              <c:numCache>
                <c:formatCode>General</c:formatCode>
                <c:ptCount val="10"/>
                <c:pt idx="3">
                  <c:v>28.1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'Market Value'!$B$30</c:f>
              <c:strCache>
                <c:ptCount val="1"/>
                <c:pt idx="0">
                  <c:v>Xerez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Value'!$C$30:$L$30</c:f>
              <c:numCache>
                <c:formatCode>General</c:formatCode>
                <c:ptCount val="10"/>
                <c:pt idx="4">
                  <c:v>32.5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'Market Value'!$B$31</c:f>
              <c:strCache>
                <c:ptCount val="1"/>
                <c:pt idx="0">
                  <c:v>Tenerife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Value'!$C$31:$L$31</c:f>
              <c:numCache>
                <c:formatCode>General</c:formatCode>
                <c:ptCount val="10"/>
                <c:pt idx="4">
                  <c:v>21.6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'Market Value'!$B$32</c:f>
              <c:strCache>
                <c:ptCount val="1"/>
                <c:pt idx="0">
                  <c:v>Hércules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Value'!$C$32:$L$32</c:f>
              <c:numCache>
                <c:formatCode>General</c:formatCode>
                <c:ptCount val="10"/>
                <c:pt idx="5">
                  <c:v>61.55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'Market Value'!$B$33</c:f>
              <c:strCache>
                <c:ptCount val="1"/>
                <c:pt idx="0">
                  <c:v>Rayo Vallecano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Value'!$C$33:$L$33</c:f>
              <c:numCache>
                <c:formatCode>General</c:formatCode>
                <c:ptCount val="10"/>
                <c:pt idx="6">
                  <c:v>34</c:v>
                </c:pt>
                <c:pt idx="7">
                  <c:v>41.7</c:v>
                </c:pt>
                <c:pt idx="8">
                  <c:v>43.85</c:v>
                </c:pt>
                <c:pt idx="9">
                  <c:v>52.6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'Market Value'!$B$34</c:f>
              <c:strCache>
                <c:ptCount val="1"/>
                <c:pt idx="0">
                  <c:v>Granada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Value'!$C$34:$L$34</c:f>
              <c:numCache>
                <c:formatCode>General</c:formatCode>
                <c:ptCount val="10"/>
                <c:pt idx="6">
                  <c:v>51.7</c:v>
                </c:pt>
                <c:pt idx="7">
                  <c:v>77.7</c:v>
                </c:pt>
                <c:pt idx="8">
                  <c:v>70.75</c:v>
                </c:pt>
                <c:pt idx="9">
                  <c:v>60.98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'Market Value'!$B$35</c:f>
              <c:strCache>
                <c:ptCount val="1"/>
                <c:pt idx="0">
                  <c:v>Elche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Value'!$C$35:$L$35</c:f>
              <c:numCache>
                <c:formatCode>General</c:formatCode>
                <c:ptCount val="10"/>
                <c:pt idx="8">
                  <c:v>53.3</c:v>
                </c:pt>
                <c:pt idx="9">
                  <c:v>31.38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'Market Value'!$B$36</c:f>
              <c:strCache>
                <c:ptCount val="1"/>
                <c:pt idx="0">
                  <c:v>Eibar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Value'!$C$36:$L$36</c:f>
              <c:numCache>
                <c:formatCode>General</c:formatCode>
                <c:ptCount val="10"/>
                <c:pt idx="9">
                  <c:v>21.1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'Market Value'!$B$37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'Market Value'!$C$1:$L$1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'Market Value'!$C$37:$L$37</c:f>
              <c:numCache>
                <c:formatCode>General</c:formatCode>
                <c:ptCount val="10"/>
                <c:pt idx="9">
                  <c:v>44.65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4120560"/>
        <c:axId val="-714117840"/>
      </c:lineChart>
      <c:catAx>
        <c:axId val="-71412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117840"/>
        <c:crosses val="autoZero"/>
        <c:auto val="1"/>
        <c:lblAlgn val="ctr"/>
        <c:lblOffset val="100"/>
        <c:noMultiLvlLbl val="0"/>
      </c:catAx>
      <c:valAx>
        <c:axId val="-71411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market value of squad (in Mil 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[$€-4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12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transfer</a:t>
            </a:r>
            <a:r>
              <a:rPr lang="en-US" baseline="0"/>
              <a:t> expenditure (3yr rolling avg), squad market value, and points earned in a season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Correlations!$A$2</c:f>
              <c:strCache>
                <c:ptCount val="1"/>
                <c:pt idx="0">
                  <c:v>Avg. transfer spend to points (all)</c:v>
                </c:pt>
              </c:strCache>
            </c:strRef>
          </c:tx>
          <c:spPr>
            <a:ln w="1905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8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Correlations!$B$1:$K$1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Correlations!$B$2:$K$2</c:f>
              <c:numCache>
                <c:formatCode>0.000</c:formatCode>
                <c:ptCount val="10"/>
                <c:pt idx="0">
                  <c:v>0.4513928590224574</c:v>
                </c:pt>
                <c:pt idx="1">
                  <c:v>0.71668875127672793</c:v>
                </c:pt>
                <c:pt idx="2">
                  <c:v>0.72120463814529057</c:v>
                </c:pt>
                <c:pt idx="3">
                  <c:v>0.76598353676598341</c:v>
                </c:pt>
                <c:pt idx="4">
                  <c:v>0.84736992268730982</c:v>
                </c:pt>
                <c:pt idx="5">
                  <c:v>0.84578191532028235</c:v>
                </c:pt>
                <c:pt idx="6">
                  <c:v>0.85352788246178202</c:v>
                </c:pt>
                <c:pt idx="7">
                  <c:v>0.85601497729988485</c:v>
                </c:pt>
                <c:pt idx="8">
                  <c:v>0.82071721685710652</c:v>
                </c:pt>
                <c:pt idx="9">
                  <c:v>0.84551510585875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Correlations!$A$3</c:f>
              <c:strCache>
                <c:ptCount val="1"/>
                <c:pt idx="0">
                  <c:v>Tot. market value of squad to points (all)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Correlations!$B$1:$K$1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Correlations!$B$3:$K$3</c:f>
              <c:numCache>
                <c:formatCode>0.000</c:formatCode>
                <c:ptCount val="10"/>
                <c:pt idx="0">
                  <c:v>0.69594976831845434</c:v>
                </c:pt>
                <c:pt idx="1">
                  <c:v>0.76907629989611292</c:v>
                </c:pt>
                <c:pt idx="2">
                  <c:v>0.63281958519858805</c:v>
                </c:pt>
                <c:pt idx="3">
                  <c:v>0.88544383495947532</c:v>
                </c:pt>
                <c:pt idx="4">
                  <c:v>0.90110104609446773</c:v>
                </c:pt>
                <c:pt idx="5">
                  <c:v>0.92705921087708476</c:v>
                </c:pt>
                <c:pt idx="6">
                  <c:v>0.89360143856659635</c:v>
                </c:pt>
                <c:pt idx="7">
                  <c:v>0.85065667762371255</c:v>
                </c:pt>
                <c:pt idx="8">
                  <c:v>0.80314196586712949</c:v>
                </c:pt>
                <c:pt idx="9">
                  <c:v>0.81869333318798543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Correlations!$A$4</c:f>
              <c:strCache>
                <c:ptCount val="1"/>
                <c:pt idx="0">
                  <c:v>Avg. transfer spend to points (no RMD/BAR)</c:v>
                </c:pt>
              </c:strCache>
            </c:strRef>
          </c:tx>
          <c:spPr>
            <a:ln w="19050" cap="rnd">
              <a:solidFill>
                <a:srgbClr val="66FF33"/>
              </a:solidFill>
              <a:prstDash val="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66FF3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Correlations!$B$1:$K$1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Correlations!$B$4:$K$4</c:f>
              <c:numCache>
                <c:formatCode>0.000</c:formatCode>
                <c:ptCount val="10"/>
                <c:pt idx="0">
                  <c:v>0.28733175761329688</c:v>
                </c:pt>
                <c:pt idx="1">
                  <c:v>0.6060209955377186</c:v>
                </c:pt>
                <c:pt idx="2">
                  <c:v>0.56620488228468546</c:v>
                </c:pt>
                <c:pt idx="3">
                  <c:v>0.70308447359394288</c:v>
                </c:pt>
                <c:pt idx="4">
                  <c:v>0.53261195147733742</c:v>
                </c:pt>
                <c:pt idx="5">
                  <c:v>0.47782497997509654</c:v>
                </c:pt>
                <c:pt idx="6">
                  <c:v>0.42602513605617293</c:v>
                </c:pt>
                <c:pt idx="7">
                  <c:v>0.67739444044289387</c:v>
                </c:pt>
                <c:pt idx="8">
                  <c:v>0.83308878546489507</c:v>
                </c:pt>
                <c:pt idx="9">
                  <c:v>0.75362055637751046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Correlations!$A$5</c:f>
              <c:strCache>
                <c:ptCount val="1"/>
                <c:pt idx="0">
                  <c:v>Tot. market value of squad to points (no RMD/BAR)</c:v>
                </c:pt>
              </c:strCache>
            </c:strRef>
          </c:tx>
          <c:spPr>
            <a:ln w="19050" cap="rnd">
              <a:solidFill>
                <a:srgbClr val="CC66FF"/>
              </a:solidFill>
              <a:prstDash val="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C66F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Correlations!$B$1:$K$1</c:f>
              <c:strCache>
                <c:ptCount val="10"/>
                <c:pt idx="0">
                  <c:v>2005/6</c:v>
                </c:pt>
                <c:pt idx="1">
                  <c:v>2006/7</c:v>
                </c:pt>
                <c:pt idx="2">
                  <c:v>2007/8</c:v>
                </c:pt>
                <c:pt idx="3">
                  <c:v>2008/9</c:v>
                </c:pt>
                <c:pt idx="4">
                  <c:v>2009/10</c:v>
                </c:pt>
                <c:pt idx="5">
                  <c:v>2010/11</c:v>
                </c:pt>
                <c:pt idx="6">
                  <c:v>2011/12</c:v>
                </c:pt>
                <c:pt idx="7">
                  <c:v>2012/13</c:v>
                </c:pt>
                <c:pt idx="8">
                  <c:v>2013/14</c:v>
                </c:pt>
                <c:pt idx="9">
                  <c:v>2014/15</c:v>
                </c:pt>
              </c:strCache>
            </c:strRef>
          </c:cat>
          <c:val>
            <c:numRef>
              <c:f>Correlations!$B$5:$K$5</c:f>
              <c:numCache>
                <c:formatCode>0.000</c:formatCode>
                <c:ptCount val="10"/>
                <c:pt idx="0">
                  <c:v>0.31171529328064546</c:v>
                </c:pt>
                <c:pt idx="1">
                  <c:v>0.58864298130102499</c:v>
                </c:pt>
                <c:pt idx="2">
                  <c:v>0.5327373456493365</c:v>
                </c:pt>
                <c:pt idx="3">
                  <c:v>0.81510372521136443</c:v>
                </c:pt>
                <c:pt idx="4">
                  <c:v>0.54579666721196363</c:v>
                </c:pt>
                <c:pt idx="5">
                  <c:v>0.69125197690654305</c:v>
                </c:pt>
                <c:pt idx="6">
                  <c:v>0.36595373290483812</c:v>
                </c:pt>
                <c:pt idx="7">
                  <c:v>0.61423396728031632</c:v>
                </c:pt>
                <c:pt idx="8">
                  <c:v>0.8573622631580653</c:v>
                </c:pt>
                <c:pt idx="9">
                  <c:v>0.76199858114439656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4120016"/>
        <c:axId val="-714109136"/>
      </c:lineChart>
      <c:catAx>
        <c:axId val="-71412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109136"/>
        <c:crosses val="autoZero"/>
        <c:auto val="1"/>
        <c:lblAlgn val="ctr"/>
        <c:lblOffset val="100"/>
        <c:noMultiLvlLbl val="0"/>
      </c:catAx>
      <c:valAx>
        <c:axId val="-7141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41200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238126</xdr:colOff>
      <xdr:row>4</xdr:row>
      <xdr:rowOff>59530</xdr:rowOff>
    </xdr:from>
    <xdr:to>
      <xdr:col>28</xdr:col>
      <xdr:colOff>357188</xdr:colOff>
      <xdr:row>36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9530</xdr:colOff>
      <xdr:row>6</xdr:row>
      <xdr:rowOff>0</xdr:rowOff>
    </xdr:from>
    <xdr:to>
      <xdr:col>12</xdr:col>
      <xdr:colOff>23812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6</xdr:row>
      <xdr:rowOff>14288</xdr:rowOff>
    </xdr:from>
    <xdr:to>
      <xdr:col>23</xdr:col>
      <xdr:colOff>628650</xdr:colOff>
      <xdr:row>30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1</xdr:row>
      <xdr:rowOff>47624</xdr:rowOff>
    </xdr:from>
    <xdr:to>
      <xdr:col>31</xdr:col>
      <xdr:colOff>9525</xdr:colOff>
      <xdr:row>42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1</xdr:row>
      <xdr:rowOff>47624</xdr:rowOff>
    </xdr:from>
    <xdr:to>
      <xdr:col>31</xdr:col>
      <xdr:colOff>9525</xdr:colOff>
      <xdr:row>42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3</xdr:row>
      <xdr:rowOff>0</xdr:rowOff>
    </xdr:from>
    <xdr:to>
      <xdr:col>47</xdr:col>
      <xdr:colOff>409575</xdr:colOff>
      <xdr:row>44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1</xdr:row>
      <xdr:rowOff>47624</xdr:rowOff>
    </xdr:from>
    <xdr:to>
      <xdr:col>31</xdr:col>
      <xdr:colOff>9525</xdr:colOff>
      <xdr:row>42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1</xdr:row>
      <xdr:rowOff>47624</xdr:rowOff>
    </xdr:from>
    <xdr:to>
      <xdr:col>31</xdr:col>
      <xdr:colOff>9525</xdr:colOff>
      <xdr:row>42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200022</xdr:colOff>
      <xdr:row>1</xdr:row>
      <xdr:rowOff>61911</xdr:rowOff>
    </xdr:from>
    <xdr:to>
      <xdr:col>30</xdr:col>
      <xdr:colOff>438149</xdr:colOff>
      <xdr:row>33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28941</xdr:colOff>
      <xdr:row>6</xdr:row>
      <xdr:rowOff>29673</xdr:rowOff>
    </xdr:from>
    <xdr:to>
      <xdr:col>13</xdr:col>
      <xdr:colOff>307732</xdr:colOff>
      <xdr:row>29</xdr:row>
      <xdr:rowOff>102577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B1" t="s">
        <v>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 t="s">
        <v>38</v>
      </c>
      <c r="C2" s="2">
        <f>AVERAGE(C5:C40)</f>
        <v>51.75</v>
      </c>
      <c r="D2" s="2">
        <f t="shared" ref="D2:L2" si="0">AVERAGE(D5:D40)</f>
        <v>52.1</v>
      </c>
      <c r="E2" s="2">
        <f t="shared" si="0"/>
        <v>52.65</v>
      </c>
      <c r="F2" s="2">
        <f t="shared" si="0"/>
        <v>52.85</v>
      </c>
      <c r="G2" s="2">
        <f t="shared" si="0"/>
        <v>52.25</v>
      </c>
      <c r="H2" s="2">
        <f t="shared" si="0"/>
        <v>53.05</v>
      </c>
      <c r="I2" s="2">
        <f t="shared" si="0"/>
        <v>52.3</v>
      </c>
      <c r="J2" s="2">
        <f t="shared" si="0"/>
        <v>52.8</v>
      </c>
      <c r="K2" s="2">
        <f t="shared" si="0"/>
        <v>52.7</v>
      </c>
      <c r="L2" s="2">
        <f t="shared" si="0"/>
        <v>52.45</v>
      </c>
    </row>
    <row r="3" spans="1:12" x14ac:dyDescent="0.45">
      <c r="A3" t="s">
        <v>39</v>
      </c>
      <c r="C3" s="2">
        <f>MEDIAN(C5:C40)</f>
        <v>49</v>
      </c>
      <c r="D3" s="2">
        <f t="shared" ref="D3:L3" si="1">MEDIAN(D5:D40)</f>
        <v>49.5</v>
      </c>
      <c r="E3" s="2">
        <f t="shared" si="1"/>
        <v>50.5</v>
      </c>
      <c r="F3" s="2">
        <f t="shared" si="1"/>
        <v>46.5</v>
      </c>
      <c r="G3" s="2">
        <f t="shared" si="1"/>
        <v>45.5</v>
      </c>
      <c r="H3" s="2">
        <f t="shared" si="1"/>
        <v>46.5</v>
      </c>
      <c r="I3" s="2">
        <f t="shared" si="1"/>
        <v>48</v>
      </c>
      <c r="J3" s="2">
        <f t="shared" si="1"/>
        <v>46.5</v>
      </c>
      <c r="K3" s="2">
        <f t="shared" si="1"/>
        <v>46.5</v>
      </c>
      <c r="L3" s="2">
        <f t="shared" si="1"/>
        <v>49</v>
      </c>
    </row>
    <row r="4" spans="1:12" x14ac:dyDescent="0.45">
      <c r="A4" t="s">
        <v>40</v>
      </c>
      <c r="C4" s="2">
        <f>_xlfn.STDEV.P(C5:C40)</f>
        <v>14.299912587145419</v>
      </c>
      <c r="D4" s="2">
        <f t="shared" ref="D4:L4" si="2">_xlfn.STDEV.P(D5:D40)</f>
        <v>13.125928538583469</v>
      </c>
      <c r="E4" s="2">
        <f t="shared" si="2"/>
        <v>13.886234190737243</v>
      </c>
      <c r="F4" s="2">
        <f t="shared" si="2"/>
        <v>14.15017667734223</v>
      </c>
      <c r="G4" s="2">
        <f t="shared" si="2"/>
        <v>18.126982650182022</v>
      </c>
      <c r="H4" s="2">
        <f t="shared" si="2"/>
        <v>16.344647441899749</v>
      </c>
      <c r="I4" s="2">
        <f t="shared" si="2"/>
        <v>16.319007322750977</v>
      </c>
      <c r="J4" s="2">
        <f t="shared" si="2"/>
        <v>17.299132926248067</v>
      </c>
      <c r="K4" s="2">
        <f t="shared" si="2"/>
        <v>17.824421449236436</v>
      </c>
      <c r="L4" s="2">
        <f t="shared" si="2"/>
        <v>20.286633530480113</v>
      </c>
    </row>
    <row r="5" spans="1:12" x14ac:dyDescent="0.45">
      <c r="A5">
        <v>1</v>
      </c>
      <c r="B5" t="s">
        <v>1</v>
      </c>
      <c r="C5">
        <v>70</v>
      </c>
      <c r="D5">
        <v>76</v>
      </c>
      <c r="E5">
        <v>85</v>
      </c>
      <c r="F5">
        <v>78</v>
      </c>
      <c r="G5">
        <v>96</v>
      </c>
      <c r="H5">
        <v>92</v>
      </c>
      <c r="I5">
        <v>100</v>
      </c>
      <c r="J5">
        <v>85</v>
      </c>
      <c r="K5">
        <v>87</v>
      </c>
      <c r="L5">
        <v>92</v>
      </c>
    </row>
    <row r="6" spans="1:12" x14ac:dyDescent="0.45">
      <c r="A6">
        <v>2</v>
      </c>
      <c r="B6" t="s">
        <v>2</v>
      </c>
      <c r="C6">
        <v>82</v>
      </c>
      <c r="D6">
        <v>76</v>
      </c>
      <c r="E6">
        <v>67</v>
      </c>
      <c r="F6">
        <v>87</v>
      </c>
      <c r="G6">
        <v>99</v>
      </c>
      <c r="H6">
        <v>96</v>
      </c>
      <c r="I6">
        <v>91</v>
      </c>
      <c r="J6">
        <v>100</v>
      </c>
      <c r="K6">
        <v>87</v>
      </c>
      <c r="L6">
        <v>94</v>
      </c>
    </row>
    <row r="7" spans="1:12" x14ac:dyDescent="0.45">
      <c r="A7">
        <v>3</v>
      </c>
      <c r="B7" t="s">
        <v>3</v>
      </c>
      <c r="C7">
        <v>69</v>
      </c>
      <c r="D7">
        <v>66</v>
      </c>
      <c r="E7">
        <v>51</v>
      </c>
      <c r="F7">
        <v>62</v>
      </c>
      <c r="G7">
        <v>71</v>
      </c>
      <c r="H7">
        <v>71</v>
      </c>
      <c r="I7">
        <v>61</v>
      </c>
      <c r="J7">
        <v>65</v>
      </c>
      <c r="K7">
        <v>49</v>
      </c>
      <c r="L7">
        <v>77</v>
      </c>
    </row>
    <row r="8" spans="1:12" x14ac:dyDescent="0.45">
      <c r="A8">
        <v>4</v>
      </c>
      <c r="B8" t="s">
        <v>4</v>
      </c>
      <c r="C8">
        <v>55</v>
      </c>
      <c r="D8">
        <v>47</v>
      </c>
      <c r="E8">
        <v>52</v>
      </c>
      <c r="F8">
        <v>58</v>
      </c>
      <c r="G8">
        <v>47</v>
      </c>
      <c r="H8">
        <v>43</v>
      </c>
      <c r="J8">
        <v>35</v>
      </c>
      <c r="L8">
        <v>35</v>
      </c>
    </row>
    <row r="9" spans="1:12" x14ac:dyDescent="0.45">
      <c r="A9">
        <v>5</v>
      </c>
      <c r="B9" t="s">
        <v>51</v>
      </c>
      <c r="C9">
        <v>52</v>
      </c>
      <c r="D9">
        <v>60</v>
      </c>
      <c r="E9">
        <v>64</v>
      </c>
      <c r="F9">
        <v>67</v>
      </c>
      <c r="G9">
        <v>47</v>
      </c>
      <c r="H9">
        <v>58</v>
      </c>
      <c r="I9">
        <v>56</v>
      </c>
      <c r="J9">
        <v>76</v>
      </c>
      <c r="K9">
        <v>90</v>
      </c>
      <c r="L9">
        <v>78</v>
      </c>
    </row>
    <row r="10" spans="1:12" x14ac:dyDescent="0.45">
      <c r="A10">
        <v>6</v>
      </c>
      <c r="B10" t="s">
        <v>31</v>
      </c>
      <c r="C10">
        <v>42</v>
      </c>
      <c r="D10">
        <v>40</v>
      </c>
      <c r="E10">
        <v>47</v>
      </c>
      <c r="F10">
        <v>42</v>
      </c>
      <c r="I10">
        <v>47</v>
      </c>
      <c r="J10">
        <v>56</v>
      </c>
      <c r="K10">
        <v>25</v>
      </c>
    </row>
    <row r="11" spans="1:12" x14ac:dyDescent="0.45">
      <c r="A11">
        <v>7</v>
      </c>
      <c r="B11" t="s">
        <v>6</v>
      </c>
      <c r="C11">
        <v>68</v>
      </c>
      <c r="D11">
        <v>71</v>
      </c>
      <c r="E11">
        <v>64</v>
      </c>
      <c r="F11">
        <v>70</v>
      </c>
      <c r="G11">
        <v>63</v>
      </c>
      <c r="H11">
        <v>58</v>
      </c>
      <c r="I11">
        <v>50</v>
      </c>
      <c r="J11">
        <v>50</v>
      </c>
      <c r="K11">
        <v>63</v>
      </c>
      <c r="L11">
        <v>76</v>
      </c>
    </row>
    <row r="12" spans="1:12" x14ac:dyDescent="0.45">
      <c r="A12">
        <v>8</v>
      </c>
      <c r="B12" t="s">
        <v>7</v>
      </c>
      <c r="C12">
        <v>57</v>
      </c>
      <c r="D12">
        <v>62</v>
      </c>
      <c r="E12">
        <v>77</v>
      </c>
      <c r="F12">
        <v>65</v>
      </c>
      <c r="G12">
        <v>56</v>
      </c>
      <c r="H12">
        <v>62</v>
      </c>
      <c r="I12">
        <v>41</v>
      </c>
      <c r="K12">
        <v>59</v>
      </c>
      <c r="L12">
        <v>60</v>
      </c>
    </row>
    <row r="13" spans="1:12" x14ac:dyDescent="0.45">
      <c r="A13">
        <v>9</v>
      </c>
      <c r="B13" t="s">
        <v>8</v>
      </c>
      <c r="C13">
        <v>41</v>
      </c>
      <c r="D13">
        <v>49</v>
      </c>
      <c r="E13">
        <v>48</v>
      </c>
      <c r="F13">
        <v>47</v>
      </c>
      <c r="G13">
        <v>44</v>
      </c>
      <c r="H13">
        <v>49</v>
      </c>
      <c r="I13">
        <v>46</v>
      </c>
      <c r="J13">
        <v>44</v>
      </c>
      <c r="K13">
        <v>42</v>
      </c>
      <c r="L13">
        <v>49</v>
      </c>
    </row>
    <row r="14" spans="1:12" x14ac:dyDescent="0.45">
      <c r="A14">
        <v>10</v>
      </c>
      <c r="B14" t="s">
        <v>9</v>
      </c>
      <c r="C14">
        <v>46</v>
      </c>
      <c r="D14">
        <v>60</v>
      </c>
      <c r="E14">
        <v>42</v>
      </c>
      <c r="G14">
        <v>41</v>
      </c>
      <c r="H14">
        <v>45</v>
      </c>
      <c r="I14">
        <v>43</v>
      </c>
      <c r="J14">
        <v>34</v>
      </c>
    </row>
    <row r="15" spans="1:12" x14ac:dyDescent="0.45">
      <c r="A15">
        <v>11</v>
      </c>
      <c r="B15" t="s">
        <v>10</v>
      </c>
      <c r="C15">
        <v>40</v>
      </c>
      <c r="D15">
        <v>35</v>
      </c>
      <c r="H15">
        <v>45</v>
      </c>
      <c r="I15">
        <v>47</v>
      </c>
      <c r="J15">
        <v>66</v>
      </c>
      <c r="K15">
        <v>59</v>
      </c>
      <c r="L15">
        <v>46</v>
      </c>
    </row>
    <row r="16" spans="1:12" x14ac:dyDescent="0.45">
      <c r="A16">
        <v>12</v>
      </c>
      <c r="B16" t="s">
        <v>11</v>
      </c>
      <c r="C16">
        <v>43</v>
      </c>
      <c r="D16">
        <v>49</v>
      </c>
      <c r="E16">
        <v>59</v>
      </c>
      <c r="F16">
        <v>51</v>
      </c>
      <c r="G16">
        <v>62</v>
      </c>
      <c r="H16">
        <v>44</v>
      </c>
      <c r="I16">
        <v>52</v>
      </c>
      <c r="J16">
        <v>36</v>
      </c>
    </row>
    <row r="17" spans="1:12" x14ac:dyDescent="0.45">
      <c r="A17">
        <v>13</v>
      </c>
      <c r="B17" t="s">
        <v>12</v>
      </c>
      <c r="C17">
        <v>45</v>
      </c>
      <c r="D17">
        <v>40</v>
      </c>
      <c r="E17">
        <v>50</v>
      </c>
      <c r="F17">
        <v>44</v>
      </c>
      <c r="G17">
        <v>54</v>
      </c>
      <c r="H17">
        <v>58</v>
      </c>
      <c r="I17">
        <v>49</v>
      </c>
      <c r="J17">
        <v>45</v>
      </c>
      <c r="K17">
        <v>70</v>
      </c>
      <c r="L17">
        <v>55</v>
      </c>
    </row>
    <row r="18" spans="1:12" x14ac:dyDescent="0.45">
      <c r="A18">
        <v>14</v>
      </c>
      <c r="B18" t="s">
        <v>13</v>
      </c>
      <c r="C18">
        <v>64</v>
      </c>
      <c r="D18">
        <v>39</v>
      </c>
      <c r="J18">
        <v>37</v>
      </c>
      <c r="K18">
        <v>49</v>
      </c>
      <c r="L18">
        <v>51</v>
      </c>
    </row>
    <row r="19" spans="1:12" x14ac:dyDescent="0.45">
      <c r="A19">
        <v>15</v>
      </c>
      <c r="B19" t="s">
        <v>14</v>
      </c>
      <c r="C19">
        <v>68</v>
      </c>
      <c r="D19">
        <v>46</v>
      </c>
      <c r="E19">
        <v>43</v>
      </c>
      <c r="F19">
        <v>43</v>
      </c>
      <c r="G19">
        <v>43</v>
      </c>
      <c r="H19">
        <v>47</v>
      </c>
      <c r="I19">
        <v>54</v>
      </c>
      <c r="J19">
        <v>39</v>
      </c>
      <c r="K19">
        <v>39</v>
      </c>
    </row>
    <row r="20" spans="1:12" x14ac:dyDescent="0.45">
      <c r="A20">
        <v>16</v>
      </c>
      <c r="B20" t="s">
        <v>15</v>
      </c>
      <c r="C20">
        <v>40</v>
      </c>
      <c r="D20">
        <v>50</v>
      </c>
      <c r="E20">
        <v>60</v>
      </c>
      <c r="F20">
        <v>46</v>
      </c>
      <c r="G20">
        <v>39</v>
      </c>
      <c r="H20">
        <v>46</v>
      </c>
      <c r="I20">
        <v>27</v>
      </c>
    </row>
    <row r="21" spans="1:12" x14ac:dyDescent="0.45">
      <c r="A21">
        <v>17</v>
      </c>
      <c r="B21" t="s">
        <v>16</v>
      </c>
      <c r="C21">
        <v>39</v>
      </c>
    </row>
    <row r="22" spans="1:12" x14ac:dyDescent="0.45">
      <c r="A22">
        <v>18</v>
      </c>
      <c r="B22" t="s">
        <v>17</v>
      </c>
      <c r="C22">
        <v>54</v>
      </c>
      <c r="D22">
        <v>52</v>
      </c>
      <c r="E22">
        <v>47</v>
      </c>
      <c r="F22">
        <v>42</v>
      </c>
      <c r="G22">
        <v>58</v>
      </c>
      <c r="H22">
        <v>44</v>
      </c>
      <c r="I22">
        <v>47</v>
      </c>
      <c r="J22">
        <v>47</v>
      </c>
      <c r="K22">
        <v>42</v>
      </c>
      <c r="L22">
        <v>37</v>
      </c>
    </row>
    <row r="23" spans="1:12" x14ac:dyDescent="0.45">
      <c r="A23">
        <v>19</v>
      </c>
      <c r="B23" t="s">
        <v>18</v>
      </c>
      <c r="C23">
        <v>24</v>
      </c>
      <c r="F23">
        <v>55</v>
      </c>
      <c r="G23">
        <v>37</v>
      </c>
      <c r="H23">
        <v>46</v>
      </c>
      <c r="I23">
        <v>58</v>
      </c>
      <c r="J23">
        <v>57</v>
      </c>
      <c r="K23">
        <v>45</v>
      </c>
      <c r="L23">
        <v>50</v>
      </c>
    </row>
    <row r="24" spans="1:12" x14ac:dyDescent="0.45">
      <c r="A24">
        <v>20</v>
      </c>
      <c r="B24" t="s">
        <v>19</v>
      </c>
      <c r="C24">
        <v>36</v>
      </c>
    </row>
    <row r="25" spans="1:12" x14ac:dyDescent="0.45">
      <c r="A25">
        <v>21</v>
      </c>
      <c r="B25" t="s">
        <v>21</v>
      </c>
      <c r="D25">
        <v>42</v>
      </c>
      <c r="E25">
        <v>26</v>
      </c>
      <c r="H25">
        <v>45</v>
      </c>
      <c r="I25">
        <v>55</v>
      </c>
      <c r="J25">
        <v>46</v>
      </c>
      <c r="K25">
        <v>48</v>
      </c>
      <c r="L25">
        <v>37</v>
      </c>
    </row>
    <row r="26" spans="1:12" x14ac:dyDescent="0.45">
      <c r="A26">
        <v>22</v>
      </c>
      <c r="B26" t="s">
        <v>22</v>
      </c>
      <c r="D26">
        <v>28</v>
      </c>
    </row>
    <row r="27" spans="1:12" x14ac:dyDescent="0.45">
      <c r="A27">
        <v>23</v>
      </c>
      <c r="B27" t="s">
        <v>23</v>
      </c>
      <c r="D27">
        <v>54</v>
      </c>
      <c r="E27">
        <v>44</v>
      </c>
      <c r="F27">
        <v>33</v>
      </c>
    </row>
    <row r="28" spans="1:12" x14ac:dyDescent="0.45">
      <c r="A28">
        <v>24</v>
      </c>
      <c r="B28" t="s">
        <v>24</v>
      </c>
      <c r="E28">
        <v>30</v>
      </c>
    </row>
    <row r="29" spans="1:12" x14ac:dyDescent="0.45">
      <c r="A29">
        <v>25</v>
      </c>
      <c r="B29" t="s">
        <v>25</v>
      </c>
      <c r="E29">
        <v>52</v>
      </c>
      <c r="F29">
        <v>46</v>
      </c>
      <c r="G29">
        <v>42</v>
      </c>
      <c r="H29">
        <v>30</v>
      </c>
      <c r="K29">
        <v>40</v>
      </c>
      <c r="L29">
        <v>32</v>
      </c>
    </row>
    <row r="30" spans="1:12" x14ac:dyDescent="0.45">
      <c r="A30">
        <v>26</v>
      </c>
      <c r="B30" t="s">
        <v>26</v>
      </c>
      <c r="E30">
        <v>45</v>
      </c>
      <c r="F30">
        <v>43</v>
      </c>
      <c r="G30">
        <v>36</v>
      </c>
      <c r="J30">
        <v>43</v>
      </c>
      <c r="K30">
        <v>36</v>
      </c>
    </row>
    <row r="31" spans="1:12" x14ac:dyDescent="0.45">
      <c r="A31">
        <v>27</v>
      </c>
      <c r="B31" t="s">
        <v>27</v>
      </c>
      <c r="F31">
        <v>43</v>
      </c>
      <c r="G31">
        <v>40</v>
      </c>
      <c r="H31">
        <v>47</v>
      </c>
      <c r="I31">
        <v>37</v>
      </c>
    </row>
    <row r="32" spans="1:12" x14ac:dyDescent="0.45">
      <c r="A32">
        <v>28</v>
      </c>
      <c r="B32" t="s">
        <v>28</v>
      </c>
      <c r="F32">
        <v>35</v>
      </c>
    </row>
    <row r="33" spans="1:12" x14ac:dyDescent="0.45">
      <c r="A33">
        <v>29</v>
      </c>
      <c r="B33" t="s">
        <v>29</v>
      </c>
      <c r="G33">
        <v>34</v>
      </c>
    </row>
    <row r="34" spans="1:12" x14ac:dyDescent="0.45">
      <c r="A34">
        <v>30</v>
      </c>
      <c r="B34" t="s">
        <v>30</v>
      </c>
      <c r="G34">
        <v>36</v>
      </c>
    </row>
    <row r="35" spans="1:12" x14ac:dyDescent="0.45">
      <c r="A35">
        <v>31</v>
      </c>
      <c r="B35" t="s">
        <v>32</v>
      </c>
      <c r="H35">
        <v>35</v>
      </c>
    </row>
    <row r="36" spans="1:12" x14ac:dyDescent="0.45">
      <c r="A36">
        <v>32</v>
      </c>
      <c r="B36" t="s">
        <v>33</v>
      </c>
      <c r="I36">
        <v>43</v>
      </c>
      <c r="J36">
        <v>53</v>
      </c>
      <c r="K36">
        <v>43</v>
      </c>
      <c r="L36">
        <v>49</v>
      </c>
    </row>
    <row r="37" spans="1:12" x14ac:dyDescent="0.45">
      <c r="A37">
        <v>33</v>
      </c>
      <c r="B37" t="s">
        <v>34</v>
      </c>
      <c r="I37">
        <v>42</v>
      </c>
      <c r="J37">
        <v>42</v>
      </c>
      <c r="K37">
        <v>41</v>
      </c>
      <c r="L37">
        <v>35</v>
      </c>
    </row>
    <row r="38" spans="1:12" x14ac:dyDescent="0.45">
      <c r="A38">
        <v>34</v>
      </c>
      <c r="B38" t="s">
        <v>35</v>
      </c>
      <c r="K38">
        <v>40</v>
      </c>
      <c r="L38">
        <v>41</v>
      </c>
    </row>
    <row r="39" spans="1:12" x14ac:dyDescent="0.45">
      <c r="A39">
        <v>35</v>
      </c>
      <c r="B39" t="s">
        <v>36</v>
      </c>
      <c r="L39">
        <v>35</v>
      </c>
    </row>
    <row r="40" spans="1:12" x14ac:dyDescent="0.45">
      <c r="A40">
        <v>36</v>
      </c>
      <c r="B40" t="s">
        <v>37</v>
      </c>
      <c r="L40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25" sqref="Y25"/>
    </sheetView>
  </sheetViews>
  <sheetFormatPr defaultRowHeight="14.25" x14ac:dyDescent="0.45"/>
  <cols>
    <col min="1" max="1" width="7" customWidth="1"/>
    <col min="2" max="2" width="17.46484375" customWidth="1"/>
    <col min="14" max="14" width="15.3984375" customWidth="1"/>
  </cols>
  <sheetData>
    <row r="1" spans="1:24" x14ac:dyDescent="0.45"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N1" s="3" t="s">
        <v>60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</row>
    <row r="2" spans="1:24" x14ac:dyDescent="0.45">
      <c r="A2">
        <v>1</v>
      </c>
      <c r="B2" t="s">
        <v>59</v>
      </c>
      <c r="C2">
        <v>82</v>
      </c>
      <c r="D2">
        <v>76</v>
      </c>
      <c r="E2">
        <v>85</v>
      </c>
      <c r="F2">
        <v>87</v>
      </c>
      <c r="G2">
        <v>99</v>
      </c>
      <c r="H2">
        <v>96</v>
      </c>
      <c r="I2">
        <v>100</v>
      </c>
      <c r="J2">
        <v>100</v>
      </c>
      <c r="K2">
        <v>90</v>
      </c>
      <c r="L2">
        <v>94</v>
      </c>
      <c r="N2" t="s">
        <v>59</v>
      </c>
      <c r="O2" s="4">
        <f>'Transfer expense - Rolling avg'!C3</f>
        <v>15.5</v>
      </c>
      <c r="P2" s="4">
        <f>'Transfer expense - Rolling avg'!D2</f>
        <v>103.83333333333333</v>
      </c>
      <c r="Q2" s="4">
        <f>'Transfer expense - Rolling avg'!E2</f>
        <v>100.89999999999999</v>
      </c>
      <c r="R2" s="4">
        <f>'Transfer expense - Rolling avg'!F3</f>
        <v>92.333333333333329</v>
      </c>
      <c r="S2" s="4">
        <f>'Transfer expense - Rolling avg'!G3</f>
        <v>93.833333333333329</v>
      </c>
      <c r="T2" s="4">
        <f>'Transfer expense - Rolling avg'!H3</f>
        <v>81.833333333333329</v>
      </c>
      <c r="U2" s="4">
        <f>'Transfer expense - Rolling avg'!I2</f>
        <v>59.166666666666664</v>
      </c>
      <c r="V2" s="4">
        <f>'Transfer expense - Rolling avg'!J3</f>
        <v>64.733333333333334</v>
      </c>
      <c r="W2" s="4">
        <f>'Transfer expense - Rolling avg'!K6</f>
        <v>52.199999999999996</v>
      </c>
      <c r="X2" s="4">
        <f>'Transfer expense - Rolling avg'!L3</f>
        <v>133.6</v>
      </c>
    </row>
    <row r="3" spans="1:24" x14ac:dyDescent="0.45">
      <c r="A3">
        <v>4</v>
      </c>
      <c r="B3" t="s">
        <v>58</v>
      </c>
      <c r="C3">
        <v>68</v>
      </c>
      <c r="D3">
        <v>66</v>
      </c>
      <c r="E3">
        <v>64</v>
      </c>
      <c r="F3">
        <v>67</v>
      </c>
      <c r="G3">
        <v>63</v>
      </c>
      <c r="H3">
        <v>62</v>
      </c>
      <c r="I3">
        <v>58</v>
      </c>
      <c r="J3">
        <v>66</v>
      </c>
      <c r="K3">
        <v>70</v>
      </c>
      <c r="L3">
        <v>77</v>
      </c>
      <c r="N3" t="s">
        <v>58</v>
      </c>
      <c r="O3" s="4">
        <f>AVERAGE('Transfer expense - Rolling avg'!C2,'Transfer expense - Rolling avg'!C3,'Transfer expense - Rolling avg'!C4,'Transfer expense - Rolling avg'!C16)</f>
        <v>37.192499999999995</v>
      </c>
      <c r="P3" s="4">
        <f>AVERAGE('Transfer expense - Rolling avg'!D2:D4,'Transfer expense - Rolling avg'!D8)</f>
        <v>52.165833333333332</v>
      </c>
      <c r="Q3" s="4">
        <f>AVERAGE('Transfer expense - Rolling avg'!E2,'Transfer expense - Rolling avg'!E3,'Transfer expense - Rolling avg'!E9,'Transfer expense - Rolling avg'!E6)</f>
        <v>62.660833333333322</v>
      </c>
      <c r="R3" s="4">
        <f>AVERAGE('Transfer expense - Rolling avg'!F2,'Transfer expense - Rolling avg'!F3,'Transfer expense - Rolling avg'!F8,'Transfer expense - Rolling avg'!F6)</f>
        <v>79.212500000000006</v>
      </c>
      <c r="S3" s="4">
        <f>AVERAGE('Transfer expense - Rolling avg'!G2,'Transfer expense - Rolling avg'!G3,'Transfer expense - Rolling avg'!G4,'Transfer expense - Rolling avg'!G8)</f>
        <v>69.037499999999994</v>
      </c>
      <c r="T3" s="4">
        <f>AVERAGE('Transfer expense - Rolling avg'!H2,'Transfer expense - Rolling avg'!H3,'Transfer expense - Rolling avg'!H4,'Transfer expense - Rolling avg'!H9)</f>
        <v>64.158333333333331</v>
      </c>
      <c r="U3" s="4">
        <f>AVERAGE('Transfer expense - Rolling avg'!I2,'Transfer expense - Rolling avg'!I3,'Transfer expense - Rolling avg'!I4,'Transfer expense - Rolling avg'!I20)</f>
        <v>42.541666666666664</v>
      </c>
      <c r="V3" s="4">
        <f>AVERAGE('Transfer expense - Rolling avg'!J2,'Transfer expense - Rolling avg'!J3,'Transfer expense - Rolling avg'!J6,'Transfer expense - Rolling avg'!J12)</f>
        <v>49.933333333333337</v>
      </c>
      <c r="W3" s="4">
        <f>AVERAGE('Transfer expense - Rolling avg'!K2,'Transfer expense - Rolling avg'!K3,'Transfer expense - Rolling avg'!K6,'Transfer expense - Rolling avg'!K14)</f>
        <v>67.724999999999994</v>
      </c>
      <c r="X3" s="4">
        <f>AVERAGE('Transfer expense - Rolling avg'!L2,'Transfer expense - Rolling avg'!L3,'Transfer expense - Rolling avg'!L4,'Transfer expense - Rolling avg'!L6)</f>
        <v>99.508750000000006</v>
      </c>
    </row>
    <row r="4" spans="1:24" x14ac:dyDescent="0.45">
      <c r="A4">
        <v>6</v>
      </c>
      <c r="B4" t="s">
        <v>57</v>
      </c>
      <c r="C4">
        <v>64</v>
      </c>
      <c r="D4">
        <v>60</v>
      </c>
      <c r="E4">
        <v>60</v>
      </c>
      <c r="F4">
        <v>62</v>
      </c>
      <c r="G4">
        <v>58</v>
      </c>
      <c r="H4">
        <v>58</v>
      </c>
      <c r="I4">
        <v>55</v>
      </c>
      <c r="J4">
        <v>57</v>
      </c>
      <c r="K4">
        <v>59</v>
      </c>
      <c r="L4">
        <v>60</v>
      </c>
      <c r="N4" t="s">
        <v>57</v>
      </c>
      <c r="O4" s="4">
        <f>AVERAGE('Transfer expense - Rolling avg'!C8,'Transfer expense - Rolling avg'!C15,'Transfer expense - Rolling avg'!C16,'Transfer expense - Rolling avg'!C4,'Transfer expense - Rolling avg'!C3,'Transfer expense - Rolling avg'!C2)</f>
        <v>28.749166666666667</v>
      </c>
      <c r="P4" s="4">
        <f>AVERAGE('Transfer expense - Rolling avg'!D2:D4,'Transfer expense - Rolling avg'!D8,'Transfer expense - Rolling avg'!D9,'Transfer expense - Rolling avg'!D11)</f>
        <v>41.793888888888887</v>
      </c>
      <c r="Q4" s="4">
        <f>AVERAGE('Transfer expense - Rolling avg'!E2,'Transfer expense - Rolling avg'!E3,'Transfer expense - Rolling avg'!E9,'Transfer expense - Rolling avg'!E6,'Transfer expense - Rolling avg'!E8,'Transfer expense - Rolling avg'!E17)</f>
        <v>47.711666666666666</v>
      </c>
      <c r="R4" s="4">
        <f>AVERAGE('Transfer expense - Rolling avg'!F2,'Transfer expense - Rolling avg'!F3,'Transfer expense - Rolling avg'!F6,'Transfer expense - Rolling avg'!F8,'Transfer expense - Rolling avg'!F4,'Transfer expense - Rolling avg'!F9)</f>
        <v>62.31666666666667</v>
      </c>
      <c r="S4" s="4">
        <f>AVERAGE('Transfer expense - Rolling avg'!G2,'Transfer expense - Rolling avg'!G3,'Transfer expense - Rolling avg'!G4,'Transfer expense - Rolling avg'!G8,'Transfer expense - Rolling avg'!G13,'Transfer expense - Rolling avg'!G19)</f>
        <v>48.484999999999992</v>
      </c>
      <c r="T4" s="4">
        <f>AVERAGE('Transfer expense - Rolling avg'!H2,'Transfer expense - Rolling avg'!H3,'Transfer expense - Rolling avg'!H4,'Transfer expense - Rolling avg'!H9,'Transfer expense - Rolling avg'!H8,'Transfer expense - Rolling avg'!H14)</f>
        <v>45.859444444444442</v>
      </c>
      <c r="U4" s="4">
        <f>AVERAGE('Transfer expense - Rolling avg'!I2,'Transfer expense - Rolling avg'!I3,'Transfer expense - Rolling avg'!I4,'Transfer expense - Rolling avg'!I20,'Transfer expense - Rolling avg'!I22,'Transfer expense - Rolling avg'!I6)</f>
        <v>35.144444444444446</v>
      </c>
      <c r="V4" s="4">
        <f>AVERAGE('Transfer expense - Rolling avg'!J2,'Transfer expense - Rolling avg'!J3,'Transfer expense - Rolling avg'!J6,'Transfer expense - Rolling avg'!J12,'Transfer expense - Rolling avg'!J4,'Transfer expense - Rolling avg'!J20)</f>
        <v>41.013888888888893</v>
      </c>
      <c r="W4" s="4">
        <f>AVERAGE('Transfer expense - Rolling avg'!K2,'Transfer expense - Rolling avg'!K3,'Transfer expense - Rolling avg'!K6,'Transfer expense - Rolling avg'!K14,'Transfer expense - Rolling avg'!K8,'Transfer expense - Rolling avg'!K9)</f>
        <v>51.752777777777773</v>
      </c>
      <c r="X4" s="4">
        <f>AVERAGE('Transfer expense - Rolling avg'!L2:L4,'Transfer expense - Rolling avg'!L6,'Transfer expense - Rolling avg'!L8,'Transfer expense - Rolling avg'!L9)</f>
        <v>73.672499999999999</v>
      </c>
    </row>
    <row r="5" spans="1:24" x14ac:dyDescent="0.45">
      <c r="A5">
        <v>17</v>
      </c>
      <c r="B5" t="s">
        <v>56</v>
      </c>
      <c r="C5">
        <v>40</v>
      </c>
      <c r="D5">
        <v>40</v>
      </c>
      <c r="E5">
        <v>43</v>
      </c>
      <c r="F5">
        <v>42</v>
      </c>
      <c r="G5">
        <v>37</v>
      </c>
      <c r="H5">
        <v>44</v>
      </c>
      <c r="I5">
        <v>42</v>
      </c>
      <c r="J5">
        <v>37</v>
      </c>
      <c r="K5">
        <v>40</v>
      </c>
      <c r="L5">
        <v>35</v>
      </c>
      <c r="N5" t="s">
        <v>56</v>
      </c>
      <c r="O5" s="4">
        <f>AVERAGE('Transfer expense - Rolling avg'!C2:C17,'Transfer expense - Rolling avg'!C19)</f>
        <v>17.97</v>
      </c>
      <c r="P5" s="4">
        <f>AVERAGE('Transfer expense - Rolling avg'!D2:D11,'Transfer expense - Rolling avg'!D13,'Transfer expense - Rolling avg'!D14,'Transfer expense - Rolling avg'!D16,'Transfer expense - Rolling avg'!D17,'Transfer expense - Rolling avg'!D19,'Transfer expense - Rolling avg'!D22,'Transfer expense - Rolling avg'!D24)</f>
        <v>22.627647058823534</v>
      </c>
      <c r="Q5" s="4">
        <f>AVERAGE('Transfer expense - Rolling avg'!E2:E10,'Transfer expense - Rolling avg'!E13,'Transfer expense - Rolling avg'!E14,'Transfer expense - Rolling avg'!E16,'Transfer expense - Rolling avg'!E17,'Transfer expense - Rolling avg'!E19,'Transfer expense - Rolling avg'!E24,'Transfer expense - Rolling avg'!E26,'Transfer expense - Rolling avg'!E27)</f>
        <v>24.941372549019601</v>
      </c>
      <c r="R5" s="4">
        <f>AVERAGE('Transfer expense - Rolling avg'!F2:F6,'Transfer expense - Rolling avg'!F8,'Transfer expense - Rolling avg'!F9,'Transfer expense - Rolling avg'!F10,'Transfer expense - Rolling avg'!F13,'Transfer expense - Rolling avg'!F14,'Transfer expense - Rolling avg'!F16,'Transfer expense - Rolling avg'!F17,'Transfer expense - Rolling avg'!F19,'Transfer expense - Rolling avg'!F20,'Transfer expense - Rolling avg'!F26,'Transfer expense - Rolling avg'!F27,'Transfer expense - Rolling avg'!F28)</f>
        <v>25.91686274509804</v>
      </c>
      <c r="S5" s="4">
        <f>AVERAGE('Transfer expense - Rolling avg'!G2:G6,'Transfer expense - Rolling avg'!G8,'Transfer expense - Rolling avg'!G9,'Transfer expense - Rolling avg'!G10,'Transfer expense - Rolling avg'!G11,'Transfer expense - Rolling avg'!G13,'Transfer expense - Rolling avg'!G14,'Transfer expense - Rolling avg'!G16,'Transfer expense - Rolling avg'!G17,'Transfer expense - Rolling avg'!G19,'Transfer expense - Rolling avg'!G20,'Transfer expense - Rolling avg'!G26,'Transfer expense - Rolling avg'!G28)</f>
        <v>22.264019607843135</v>
      </c>
      <c r="T5" s="4">
        <f>AVERAGE('Transfer expense - Rolling avg'!H2,'Transfer expense - Rolling avg'!H3,'Transfer expense - Rolling avg'!H4,'Transfer expense - Rolling avg'!H6,'Transfer expense - Rolling avg'!H8,'Transfer expense - Rolling avg'!H9,'Transfer expense - Rolling avg'!H10,'Transfer expense - Rolling avg'!H11,'Transfer expense - Rolling avg'!H12,'Transfer expense - Rolling avg'!H13,'Transfer expense - Rolling avg'!H14,'Transfer expense - Rolling avg'!H16,'Transfer expense - Rolling avg'!H17,'Transfer expense - Rolling avg'!H19,'Transfer expense - Rolling avg'!H20,'Transfer expense - Rolling avg'!H22,'Transfer expense - Rolling avg'!H28)</f>
        <v>22.331568627450977</v>
      </c>
      <c r="U5" s="4">
        <f>AVERAGE('Transfer expense - Rolling avg'!I2:I4,'Transfer expense - Rolling avg'!I6,'Transfer expense - Rolling avg'!I7,'Transfer expense - Rolling avg'!I8,'Transfer expense - Rolling avg'!I10,'Transfer expense - Rolling avg'!I11,'Transfer expense - Rolling avg'!I12,'Transfer expense - Rolling avg'!I13,'Transfer expense - Rolling avg'!I14,'Transfer expense - Rolling avg'!I16,'Transfer expense - Rolling avg'!I19,'Transfer expense - Rolling avg'!I20,'Transfer expense - Rolling avg'!I22,'Transfer expense - Rolling avg'!I33,'Transfer expense - Rolling avg'!I34)</f>
        <v>15.501176470588238</v>
      </c>
      <c r="V5" s="4">
        <f>AVERAGE('Transfer expense - Rolling avg'!J2:J4,'Transfer expense - Rolling avg'!J6,'Transfer expense - Rolling avg'!J7,'Transfer expense - Rolling avg'!J8,'Transfer expense - Rolling avg'!J10,'Transfer expense - Rolling avg'!J12,'Transfer expense - Rolling avg'!J14,'Transfer expense - Rolling avg'!J15,'Transfer expense - Rolling avg'!J16,'Transfer expense - Rolling avg'!J19,'Transfer expense - Rolling avg'!J20,'Transfer expense - Rolling avg'!J22,'Transfer expense - Rolling avg'!J27,'Transfer expense - Rolling avg'!J33,'Transfer expense - Rolling avg'!J34)</f>
        <v>17.587843137254907</v>
      </c>
      <c r="W5" s="4">
        <f>AVERAGE('Transfer expense - Rolling avg'!K2:K4,'Transfer expense - Rolling avg'!K6,'Transfer expense - Rolling avg'!K8,'Transfer expense - Rolling avg'!K9,'Transfer expense - Rolling avg'!K10,'Transfer expense - Rolling avg'!K12,'Transfer expense - Rolling avg'!K14,'Transfer expense - Rolling avg'!K15,'Transfer expense - Rolling avg'!K19,'Transfer expense - Rolling avg'!K20,'Transfer expense - Rolling avg'!K22,'Transfer expense - Rolling avg'!K26,'Transfer expense - Rolling avg'!K33,'Transfer expense - Rolling avg'!K34,'Transfer expense - Rolling avg'!K35)</f>
        <v>22.059901960784313</v>
      </c>
      <c r="X5" s="4">
        <f>AVERAGE('Transfer expense - Rolling avg'!L2:L6,'Transfer expense - Rolling avg'!L8,'Transfer expense - Rolling avg'!L9,'Transfer expense - Rolling avg'!L10,'Transfer expense - Rolling avg'!L12,'Transfer expense - Rolling avg'!L14,'Transfer expense - Rolling avg'!L15,'Transfer expense - Rolling avg'!L19,'Transfer expense - Rolling avg'!L20,'Transfer expense - Rolling avg'!L22,'Transfer expense - Rolling avg'!L33,'Transfer expense - Rolling avg'!L34,'Transfer expense - Rolling avg'!L35)</f>
        <v>28.270882352941175</v>
      </c>
    </row>
  </sheetData>
  <sortState ref="L2:L37">
    <sortCondition descending="1" ref="L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>
        <v>1</v>
      </c>
      <c r="B2" t="s">
        <v>1</v>
      </c>
      <c r="C2">
        <v>89.5</v>
      </c>
      <c r="D2">
        <v>103</v>
      </c>
      <c r="E2">
        <v>119</v>
      </c>
      <c r="F2">
        <v>80.7</v>
      </c>
      <c r="G2">
        <v>257.39999999999998</v>
      </c>
      <c r="H2">
        <v>89</v>
      </c>
      <c r="I2">
        <v>55</v>
      </c>
      <c r="J2">
        <v>33.5</v>
      </c>
      <c r="K2">
        <v>175.5</v>
      </c>
      <c r="L2">
        <v>128</v>
      </c>
    </row>
    <row r="3" spans="1:12" x14ac:dyDescent="0.45">
      <c r="A3">
        <v>2</v>
      </c>
      <c r="B3" t="s">
        <v>2</v>
      </c>
      <c r="C3">
        <v>0</v>
      </c>
      <c r="D3">
        <v>31</v>
      </c>
      <c r="E3">
        <v>68</v>
      </c>
      <c r="F3">
        <v>96</v>
      </c>
      <c r="G3">
        <v>113</v>
      </c>
      <c r="H3">
        <v>72.5</v>
      </c>
      <c r="I3">
        <v>60</v>
      </c>
      <c r="J3">
        <v>33</v>
      </c>
      <c r="K3">
        <v>101.2</v>
      </c>
      <c r="L3">
        <v>166</v>
      </c>
    </row>
    <row r="4" spans="1:12" x14ac:dyDescent="0.45">
      <c r="A4">
        <v>3</v>
      </c>
      <c r="B4" t="s">
        <v>3</v>
      </c>
      <c r="C4">
        <v>22.84</v>
      </c>
      <c r="D4">
        <v>49.8</v>
      </c>
      <c r="E4">
        <v>72.150000000000006</v>
      </c>
      <c r="F4">
        <v>6.6</v>
      </c>
      <c r="G4">
        <v>5</v>
      </c>
      <c r="H4">
        <v>27.55</v>
      </c>
      <c r="I4">
        <v>32</v>
      </c>
      <c r="J4">
        <v>23.2</v>
      </c>
      <c r="K4">
        <v>19.97</v>
      </c>
      <c r="L4">
        <v>53.3</v>
      </c>
    </row>
    <row r="5" spans="1:12" x14ac:dyDescent="0.45">
      <c r="A5">
        <v>4</v>
      </c>
      <c r="B5" t="s">
        <v>4</v>
      </c>
      <c r="C5">
        <v>5</v>
      </c>
      <c r="D5">
        <v>10.82</v>
      </c>
      <c r="E5">
        <v>7.95</v>
      </c>
      <c r="F5">
        <v>9.1999999999999993</v>
      </c>
      <c r="G5">
        <v>2</v>
      </c>
      <c r="H5">
        <v>0</v>
      </c>
      <c r="J5">
        <v>0</v>
      </c>
      <c r="L5">
        <v>0.2</v>
      </c>
    </row>
    <row r="6" spans="1:12" x14ac:dyDescent="0.45">
      <c r="A6">
        <v>5</v>
      </c>
      <c r="B6" t="s">
        <v>51</v>
      </c>
      <c r="C6">
        <v>26.5</v>
      </c>
      <c r="D6">
        <v>55.63</v>
      </c>
      <c r="E6">
        <v>81.5</v>
      </c>
      <c r="F6">
        <v>25</v>
      </c>
      <c r="G6">
        <v>16.25</v>
      </c>
      <c r="H6">
        <v>34.049999999999997</v>
      </c>
      <c r="I6">
        <v>81.5</v>
      </c>
      <c r="J6">
        <v>4.5</v>
      </c>
      <c r="K6">
        <v>34.5</v>
      </c>
      <c r="L6">
        <v>117.6</v>
      </c>
    </row>
    <row r="7" spans="1:12" x14ac:dyDescent="0.45">
      <c r="A7">
        <v>6</v>
      </c>
      <c r="B7" t="s">
        <v>31</v>
      </c>
      <c r="C7">
        <v>5.5</v>
      </c>
      <c r="D7">
        <v>24.06</v>
      </c>
      <c r="E7">
        <v>24.3</v>
      </c>
      <c r="F7">
        <v>33.5</v>
      </c>
      <c r="I7">
        <v>1.64</v>
      </c>
      <c r="J7">
        <v>2.15</v>
      </c>
      <c r="K7">
        <v>4.5999999999999996</v>
      </c>
    </row>
    <row r="8" spans="1:12" x14ac:dyDescent="0.45">
      <c r="A8">
        <v>7</v>
      </c>
      <c r="B8" t="s">
        <v>6</v>
      </c>
      <c r="C8">
        <v>23</v>
      </c>
      <c r="D8">
        <v>18.7</v>
      </c>
      <c r="E8">
        <v>29</v>
      </c>
      <c r="F8">
        <v>37.700000000000003</v>
      </c>
      <c r="G8">
        <v>27</v>
      </c>
      <c r="H8">
        <v>16</v>
      </c>
      <c r="I8">
        <v>0</v>
      </c>
      <c r="J8">
        <v>14</v>
      </c>
      <c r="K8">
        <v>33.35</v>
      </c>
      <c r="L8">
        <v>20.95</v>
      </c>
    </row>
    <row r="9" spans="1:12" x14ac:dyDescent="0.45">
      <c r="A9">
        <v>8</v>
      </c>
      <c r="B9" t="s">
        <v>7</v>
      </c>
      <c r="C9">
        <v>11.8</v>
      </c>
      <c r="D9">
        <v>27.6</v>
      </c>
      <c r="E9">
        <v>39.1</v>
      </c>
      <c r="F9">
        <v>25.4</v>
      </c>
      <c r="G9">
        <v>22.9</v>
      </c>
      <c r="H9">
        <v>4.25</v>
      </c>
      <c r="I9">
        <v>31.3</v>
      </c>
      <c r="K9">
        <v>16</v>
      </c>
      <c r="L9">
        <v>17.7</v>
      </c>
    </row>
    <row r="10" spans="1:12" x14ac:dyDescent="0.45">
      <c r="A10">
        <v>9</v>
      </c>
      <c r="B10" t="s">
        <v>8</v>
      </c>
      <c r="C10">
        <v>15.03</v>
      </c>
      <c r="D10">
        <v>2.6</v>
      </c>
      <c r="E10">
        <v>4.5</v>
      </c>
      <c r="F10">
        <v>13.6</v>
      </c>
      <c r="G10">
        <v>5</v>
      </c>
      <c r="H10">
        <v>10.9</v>
      </c>
      <c r="I10">
        <v>6.5</v>
      </c>
      <c r="J10">
        <v>0.65</v>
      </c>
      <c r="K10">
        <v>0.75</v>
      </c>
      <c r="L10">
        <v>2.2000000000000002</v>
      </c>
    </row>
    <row r="11" spans="1:12" x14ac:dyDescent="0.45">
      <c r="A11">
        <v>10</v>
      </c>
      <c r="B11" t="s">
        <v>9</v>
      </c>
      <c r="C11">
        <v>5</v>
      </c>
      <c r="D11">
        <v>16</v>
      </c>
      <c r="E11">
        <v>26.8</v>
      </c>
      <c r="G11">
        <v>11.5</v>
      </c>
      <c r="H11">
        <v>3.75</v>
      </c>
      <c r="I11">
        <v>10.9</v>
      </c>
      <c r="J11">
        <v>1.3</v>
      </c>
    </row>
    <row r="12" spans="1:12" x14ac:dyDescent="0.45">
      <c r="A12">
        <v>11</v>
      </c>
      <c r="B12" t="s">
        <v>10</v>
      </c>
      <c r="C12">
        <v>3.5</v>
      </c>
      <c r="D12">
        <v>8.4499999999999993</v>
      </c>
      <c r="H12">
        <v>4.2</v>
      </c>
      <c r="I12">
        <v>0</v>
      </c>
      <c r="J12">
        <v>14</v>
      </c>
      <c r="K12">
        <v>6.5</v>
      </c>
      <c r="L12">
        <v>12</v>
      </c>
    </row>
    <row r="13" spans="1:12" x14ac:dyDescent="0.45">
      <c r="A13">
        <v>12</v>
      </c>
      <c r="B13" t="s">
        <v>11</v>
      </c>
      <c r="C13">
        <v>9</v>
      </c>
      <c r="D13">
        <v>11.8</v>
      </c>
      <c r="E13">
        <v>7.5</v>
      </c>
      <c r="F13">
        <v>10.23</v>
      </c>
      <c r="G13">
        <v>0.4</v>
      </c>
      <c r="H13">
        <v>0</v>
      </c>
      <c r="I13">
        <v>3.4</v>
      </c>
      <c r="J13">
        <v>2.2000000000000002</v>
      </c>
    </row>
    <row r="14" spans="1:12" x14ac:dyDescent="0.45">
      <c r="A14">
        <v>13</v>
      </c>
      <c r="B14" t="s">
        <v>12</v>
      </c>
      <c r="C14">
        <v>3</v>
      </c>
      <c r="D14">
        <v>8</v>
      </c>
      <c r="E14">
        <v>13.3</v>
      </c>
      <c r="F14">
        <v>0.3</v>
      </c>
      <c r="G14">
        <v>2.35</v>
      </c>
      <c r="H14">
        <v>2.72</v>
      </c>
      <c r="I14">
        <v>7.5</v>
      </c>
      <c r="J14">
        <v>2.5</v>
      </c>
      <c r="K14">
        <v>15.4</v>
      </c>
      <c r="L14">
        <v>1</v>
      </c>
    </row>
    <row r="15" spans="1:12" x14ac:dyDescent="0.45">
      <c r="A15">
        <v>14</v>
      </c>
      <c r="B15" t="s">
        <v>13</v>
      </c>
      <c r="C15">
        <v>1</v>
      </c>
      <c r="D15">
        <v>4.75</v>
      </c>
      <c r="J15">
        <v>4.1500000000000004</v>
      </c>
      <c r="K15">
        <v>4.5999999999999996</v>
      </c>
      <c r="L15">
        <v>3.8</v>
      </c>
    </row>
    <row r="16" spans="1:12" x14ac:dyDescent="0.45">
      <c r="A16">
        <v>15</v>
      </c>
      <c r="B16" t="s">
        <v>14</v>
      </c>
      <c r="C16">
        <v>1</v>
      </c>
      <c r="D16">
        <v>0.4</v>
      </c>
      <c r="E16">
        <v>10.050000000000001</v>
      </c>
      <c r="F16">
        <v>1.55</v>
      </c>
      <c r="G16">
        <v>1.2</v>
      </c>
      <c r="H16">
        <v>2.79</v>
      </c>
      <c r="I16">
        <v>2.5</v>
      </c>
      <c r="J16">
        <v>0</v>
      </c>
      <c r="K16">
        <v>3.1</v>
      </c>
    </row>
    <row r="17" spans="1:12" x14ac:dyDescent="0.45">
      <c r="A17">
        <v>16</v>
      </c>
      <c r="B17" t="s">
        <v>15</v>
      </c>
      <c r="C17">
        <v>4.5999999999999996</v>
      </c>
      <c r="D17">
        <v>6</v>
      </c>
      <c r="E17">
        <v>13.18</v>
      </c>
      <c r="F17">
        <v>2.2999999999999998</v>
      </c>
      <c r="G17">
        <v>5.2</v>
      </c>
      <c r="H17">
        <v>0</v>
      </c>
      <c r="I17">
        <v>0</v>
      </c>
    </row>
    <row r="18" spans="1:12" x14ac:dyDescent="0.45">
      <c r="A18">
        <v>17</v>
      </c>
      <c r="B18" t="s">
        <v>16</v>
      </c>
      <c r="C18">
        <v>0</v>
      </c>
    </row>
    <row r="19" spans="1:12" x14ac:dyDescent="0.45">
      <c r="A19">
        <v>18</v>
      </c>
      <c r="B19" t="s">
        <v>17</v>
      </c>
      <c r="C19">
        <v>1.8</v>
      </c>
      <c r="D19">
        <v>4.3</v>
      </c>
      <c r="E19">
        <v>18</v>
      </c>
      <c r="F19">
        <v>17.5</v>
      </c>
      <c r="G19">
        <v>12.25</v>
      </c>
      <c r="H19">
        <v>3.9</v>
      </c>
      <c r="I19">
        <v>3</v>
      </c>
      <c r="J19">
        <v>5.5</v>
      </c>
      <c r="K19">
        <v>10</v>
      </c>
      <c r="L19">
        <v>0</v>
      </c>
    </row>
    <row r="20" spans="1:12" x14ac:dyDescent="0.45">
      <c r="A20">
        <v>19</v>
      </c>
      <c r="B20" t="s">
        <v>18</v>
      </c>
      <c r="C20">
        <v>0.12</v>
      </c>
      <c r="F20">
        <v>0.6</v>
      </c>
      <c r="G20">
        <v>1.6</v>
      </c>
      <c r="H20">
        <v>25.5</v>
      </c>
      <c r="I20">
        <v>59.25</v>
      </c>
      <c r="J20">
        <v>0</v>
      </c>
      <c r="K20">
        <v>4.63</v>
      </c>
      <c r="L20">
        <v>0.8</v>
      </c>
    </row>
    <row r="21" spans="1:12" x14ac:dyDescent="0.45">
      <c r="A21">
        <v>20</v>
      </c>
      <c r="B21" t="s">
        <v>19</v>
      </c>
      <c r="C21">
        <v>2.5</v>
      </c>
    </row>
    <row r="22" spans="1:12" x14ac:dyDescent="0.45">
      <c r="A22">
        <v>21</v>
      </c>
      <c r="B22" t="s">
        <v>21</v>
      </c>
      <c r="D22">
        <v>3.85</v>
      </c>
      <c r="E22">
        <v>5.3</v>
      </c>
      <c r="H22">
        <v>0</v>
      </c>
      <c r="I22">
        <v>1.4</v>
      </c>
      <c r="J22">
        <v>0.65</v>
      </c>
      <c r="K22">
        <v>0.3</v>
      </c>
      <c r="L22">
        <v>0.8</v>
      </c>
    </row>
    <row r="23" spans="1:12" x14ac:dyDescent="0.45">
      <c r="A23">
        <v>22</v>
      </c>
      <c r="B23" t="s">
        <v>22</v>
      </c>
      <c r="D23">
        <v>1</v>
      </c>
    </row>
    <row r="24" spans="1:12" x14ac:dyDescent="0.45">
      <c r="A24">
        <v>23</v>
      </c>
      <c r="B24" t="s">
        <v>23</v>
      </c>
      <c r="D24">
        <v>0.4</v>
      </c>
      <c r="E24">
        <v>8.0500000000000007</v>
      </c>
      <c r="F24">
        <v>4.1900000000000004</v>
      </c>
    </row>
    <row r="25" spans="1:12" x14ac:dyDescent="0.45">
      <c r="A25">
        <v>24</v>
      </c>
      <c r="B25" t="s">
        <v>24</v>
      </c>
      <c r="E25">
        <v>9.73</v>
      </c>
    </row>
    <row r="26" spans="1:12" x14ac:dyDescent="0.45">
      <c r="A26">
        <v>25</v>
      </c>
      <c r="B26" t="s">
        <v>25</v>
      </c>
      <c r="E26">
        <v>8.8000000000000007</v>
      </c>
      <c r="F26">
        <v>14.5</v>
      </c>
      <c r="G26">
        <v>5.2</v>
      </c>
      <c r="H26">
        <v>3.2</v>
      </c>
      <c r="K26">
        <v>0</v>
      </c>
      <c r="L26">
        <v>0</v>
      </c>
    </row>
    <row r="27" spans="1:12" x14ac:dyDescent="0.45">
      <c r="A27">
        <v>26</v>
      </c>
      <c r="B27" t="s">
        <v>26</v>
      </c>
      <c r="E27">
        <v>1.4</v>
      </c>
      <c r="F27">
        <v>1</v>
      </c>
      <c r="G27">
        <v>6.05</v>
      </c>
      <c r="J27">
        <v>0</v>
      </c>
      <c r="K27">
        <v>0.95</v>
      </c>
    </row>
    <row r="28" spans="1:12" x14ac:dyDescent="0.45">
      <c r="A28">
        <v>27</v>
      </c>
      <c r="B28" t="s">
        <v>27</v>
      </c>
      <c r="F28">
        <v>0.1</v>
      </c>
      <c r="G28">
        <v>1.4</v>
      </c>
      <c r="H28">
        <v>0.8</v>
      </c>
      <c r="I28">
        <v>1.5</v>
      </c>
    </row>
    <row r="29" spans="1:12" x14ac:dyDescent="0.45">
      <c r="A29">
        <v>28</v>
      </c>
      <c r="B29" t="s">
        <v>28</v>
      </c>
      <c r="F29">
        <v>0.3</v>
      </c>
    </row>
    <row r="30" spans="1:12" x14ac:dyDescent="0.45">
      <c r="A30">
        <v>29</v>
      </c>
      <c r="B30" t="s">
        <v>29</v>
      </c>
      <c r="G30">
        <v>0</v>
      </c>
    </row>
    <row r="31" spans="1:12" x14ac:dyDescent="0.45">
      <c r="A31">
        <v>30</v>
      </c>
      <c r="B31" t="s">
        <v>30</v>
      </c>
      <c r="G31">
        <v>0.3</v>
      </c>
    </row>
    <row r="32" spans="1:12" x14ac:dyDescent="0.45">
      <c r="A32">
        <v>31</v>
      </c>
      <c r="B32" t="s">
        <v>32</v>
      </c>
      <c r="H32">
        <v>5</v>
      </c>
    </row>
    <row r="33" spans="1:12" x14ac:dyDescent="0.45">
      <c r="A33">
        <v>32</v>
      </c>
      <c r="B33" t="s">
        <v>33</v>
      </c>
      <c r="I33">
        <v>0</v>
      </c>
      <c r="J33">
        <v>0</v>
      </c>
      <c r="K33">
        <v>0</v>
      </c>
      <c r="L33">
        <v>0.5</v>
      </c>
    </row>
    <row r="34" spans="1:12" x14ac:dyDescent="0.45">
      <c r="A34">
        <v>33</v>
      </c>
      <c r="B34" t="s">
        <v>34</v>
      </c>
      <c r="I34">
        <v>11.29</v>
      </c>
      <c r="J34">
        <v>11.42</v>
      </c>
      <c r="K34">
        <v>5.98</v>
      </c>
      <c r="L34">
        <v>6.83</v>
      </c>
    </row>
    <row r="35" spans="1:12" x14ac:dyDescent="0.45">
      <c r="A35">
        <v>34</v>
      </c>
      <c r="B35" t="s">
        <v>35</v>
      </c>
      <c r="K35">
        <v>0.65</v>
      </c>
      <c r="L35">
        <v>0</v>
      </c>
    </row>
    <row r="36" spans="1:12" x14ac:dyDescent="0.45">
      <c r="A36">
        <v>35</v>
      </c>
      <c r="B36" t="s">
        <v>36</v>
      </c>
      <c r="L36">
        <v>0.16200000000000001</v>
      </c>
    </row>
    <row r="37" spans="1:12" x14ac:dyDescent="0.45">
      <c r="A37">
        <v>36</v>
      </c>
      <c r="B37" t="s">
        <v>37</v>
      </c>
      <c r="L37">
        <v>0</v>
      </c>
    </row>
    <row r="38" spans="1:12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>
        <v>1</v>
      </c>
      <c r="B2" t="s">
        <v>1</v>
      </c>
      <c r="C2" s="4">
        <f>AVERAGE('Transfer expense'!B2:D2)</f>
        <v>96.25</v>
      </c>
      <c r="D2" s="4">
        <f>AVERAGE('Transfer expense'!C2:E2)</f>
        <v>103.83333333333333</v>
      </c>
      <c r="E2" s="4">
        <f>AVERAGE('Transfer expense'!D2:F2)</f>
        <v>100.89999999999999</v>
      </c>
      <c r="F2" s="4">
        <f>AVERAGE('Transfer expense'!E2:G2)</f>
        <v>152.36666666666665</v>
      </c>
      <c r="G2" s="4">
        <f>AVERAGE('Transfer expense'!F2:H2)</f>
        <v>142.36666666666665</v>
      </c>
      <c r="H2" s="4">
        <f>AVERAGE('Transfer expense'!G2:I2)</f>
        <v>133.79999999999998</v>
      </c>
      <c r="I2" s="4">
        <f>AVERAGE('Transfer expense'!H2:J2)</f>
        <v>59.166666666666664</v>
      </c>
      <c r="J2" s="4">
        <f>AVERAGE('Transfer expense'!I2:K2)</f>
        <v>88</v>
      </c>
      <c r="K2" s="4">
        <f>AVERAGE('Transfer expense'!J2:L2)</f>
        <v>112.33333333333333</v>
      </c>
      <c r="L2" s="4">
        <f>AVERAGE('Transfer expense'!K2:M2)</f>
        <v>151.75</v>
      </c>
    </row>
    <row r="3" spans="1:12" x14ac:dyDescent="0.45">
      <c r="A3">
        <v>2</v>
      </c>
      <c r="B3" t="s">
        <v>2</v>
      </c>
      <c r="C3" s="4">
        <f>AVERAGE('Transfer expense'!B3:D3)</f>
        <v>15.5</v>
      </c>
      <c r="D3" s="4">
        <f>AVERAGE('Transfer expense'!C3:E3)</f>
        <v>33</v>
      </c>
      <c r="E3" s="4">
        <f>AVERAGE('Transfer expense'!D3:F3)</f>
        <v>65</v>
      </c>
      <c r="F3" s="4">
        <f>AVERAGE('Transfer expense'!E3:G3)</f>
        <v>92.333333333333329</v>
      </c>
      <c r="G3" s="4">
        <f>AVERAGE('Transfer expense'!F3:H3)</f>
        <v>93.833333333333329</v>
      </c>
      <c r="H3" s="4">
        <f>AVERAGE('Transfer expense'!G3:I3)</f>
        <v>81.833333333333329</v>
      </c>
      <c r="I3" s="4">
        <f>AVERAGE('Transfer expense'!H3:J3)</f>
        <v>55.166666666666664</v>
      </c>
      <c r="J3" s="4">
        <f>AVERAGE('Transfer expense'!I3:K3)</f>
        <v>64.733333333333334</v>
      </c>
      <c r="K3" s="4">
        <f>AVERAGE('Transfer expense'!J3:L3)</f>
        <v>100.06666666666666</v>
      </c>
      <c r="L3" s="4">
        <f>AVERAGE('Transfer expense'!K3:M3)</f>
        <v>133.6</v>
      </c>
    </row>
    <row r="4" spans="1:12" x14ac:dyDescent="0.45">
      <c r="A4">
        <v>3</v>
      </c>
      <c r="B4" t="s">
        <v>3</v>
      </c>
      <c r="C4" s="4">
        <f>AVERAGE('Transfer expense'!B4:D4)</f>
        <v>36.32</v>
      </c>
      <c r="D4" s="4">
        <f>AVERAGE('Transfer expense'!C4:E4)</f>
        <v>48.263333333333343</v>
      </c>
      <c r="E4" s="4">
        <f>AVERAGE('Transfer expense'!D4:F4)</f>
        <v>42.85</v>
      </c>
      <c r="F4" s="4">
        <f>AVERAGE('Transfer expense'!E4:G4)</f>
        <v>27.916666666666668</v>
      </c>
      <c r="G4" s="4">
        <f>AVERAGE('Transfer expense'!F4:H4)</f>
        <v>13.049999999999999</v>
      </c>
      <c r="H4" s="4">
        <f>AVERAGE('Transfer expense'!G4:I4)</f>
        <v>21.516666666666666</v>
      </c>
      <c r="I4" s="4">
        <f>AVERAGE('Transfer expense'!H4:J4)</f>
        <v>27.583333333333332</v>
      </c>
      <c r="J4" s="4">
        <f>AVERAGE('Transfer expense'!I4:K4)</f>
        <v>25.056666666666668</v>
      </c>
      <c r="K4" s="4">
        <f>AVERAGE('Transfer expense'!J4:L4)</f>
        <v>32.156666666666666</v>
      </c>
      <c r="L4" s="4">
        <f>AVERAGE('Transfer expense'!K4:M4)</f>
        <v>36.634999999999998</v>
      </c>
    </row>
    <row r="5" spans="1:12" x14ac:dyDescent="0.45">
      <c r="A5">
        <v>4</v>
      </c>
      <c r="B5" t="s">
        <v>4</v>
      </c>
      <c r="C5" s="4">
        <f>AVERAGE('Transfer expense'!B5:D5)</f>
        <v>7.91</v>
      </c>
      <c r="D5" s="4">
        <f>AVERAGE('Transfer expense'!C5:E5)</f>
        <v>7.9233333333333329</v>
      </c>
      <c r="E5" s="4">
        <f>AVERAGE('Transfer expense'!D5:F5)</f>
        <v>9.3233333333333324</v>
      </c>
      <c r="F5" s="4">
        <f>AVERAGE('Transfer expense'!E5:G5)</f>
        <v>6.3833333333333329</v>
      </c>
      <c r="G5" s="4">
        <f>AVERAGE('Transfer expense'!F5:H5)</f>
        <v>3.7333333333333329</v>
      </c>
      <c r="H5" s="4">
        <f>AVERAGE('Transfer expense'!G5:I5)</f>
        <v>1</v>
      </c>
      <c r="I5" s="4"/>
      <c r="J5" s="4">
        <f>AVERAGE('Transfer expense'!I5:K5)</f>
        <v>0</v>
      </c>
      <c r="K5" s="4"/>
      <c r="L5" s="4">
        <f>AVERAGE('Transfer expense'!K5:M5)</f>
        <v>0.2</v>
      </c>
    </row>
    <row r="6" spans="1:12" x14ac:dyDescent="0.45">
      <c r="A6">
        <v>5</v>
      </c>
      <c r="B6" t="s">
        <v>51</v>
      </c>
      <c r="C6" s="4">
        <f>AVERAGE('Transfer expense'!B6:D6)</f>
        <v>41.064999999999998</v>
      </c>
      <c r="D6" s="4">
        <f>AVERAGE('Transfer expense'!C6:E6)</f>
        <v>54.543333333333329</v>
      </c>
      <c r="E6" s="4">
        <f>AVERAGE('Transfer expense'!D6:F6)</f>
        <v>54.043333333333329</v>
      </c>
      <c r="F6" s="4">
        <f>AVERAGE('Transfer expense'!E6:G6)</f>
        <v>40.916666666666664</v>
      </c>
      <c r="G6" s="4">
        <f>AVERAGE('Transfer expense'!F6:H6)</f>
        <v>25.099999999999998</v>
      </c>
      <c r="H6" s="4">
        <f>AVERAGE('Transfer expense'!G6:I6)</f>
        <v>43.933333333333337</v>
      </c>
      <c r="I6" s="4">
        <f>AVERAGE('Transfer expense'!H6:J6)</f>
        <v>40.016666666666666</v>
      </c>
      <c r="J6" s="4">
        <f>AVERAGE('Transfer expense'!I6:K6)</f>
        <v>40.166666666666664</v>
      </c>
      <c r="K6" s="4">
        <f>AVERAGE('Transfer expense'!J6:L6)</f>
        <v>52.199999999999996</v>
      </c>
      <c r="L6" s="4">
        <f>AVERAGE('Transfer expense'!K6:M6)</f>
        <v>76.05</v>
      </c>
    </row>
    <row r="7" spans="1:12" x14ac:dyDescent="0.45">
      <c r="A7">
        <v>6</v>
      </c>
      <c r="B7" t="s">
        <v>31</v>
      </c>
      <c r="C7" s="4">
        <f>AVERAGE('Transfer expense'!B7:D7)</f>
        <v>14.78</v>
      </c>
      <c r="D7" s="4">
        <f>AVERAGE('Transfer expense'!C7:E7)</f>
        <v>17.953333333333333</v>
      </c>
      <c r="E7" s="4">
        <f>AVERAGE('Transfer expense'!D7:F7)</f>
        <v>27.286666666666665</v>
      </c>
      <c r="F7" s="4">
        <f>AVERAGE('Transfer expense'!E7:G7)</f>
        <v>28.9</v>
      </c>
      <c r="G7" s="4"/>
      <c r="H7" s="4"/>
      <c r="I7" s="4">
        <f>AVERAGE('Transfer expense'!H7:J7)</f>
        <v>1.895</v>
      </c>
      <c r="J7" s="4">
        <f>AVERAGE('Transfer expense'!I7:K7)</f>
        <v>2.7966666666666669</v>
      </c>
      <c r="K7" s="4">
        <f>AVERAGE('Transfer expense'!J7:L7)</f>
        <v>3.375</v>
      </c>
      <c r="L7" s="4"/>
    </row>
    <row r="8" spans="1:12" x14ac:dyDescent="0.45">
      <c r="A8">
        <v>7</v>
      </c>
      <c r="B8" t="s">
        <v>6</v>
      </c>
      <c r="C8" s="4">
        <f>AVERAGE('Transfer expense'!B8:D8)</f>
        <v>20.85</v>
      </c>
      <c r="D8" s="4">
        <f>AVERAGE('Transfer expense'!C8:E8)</f>
        <v>23.566666666666666</v>
      </c>
      <c r="E8" s="4">
        <f>AVERAGE('Transfer expense'!D8:F8)</f>
        <v>28.466666666666669</v>
      </c>
      <c r="F8" s="4">
        <f>AVERAGE('Transfer expense'!E8:G8)</f>
        <v>31.233333333333334</v>
      </c>
      <c r="G8" s="4">
        <f>AVERAGE('Transfer expense'!F8:H8)</f>
        <v>26.900000000000002</v>
      </c>
      <c r="H8" s="4">
        <f>AVERAGE('Transfer expense'!G8:I8)</f>
        <v>14.333333333333334</v>
      </c>
      <c r="I8" s="4">
        <f>AVERAGE('Transfer expense'!H8:J8)</f>
        <v>10</v>
      </c>
      <c r="J8" s="4">
        <f>AVERAGE('Transfer expense'!I8:K8)</f>
        <v>15.783333333333333</v>
      </c>
      <c r="K8" s="4">
        <f>AVERAGE('Transfer expense'!J8:L8)</f>
        <v>22.766666666666666</v>
      </c>
      <c r="L8" s="4">
        <f>AVERAGE('Transfer expense'!K8:M8)</f>
        <v>27.15</v>
      </c>
    </row>
    <row r="9" spans="1:12" x14ac:dyDescent="0.45">
      <c r="A9">
        <v>8</v>
      </c>
      <c r="B9" t="s">
        <v>7</v>
      </c>
      <c r="C9" s="4">
        <f>AVERAGE('Transfer expense'!B9:D9)</f>
        <v>19.700000000000003</v>
      </c>
      <c r="D9" s="4">
        <f>AVERAGE('Transfer expense'!C9:E9)</f>
        <v>26.166666666666668</v>
      </c>
      <c r="E9" s="4">
        <f>AVERAGE('Transfer expense'!D9:F9)</f>
        <v>30.7</v>
      </c>
      <c r="F9" s="4">
        <f>AVERAGE('Transfer expense'!E9:G9)</f>
        <v>29.133333333333336</v>
      </c>
      <c r="G9" s="4">
        <f>AVERAGE('Transfer expense'!F9:H9)</f>
        <v>17.516666666666666</v>
      </c>
      <c r="H9" s="4">
        <f>AVERAGE('Transfer expense'!G9:I9)</f>
        <v>19.483333333333334</v>
      </c>
      <c r="I9" s="4">
        <f>AVERAGE('Transfer expense'!H9:J9)</f>
        <v>17.774999999999999</v>
      </c>
      <c r="J9" s="4"/>
      <c r="K9" s="4">
        <f>AVERAGE('Transfer expense'!J9:L9)</f>
        <v>16.850000000000001</v>
      </c>
      <c r="L9" s="4">
        <f>AVERAGE('Transfer expense'!K9:M9)</f>
        <v>16.850000000000001</v>
      </c>
    </row>
    <row r="10" spans="1:12" x14ac:dyDescent="0.45">
      <c r="A10">
        <v>9</v>
      </c>
      <c r="B10" t="s">
        <v>8</v>
      </c>
      <c r="C10" s="4">
        <f>AVERAGE('Transfer expense'!B10:D10)</f>
        <v>8.8149999999999995</v>
      </c>
      <c r="D10" s="4">
        <f>AVERAGE('Transfer expense'!C10:E10)</f>
        <v>7.376666666666666</v>
      </c>
      <c r="E10" s="4">
        <f>AVERAGE('Transfer expense'!D10:F10)</f>
        <v>6.8999999999999995</v>
      </c>
      <c r="F10" s="4">
        <f>AVERAGE('Transfer expense'!E10:G10)</f>
        <v>7.7</v>
      </c>
      <c r="G10" s="4">
        <f>AVERAGE('Transfer expense'!F10:H10)</f>
        <v>9.8333333333333339</v>
      </c>
      <c r="H10" s="4">
        <f>AVERAGE('Transfer expense'!G10:I10)</f>
        <v>7.4666666666666659</v>
      </c>
      <c r="I10" s="4">
        <f>AVERAGE('Transfer expense'!H10:J10)</f>
        <v>6.0166666666666657</v>
      </c>
      <c r="J10" s="4">
        <f>AVERAGE('Transfer expense'!I10:K10)</f>
        <v>2.6333333333333333</v>
      </c>
      <c r="K10" s="4">
        <f>AVERAGE('Transfer expense'!J10:L10)</f>
        <v>1.2</v>
      </c>
      <c r="L10" s="4">
        <f>AVERAGE('Transfer expense'!K10:M10)</f>
        <v>1.4750000000000001</v>
      </c>
    </row>
    <row r="11" spans="1:12" x14ac:dyDescent="0.45">
      <c r="A11">
        <v>10</v>
      </c>
      <c r="B11" t="s">
        <v>9</v>
      </c>
      <c r="C11" s="4">
        <f>AVERAGE('Transfer expense'!B11:D11)</f>
        <v>10.5</v>
      </c>
      <c r="D11" s="4">
        <f>AVERAGE('Transfer expense'!C11:E11)</f>
        <v>15.933333333333332</v>
      </c>
      <c r="E11" s="4">
        <f>AVERAGE('Transfer expense'!D11:F11)</f>
        <v>21.4</v>
      </c>
      <c r="F11" s="4"/>
      <c r="G11" s="4">
        <f>AVERAGE('Transfer expense'!F11:H11)</f>
        <v>7.625</v>
      </c>
      <c r="H11" s="4">
        <f>AVERAGE('Transfer expense'!G11:I11)</f>
        <v>8.7166666666666668</v>
      </c>
      <c r="I11" s="4">
        <f>AVERAGE('Transfer expense'!H11:J11)</f>
        <v>5.3166666666666673</v>
      </c>
      <c r="J11" s="4">
        <f>AVERAGE('Transfer expense'!I11:K11)</f>
        <v>6.1000000000000005</v>
      </c>
      <c r="K11" s="4"/>
      <c r="L11" s="4"/>
    </row>
    <row r="12" spans="1:12" x14ac:dyDescent="0.45">
      <c r="A12">
        <v>11</v>
      </c>
      <c r="B12" t="s">
        <v>10</v>
      </c>
      <c r="C12" s="4">
        <f>AVERAGE('Transfer expense'!B12:D12)</f>
        <v>5.9749999999999996</v>
      </c>
      <c r="D12" s="4">
        <f>AVERAGE('Transfer expense'!C12:E12)</f>
        <v>5.9749999999999996</v>
      </c>
      <c r="E12" s="4"/>
      <c r="F12" s="4"/>
      <c r="G12" s="4"/>
      <c r="H12" s="4">
        <f>AVERAGE('Transfer expense'!G12:I12)</f>
        <v>2.1</v>
      </c>
      <c r="I12" s="4">
        <f>AVERAGE('Transfer expense'!H12:J12)</f>
        <v>6.0666666666666664</v>
      </c>
      <c r="J12" s="4">
        <f>AVERAGE('Transfer expense'!I12:K12)</f>
        <v>6.833333333333333</v>
      </c>
      <c r="K12" s="4">
        <f>AVERAGE('Transfer expense'!J12:L12)</f>
        <v>10.833333333333334</v>
      </c>
      <c r="L12" s="4">
        <f>AVERAGE('Transfer expense'!K12:M12)</f>
        <v>9.25</v>
      </c>
    </row>
    <row r="13" spans="1:12" x14ac:dyDescent="0.45">
      <c r="A13">
        <v>12</v>
      </c>
      <c r="B13" t="s">
        <v>11</v>
      </c>
      <c r="C13" s="4">
        <f>AVERAGE('Transfer expense'!B13:D13)</f>
        <v>10.4</v>
      </c>
      <c r="D13" s="4">
        <f>AVERAGE('Transfer expense'!C13:E13)</f>
        <v>9.4333333333333336</v>
      </c>
      <c r="E13" s="4">
        <f>AVERAGE('Transfer expense'!D13:F13)</f>
        <v>9.8433333333333337</v>
      </c>
      <c r="F13" s="4">
        <f>AVERAGE('Transfer expense'!E13:G13)</f>
        <v>6.043333333333333</v>
      </c>
      <c r="G13" s="4">
        <f>AVERAGE('Transfer expense'!F13:H13)</f>
        <v>3.5433333333333334</v>
      </c>
      <c r="H13" s="4">
        <f>AVERAGE('Transfer expense'!G13:I13)</f>
        <v>1.2666666666666666</v>
      </c>
      <c r="I13" s="4">
        <f>AVERAGE('Transfer expense'!H13:J13)</f>
        <v>1.8666666666666665</v>
      </c>
      <c r="J13" s="4">
        <f>AVERAGE('Transfer expense'!I13:K13)</f>
        <v>2.8</v>
      </c>
      <c r="K13" s="4"/>
      <c r="L13" s="4"/>
    </row>
    <row r="14" spans="1:12" x14ac:dyDescent="0.45">
      <c r="A14">
        <v>13</v>
      </c>
      <c r="B14" t="s">
        <v>12</v>
      </c>
      <c r="C14" s="4">
        <f>AVERAGE('Transfer expense'!B14:D14)</f>
        <v>5.5</v>
      </c>
      <c r="D14" s="4">
        <f>AVERAGE('Transfer expense'!C14:E14)</f>
        <v>8.1</v>
      </c>
      <c r="E14" s="4">
        <f>AVERAGE('Transfer expense'!D14:F14)</f>
        <v>7.2</v>
      </c>
      <c r="F14" s="4">
        <f>AVERAGE('Transfer expense'!E14:G14)</f>
        <v>5.3166666666666673</v>
      </c>
      <c r="G14" s="4">
        <f>AVERAGE('Transfer expense'!F14:H14)</f>
        <v>1.79</v>
      </c>
      <c r="H14" s="4">
        <f>AVERAGE('Transfer expense'!G14:I14)</f>
        <v>4.1900000000000004</v>
      </c>
      <c r="I14" s="4">
        <f>AVERAGE('Transfer expense'!H14:J14)</f>
        <v>4.24</v>
      </c>
      <c r="J14" s="4">
        <f>AVERAGE('Transfer expense'!I14:K14)</f>
        <v>8.4666666666666668</v>
      </c>
      <c r="K14" s="4">
        <f>AVERAGE('Transfer expense'!J14:L14)</f>
        <v>6.3</v>
      </c>
      <c r="L14" s="4">
        <f>AVERAGE('Transfer expense'!K14:M14)</f>
        <v>8.1999999999999993</v>
      </c>
    </row>
    <row r="15" spans="1:12" x14ac:dyDescent="0.45">
      <c r="A15">
        <v>14</v>
      </c>
      <c r="B15" t="s">
        <v>13</v>
      </c>
      <c r="C15" s="4">
        <f>AVERAGE('Transfer expense'!B15:D15)</f>
        <v>2.875</v>
      </c>
      <c r="D15" s="4">
        <f>AVERAGE('Transfer expense'!C15:E15)</f>
        <v>2.875</v>
      </c>
      <c r="E15" s="4"/>
      <c r="F15" s="4"/>
      <c r="G15" s="4"/>
      <c r="H15" s="4"/>
      <c r="I15" s="4"/>
      <c r="J15" s="4">
        <f>AVERAGE('Transfer expense'!I15:K15)</f>
        <v>4.375</v>
      </c>
      <c r="K15" s="4">
        <f>AVERAGE('Transfer expense'!J15:L15)</f>
        <v>4.1833333333333336</v>
      </c>
      <c r="L15" s="4">
        <f>AVERAGE('Transfer expense'!K15:M15)</f>
        <v>4.1999999999999993</v>
      </c>
    </row>
    <row r="16" spans="1:12" x14ac:dyDescent="0.45">
      <c r="A16">
        <v>15</v>
      </c>
      <c r="B16" t="s">
        <v>14</v>
      </c>
      <c r="C16" s="4">
        <f>AVERAGE('Transfer expense'!B16:D16)</f>
        <v>0.7</v>
      </c>
      <c r="D16" s="4">
        <f>AVERAGE('Transfer expense'!C16:E16)</f>
        <v>3.8166666666666669</v>
      </c>
      <c r="E16" s="4">
        <f>AVERAGE('Transfer expense'!D16:F16)</f>
        <v>4.0000000000000009</v>
      </c>
      <c r="F16" s="4">
        <f>AVERAGE('Transfer expense'!E16:G16)</f>
        <v>4.2666666666666666</v>
      </c>
      <c r="G16" s="4">
        <f>AVERAGE('Transfer expense'!F16:H16)</f>
        <v>1.8466666666666667</v>
      </c>
      <c r="H16" s="4">
        <f>AVERAGE('Transfer expense'!G16:I16)</f>
        <v>2.1633333333333336</v>
      </c>
      <c r="I16" s="4">
        <f>AVERAGE('Transfer expense'!H16:J16)</f>
        <v>1.7633333333333334</v>
      </c>
      <c r="J16" s="4">
        <f>AVERAGE('Transfer expense'!I16:K16)</f>
        <v>1.8666666666666665</v>
      </c>
      <c r="K16" s="4">
        <f>AVERAGE('Transfer expense'!J16:L16)</f>
        <v>1.55</v>
      </c>
      <c r="L16" s="4"/>
    </row>
    <row r="17" spans="1:12" x14ac:dyDescent="0.45">
      <c r="A17">
        <v>16</v>
      </c>
      <c r="B17" t="s">
        <v>15</v>
      </c>
      <c r="C17" s="4">
        <f>AVERAGE('Transfer expense'!B17:D17)</f>
        <v>5.3</v>
      </c>
      <c r="D17" s="4">
        <f>AVERAGE('Transfer expense'!C17:E17)</f>
        <v>7.9266666666666667</v>
      </c>
      <c r="E17" s="4">
        <f>AVERAGE('Transfer expense'!D17:F17)</f>
        <v>7.16</v>
      </c>
      <c r="F17" s="4">
        <f>AVERAGE('Transfer expense'!E17:G17)</f>
        <v>6.8933333333333335</v>
      </c>
      <c r="G17" s="4">
        <f>AVERAGE('Transfer expense'!F17:H17)</f>
        <v>2.5</v>
      </c>
      <c r="H17" s="4">
        <f>AVERAGE('Transfer expense'!G17:I17)</f>
        <v>1.7333333333333334</v>
      </c>
      <c r="I17" s="4">
        <f>AVERAGE('Transfer expense'!H17:J17)</f>
        <v>0</v>
      </c>
      <c r="J17" s="4"/>
      <c r="K17" s="4"/>
      <c r="L17" s="4"/>
    </row>
    <row r="18" spans="1:12" x14ac:dyDescent="0.45">
      <c r="A18">
        <v>17</v>
      </c>
      <c r="B18" t="s">
        <v>16</v>
      </c>
      <c r="C18" s="4">
        <f>AVERAGE('Transfer expense'!B18:D18)</f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45">
      <c r="A19">
        <v>18</v>
      </c>
      <c r="B19" t="s">
        <v>17</v>
      </c>
      <c r="C19" s="4">
        <f>AVERAGE('Transfer expense'!B19:D19)</f>
        <v>3.05</v>
      </c>
      <c r="D19" s="4">
        <f>AVERAGE('Transfer expense'!C19:E19)</f>
        <v>8.0333333333333332</v>
      </c>
      <c r="E19" s="4">
        <f>AVERAGE('Transfer expense'!D19:F19)</f>
        <v>13.266666666666666</v>
      </c>
      <c r="F19" s="4">
        <f>AVERAGE('Transfer expense'!E19:G19)</f>
        <v>15.916666666666666</v>
      </c>
      <c r="G19" s="4">
        <f>AVERAGE('Transfer expense'!F19:H19)</f>
        <v>11.216666666666667</v>
      </c>
      <c r="H19" s="4">
        <f>AVERAGE('Transfer expense'!G19:I19)</f>
        <v>6.3833333333333329</v>
      </c>
      <c r="I19" s="4">
        <f>AVERAGE('Transfer expense'!H19:J19)</f>
        <v>4.1333333333333337</v>
      </c>
      <c r="J19" s="4">
        <f>AVERAGE('Transfer expense'!I19:K19)</f>
        <v>6.166666666666667</v>
      </c>
      <c r="K19" s="4">
        <f>AVERAGE('Transfer expense'!J19:L19)</f>
        <v>5.166666666666667</v>
      </c>
      <c r="L19" s="4">
        <f>AVERAGE('Transfer expense'!K19:M19)</f>
        <v>5</v>
      </c>
    </row>
    <row r="20" spans="1:12" x14ac:dyDescent="0.45">
      <c r="A20">
        <v>19</v>
      </c>
      <c r="B20" t="s">
        <v>18</v>
      </c>
      <c r="C20" s="4">
        <f>AVERAGE('Transfer expense'!B20:D20)</f>
        <v>0.12</v>
      </c>
      <c r="D20" s="4"/>
      <c r="E20" s="4"/>
      <c r="F20" s="4">
        <f>AVERAGE('Transfer expense'!E20:G20)</f>
        <v>1.1000000000000001</v>
      </c>
      <c r="G20" s="4">
        <f>AVERAGE('Transfer expense'!F20:H20)</f>
        <v>9.2333333333333325</v>
      </c>
      <c r="H20" s="4">
        <f>AVERAGE('Transfer expense'!G20:I20)</f>
        <v>28.783333333333331</v>
      </c>
      <c r="I20" s="4">
        <f>AVERAGE('Transfer expense'!H20:J20)</f>
        <v>28.25</v>
      </c>
      <c r="J20" s="4">
        <f>AVERAGE('Transfer expense'!I20:K20)</f>
        <v>21.293333333333333</v>
      </c>
      <c r="K20" s="4">
        <f>AVERAGE('Transfer expense'!J20:L20)</f>
        <v>1.8099999999999998</v>
      </c>
      <c r="L20" s="4">
        <f>AVERAGE('Transfer expense'!K20:M20)</f>
        <v>2.7149999999999999</v>
      </c>
    </row>
    <row r="21" spans="1:12" x14ac:dyDescent="0.45">
      <c r="A21">
        <v>20</v>
      </c>
      <c r="B21" t="s">
        <v>19</v>
      </c>
      <c r="C21" s="4">
        <f>AVERAGE('Transfer expense'!B21:D21)</f>
        <v>2.5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45">
      <c r="A22">
        <v>21</v>
      </c>
      <c r="B22" t="s">
        <v>21</v>
      </c>
      <c r="C22" s="4"/>
      <c r="D22" s="4">
        <f>AVERAGE('Transfer expense'!C22:E22)</f>
        <v>4.5750000000000002</v>
      </c>
      <c r="E22" s="4">
        <f>AVERAGE('Transfer expense'!D22:F22)</f>
        <v>4.5750000000000002</v>
      </c>
      <c r="F22" s="4"/>
      <c r="G22" s="4"/>
      <c r="H22" s="4">
        <f>AVERAGE('Transfer expense'!G22:I22)</f>
        <v>0.7</v>
      </c>
      <c r="I22" s="4">
        <f>AVERAGE('Transfer expense'!H22:J22)</f>
        <v>0.68333333333333324</v>
      </c>
      <c r="J22" s="4">
        <f>AVERAGE('Transfer expense'!I22:K22)</f>
        <v>0.78333333333333321</v>
      </c>
      <c r="K22" s="4">
        <f>AVERAGE('Transfer expense'!J22:L22)</f>
        <v>0.58333333333333337</v>
      </c>
      <c r="L22" s="4">
        <f>AVERAGE('Transfer expense'!K22:M22)</f>
        <v>0.55000000000000004</v>
      </c>
    </row>
    <row r="23" spans="1:12" x14ac:dyDescent="0.45">
      <c r="A23">
        <v>22</v>
      </c>
      <c r="B23" t="s">
        <v>22</v>
      </c>
      <c r="C23" s="4"/>
      <c r="D23" s="4">
        <f>AVERAGE('Transfer expense'!C23:E23)</f>
        <v>1</v>
      </c>
      <c r="E23" s="4"/>
      <c r="F23" s="4"/>
      <c r="G23" s="4"/>
      <c r="H23" s="4"/>
      <c r="I23" s="4"/>
      <c r="J23" s="4"/>
      <c r="K23" s="4"/>
      <c r="L23" s="4"/>
    </row>
    <row r="24" spans="1:12" x14ac:dyDescent="0.45">
      <c r="A24">
        <v>23</v>
      </c>
      <c r="B24" t="s">
        <v>23</v>
      </c>
      <c r="C24" s="4"/>
      <c r="D24" s="4">
        <f>AVERAGE('Transfer expense'!C24:E24)</f>
        <v>4.2250000000000005</v>
      </c>
      <c r="E24" s="4">
        <f>AVERAGE('Transfer expense'!D24:F24)</f>
        <v>4.2133333333333338</v>
      </c>
      <c r="F24" s="4">
        <f>AVERAGE('Transfer expense'!E24:G24)</f>
        <v>6.120000000000001</v>
      </c>
      <c r="G24" s="4"/>
      <c r="H24" s="4"/>
      <c r="I24" s="4"/>
      <c r="J24" s="4"/>
      <c r="K24" s="4"/>
      <c r="L24" s="4"/>
    </row>
    <row r="25" spans="1:12" x14ac:dyDescent="0.45">
      <c r="A25">
        <v>24</v>
      </c>
      <c r="B25" t="s">
        <v>24</v>
      </c>
      <c r="C25" s="4"/>
      <c r="D25" s="4"/>
      <c r="E25" s="4">
        <f>AVERAGE('Transfer expense'!D25:F25)</f>
        <v>9.73</v>
      </c>
      <c r="F25" s="4"/>
      <c r="G25" s="4"/>
      <c r="H25" s="4"/>
      <c r="I25" s="4"/>
      <c r="J25" s="4"/>
      <c r="K25" s="4"/>
      <c r="L25" s="4"/>
    </row>
    <row r="26" spans="1:12" x14ac:dyDescent="0.45">
      <c r="A26">
        <v>25</v>
      </c>
      <c r="B26" t="s">
        <v>25</v>
      </c>
      <c r="C26" s="4"/>
      <c r="D26" s="4"/>
      <c r="E26" s="4">
        <f>AVERAGE('Transfer expense'!D26:F26)</f>
        <v>11.65</v>
      </c>
      <c r="F26" s="4">
        <f>AVERAGE('Transfer expense'!E26:G26)</f>
        <v>9.5</v>
      </c>
      <c r="G26" s="4">
        <f>AVERAGE('Transfer expense'!F26:H26)</f>
        <v>7.6333333333333329</v>
      </c>
      <c r="H26" s="4">
        <f>AVERAGE('Transfer expense'!G26:I26)</f>
        <v>4.2</v>
      </c>
      <c r="I26" s="4"/>
      <c r="J26" s="4"/>
      <c r="K26" s="4">
        <f>AVERAGE('Transfer expense'!J26:L26)</f>
        <v>0</v>
      </c>
      <c r="L26" s="4">
        <f>AVERAGE('Transfer expense'!K26:M26)</f>
        <v>0</v>
      </c>
    </row>
    <row r="27" spans="1:12" x14ac:dyDescent="0.45">
      <c r="A27">
        <v>26</v>
      </c>
      <c r="B27" t="s">
        <v>26</v>
      </c>
      <c r="C27" s="4"/>
      <c r="D27" s="4"/>
      <c r="E27" s="4">
        <f>AVERAGE('Transfer expense'!D27:F27)</f>
        <v>1.2</v>
      </c>
      <c r="F27" s="4">
        <f>AVERAGE('Transfer expense'!E27:G27)</f>
        <v>2.8166666666666664</v>
      </c>
      <c r="G27" s="4">
        <f>AVERAGE('Transfer expense'!F27:H27)</f>
        <v>3.5249999999999999</v>
      </c>
      <c r="H27" s="4"/>
      <c r="I27" s="4"/>
      <c r="J27" s="4">
        <f>AVERAGE('Transfer expense'!I27:K27)</f>
        <v>0.47499999999999998</v>
      </c>
      <c r="K27" s="4">
        <f>AVERAGE('Transfer expense'!J27:L27)</f>
        <v>0.47499999999999998</v>
      </c>
      <c r="L27" s="4"/>
    </row>
    <row r="28" spans="1:12" x14ac:dyDescent="0.45">
      <c r="A28">
        <v>27</v>
      </c>
      <c r="B28" t="s">
        <v>27</v>
      </c>
      <c r="C28" s="4"/>
      <c r="D28" s="4"/>
      <c r="E28" s="4"/>
      <c r="F28" s="4">
        <f>AVERAGE('Transfer expense'!E28:G28)</f>
        <v>0.75</v>
      </c>
      <c r="G28" s="4">
        <f>AVERAGE('Transfer expense'!F28:H28)</f>
        <v>0.76666666666666661</v>
      </c>
      <c r="H28" s="4">
        <f>AVERAGE('Transfer expense'!G28:I28)</f>
        <v>1.2333333333333334</v>
      </c>
      <c r="I28" s="4">
        <f>AVERAGE('Transfer expense'!H28:J28)</f>
        <v>1.1499999999999999</v>
      </c>
      <c r="J28" s="4"/>
      <c r="K28" s="4"/>
      <c r="L28" s="4"/>
    </row>
    <row r="29" spans="1:12" x14ac:dyDescent="0.45">
      <c r="A29">
        <v>28</v>
      </c>
      <c r="B29" t="s">
        <v>28</v>
      </c>
      <c r="C29" s="4"/>
      <c r="D29" s="4"/>
      <c r="E29" s="4"/>
      <c r="F29" s="4">
        <f>AVERAGE('Transfer expense'!E29:G29)</f>
        <v>0.3</v>
      </c>
      <c r="G29" s="4"/>
      <c r="H29" s="4"/>
      <c r="I29" s="4"/>
      <c r="J29" s="4"/>
      <c r="K29" s="4"/>
      <c r="L29" s="4"/>
    </row>
    <row r="30" spans="1:12" x14ac:dyDescent="0.45">
      <c r="A30">
        <v>29</v>
      </c>
      <c r="B30" t="s">
        <v>29</v>
      </c>
      <c r="C30" s="4"/>
      <c r="D30" s="4"/>
      <c r="E30" s="4"/>
      <c r="F30" s="4"/>
      <c r="G30" s="4">
        <f>AVERAGE('Transfer expense'!F30:H30)</f>
        <v>0</v>
      </c>
      <c r="H30" s="4"/>
      <c r="I30" s="4"/>
      <c r="J30" s="4"/>
      <c r="K30" s="4"/>
      <c r="L30" s="4"/>
    </row>
    <row r="31" spans="1:12" x14ac:dyDescent="0.45">
      <c r="A31">
        <v>30</v>
      </c>
      <c r="B31" t="s">
        <v>30</v>
      </c>
      <c r="C31" s="4"/>
      <c r="D31" s="4"/>
      <c r="E31" s="4"/>
      <c r="F31" s="4"/>
      <c r="G31" s="4">
        <f>AVERAGE('Transfer expense'!F31:H31)</f>
        <v>0.3</v>
      </c>
      <c r="H31" s="4"/>
      <c r="I31" s="4"/>
      <c r="J31" s="4"/>
      <c r="K31" s="4"/>
      <c r="L31" s="4"/>
    </row>
    <row r="32" spans="1:12" x14ac:dyDescent="0.45">
      <c r="A32">
        <v>31</v>
      </c>
      <c r="B32" t="s">
        <v>32</v>
      </c>
      <c r="C32" s="4"/>
      <c r="D32" s="4"/>
      <c r="E32" s="4"/>
      <c r="F32" s="4"/>
      <c r="G32" s="4"/>
      <c r="H32" s="4">
        <f>AVERAGE('Transfer expense'!G32:I32)</f>
        <v>5</v>
      </c>
      <c r="I32" s="4"/>
      <c r="J32" s="4"/>
      <c r="K32" s="4"/>
      <c r="L32" s="4"/>
    </row>
    <row r="33" spans="1:12" x14ac:dyDescent="0.45">
      <c r="A33">
        <v>32</v>
      </c>
      <c r="B33" t="s">
        <v>33</v>
      </c>
      <c r="C33" s="4"/>
      <c r="D33" s="4"/>
      <c r="E33" s="4"/>
      <c r="F33" s="4"/>
      <c r="G33" s="4"/>
      <c r="H33" s="4"/>
      <c r="I33" s="4">
        <f>AVERAGE('Transfer expense'!H33:J33)</f>
        <v>0</v>
      </c>
      <c r="J33" s="4">
        <f>AVERAGE('Transfer expense'!I33:K33)</f>
        <v>0</v>
      </c>
      <c r="K33" s="4">
        <f>AVERAGE('Transfer expense'!J33:L33)</f>
        <v>0.16666666666666666</v>
      </c>
      <c r="L33" s="4">
        <f>AVERAGE('Transfer expense'!K33:M33)</f>
        <v>0.25</v>
      </c>
    </row>
    <row r="34" spans="1:12" x14ac:dyDescent="0.45">
      <c r="A34">
        <v>33</v>
      </c>
      <c r="B34" t="s">
        <v>34</v>
      </c>
      <c r="C34" s="4"/>
      <c r="D34" s="4"/>
      <c r="E34" s="4"/>
      <c r="F34" s="4"/>
      <c r="G34" s="4"/>
      <c r="H34" s="4"/>
      <c r="I34" s="4">
        <f>AVERAGE('Transfer expense'!H34:J34)</f>
        <v>11.355</v>
      </c>
      <c r="J34" s="4">
        <f>AVERAGE('Transfer expense'!I34:K34)</f>
        <v>9.5633333333333344</v>
      </c>
      <c r="K34" s="4">
        <f>AVERAGE('Transfer expense'!J34:L34)</f>
        <v>8.0766666666666662</v>
      </c>
      <c r="L34" s="4">
        <f>AVERAGE('Transfer expense'!K34:M34)</f>
        <v>6.4050000000000002</v>
      </c>
    </row>
    <row r="35" spans="1:12" x14ac:dyDescent="0.45">
      <c r="A35">
        <v>34</v>
      </c>
      <c r="B35" t="s">
        <v>35</v>
      </c>
      <c r="C35" s="4"/>
      <c r="D35" s="4"/>
      <c r="E35" s="4"/>
      <c r="F35" s="4"/>
      <c r="G35" s="4"/>
      <c r="H35" s="4"/>
      <c r="I35" s="4"/>
      <c r="J35" s="4"/>
      <c r="K35" s="4">
        <f>AVERAGE('Transfer expense'!J35:L35)</f>
        <v>0.32500000000000001</v>
      </c>
      <c r="L35" s="4">
        <f>AVERAGE('Transfer expense'!K35:M35)</f>
        <v>0.32500000000000001</v>
      </c>
    </row>
    <row r="36" spans="1:12" x14ac:dyDescent="0.45">
      <c r="A36">
        <v>35</v>
      </c>
      <c r="B36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>
        <f>AVERAGE('Transfer expense'!K36:M36)</f>
        <v>0.16200000000000001</v>
      </c>
    </row>
    <row r="37" spans="1:12" x14ac:dyDescent="0.45">
      <c r="A37">
        <v>36</v>
      </c>
      <c r="B37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>
        <f>AVERAGE('Transfer expense'!K37:M37)</f>
        <v>0</v>
      </c>
    </row>
    <row r="38" spans="1:12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9" sqref="F39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>
        <v>1</v>
      </c>
      <c r="B2" t="s">
        <v>1</v>
      </c>
      <c r="C2">
        <v>44.5</v>
      </c>
      <c r="D2">
        <v>87.8</v>
      </c>
      <c r="E2">
        <v>78.599999999999994</v>
      </c>
      <c r="F2">
        <v>11.4</v>
      </c>
      <c r="G2">
        <v>169.9</v>
      </c>
      <c r="H2">
        <v>78.5</v>
      </c>
      <c r="I2">
        <v>49.5</v>
      </c>
      <c r="J2">
        <v>6</v>
      </c>
      <c r="K2">
        <v>64</v>
      </c>
      <c r="L2">
        <v>16.5</v>
      </c>
    </row>
    <row r="3" spans="1:12" x14ac:dyDescent="0.45">
      <c r="A3">
        <v>2</v>
      </c>
      <c r="B3" t="s">
        <v>2</v>
      </c>
      <c r="C3">
        <v>-3</v>
      </c>
      <c r="D3">
        <v>18</v>
      </c>
      <c r="E3">
        <v>54</v>
      </c>
      <c r="F3">
        <v>40.96</v>
      </c>
      <c r="G3">
        <v>91</v>
      </c>
      <c r="H3">
        <v>27.5</v>
      </c>
      <c r="I3">
        <v>13.75</v>
      </c>
      <c r="J3">
        <v>33</v>
      </c>
      <c r="K3">
        <v>73.099999999999994</v>
      </c>
      <c r="L3">
        <v>87.2</v>
      </c>
    </row>
    <row r="4" spans="1:12" x14ac:dyDescent="0.45">
      <c r="A4">
        <v>3</v>
      </c>
      <c r="B4" t="s">
        <v>3</v>
      </c>
      <c r="C4">
        <v>10.84</v>
      </c>
      <c r="D4">
        <v>31.8</v>
      </c>
      <c r="E4">
        <v>-65.8</v>
      </c>
      <c r="F4">
        <v>-2.6</v>
      </c>
      <c r="G4">
        <v>-13.7</v>
      </c>
      <c r="H4">
        <v>-55.7</v>
      </c>
      <c r="I4">
        <v>-0.9</v>
      </c>
      <c r="J4">
        <v>-6.8</v>
      </c>
      <c r="K4">
        <v>-24.73</v>
      </c>
      <c r="L4">
        <v>0.85</v>
      </c>
    </row>
    <row r="5" spans="1:12" x14ac:dyDescent="0.45">
      <c r="A5">
        <v>4</v>
      </c>
      <c r="B5" t="s">
        <v>4</v>
      </c>
      <c r="C5">
        <v>-15</v>
      </c>
      <c r="D5">
        <v>6.92</v>
      </c>
      <c r="E5">
        <v>-14.05</v>
      </c>
      <c r="F5">
        <v>-10.48</v>
      </c>
      <c r="G5">
        <v>-0.7</v>
      </c>
      <c r="H5">
        <v>-12</v>
      </c>
      <c r="J5">
        <v>0</v>
      </c>
      <c r="L5">
        <v>0.2</v>
      </c>
    </row>
    <row r="6" spans="1:12" x14ac:dyDescent="0.45">
      <c r="A6">
        <v>5</v>
      </c>
      <c r="B6" t="s">
        <v>5</v>
      </c>
      <c r="C6">
        <v>21.5</v>
      </c>
      <c r="D6">
        <v>48.63</v>
      </c>
      <c r="E6">
        <v>30.4</v>
      </c>
      <c r="F6">
        <v>24.2</v>
      </c>
      <c r="G6">
        <v>-1.65</v>
      </c>
      <c r="H6">
        <v>12.15</v>
      </c>
      <c r="I6">
        <v>-8.85</v>
      </c>
      <c r="J6">
        <v>-14.85</v>
      </c>
      <c r="K6">
        <v>-34.5</v>
      </c>
      <c r="L6">
        <v>37.6</v>
      </c>
    </row>
    <row r="7" spans="1:12" x14ac:dyDescent="0.45">
      <c r="A7">
        <v>6</v>
      </c>
      <c r="B7" t="s">
        <v>31</v>
      </c>
      <c r="C7">
        <v>5.5</v>
      </c>
      <c r="D7">
        <v>-15.94</v>
      </c>
      <c r="E7">
        <v>23.08</v>
      </c>
      <c r="F7">
        <v>22.8</v>
      </c>
      <c r="I7">
        <v>-2.87</v>
      </c>
      <c r="J7">
        <v>2.5</v>
      </c>
      <c r="K7">
        <v>-3.98</v>
      </c>
    </row>
    <row r="8" spans="1:12" x14ac:dyDescent="0.45">
      <c r="A8">
        <v>7</v>
      </c>
      <c r="B8" t="s">
        <v>6</v>
      </c>
      <c r="C8">
        <v>-24</v>
      </c>
      <c r="D8">
        <v>17.2</v>
      </c>
      <c r="E8">
        <v>7.9</v>
      </c>
      <c r="F8">
        <v>-22.05</v>
      </c>
      <c r="G8">
        <v>18.899999999999999</v>
      </c>
      <c r="I8">
        <v>4.8</v>
      </c>
      <c r="J8">
        <v>2.5</v>
      </c>
      <c r="K8">
        <v>-57.4</v>
      </c>
      <c r="L8">
        <v>-29.6</v>
      </c>
    </row>
    <row r="9" spans="1:12" x14ac:dyDescent="0.45">
      <c r="A9">
        <v>8</v>
      </c>
      <c r="B9" t="s">
        <v>7</v>
      </c>
      <c r="C9">
        <v>-1.05</v>
      </c>
      <c r="D9">
        <v>24.2</v>
      </c>
      <c r="E9">
        <v>-4.5999999999999996</v>
      </c>
      <c r="F9">
        <v>0.9</v>
      </c>
      <c r="G9">
        <v>11.62</v>
      </c>
      <c r="H9">
        <v>-11.07</v>
      </c>
      <c r="I9">
        <v>5.45</v>
      </c>
      <c r="K9">
        <v>10</v>
      </c>
      <c r="L9">
        <v>-4.8</v>
      </c>
    </row>
    <row r="10" spans="1:12" x14ac:dyDescent="0.45">
      <c r="A10">
        <v>9</v>
      </c>
      <c r="B10" t="s">
        <v>8</v>
      </c>
      <c r="C10">
        <v>8.43</v>
      </c>
      <c r="D10">
        <v>2.6</v>
      </c>
      <c r="E10">
        <v>-1.35</v>
      </c>
      <c r="F10">
        <v>-5</v>
      </c>
      <c r="G10">
        <v>-0.7</v>
      </c>
      <c r="H10">
        <v>-13.4</v>
      </c>
      <c r="I10">
        <v>-18.5</v>
      </c>
      <c r="J10">
        <v>-5.05</v>
      </c>
      <c r="K10">
        <v>-11.65</v>
      </c>
      <c r="L10">
        <v>-8.8000000000000007</v>
      </c>
    </row>
    <row r="11" spans="1:12" x14ac:dyDescent="0.45">
      <c r="A11">
        <v>10</v>
      </c>
      <c r="B11" t="s">
        <v>9</v>
      </c>
      <c r="C11">
        <v>-9.5</v>
      </c>
      <c r="D11">
        <v>2.67</v>
      </c>
      <c r="E11">
        <v>2.7</v>
      </c>
      <c r="G11">
        <v>0.58499999999999996</v>
      </c>
      <c r="H11">
        <v>1.75</v>
      </c>
      <c r="I11">
        <v>-4.5999999999999996</v>
      </c>
      <c r="J11">
        <v>1</v>
      </c>
    </row>
    <row r="12" spans="1:12" x14ac:dyDescent="0.45">
      <c r="A12">
        <v>11</v>
      </c>
      <c r="B12" t="s">
        <v>10</v>
      </c>
      <c r="C12">
        <v>-1.3</v>
      </c>
      <c r="D12">
        <v>8.1</v>
      </c>
      <c r="H12">
        <v>4.2</v>
      </c>
      <c r="I12">
        <v>0</v>
      </c>
      <c r="J12">
        <v>13.5</v>
      </c>
      <c r="K12">
        <v>-25.5</v>
      </c>
      <c r="L12">
        <v>-33.200000000000003</v>
      </c>
    </row>
    <row r="13" spans="1:12" x14ac:dyDescent="0.45">
      <c r="A13">
        <v>12</v>
      </c>
      <c r="B13" t="s">
        <v>11</v>
      </c>
      <c r="C13">
        <v>4</v>
      </c>
      <c r="D13">
        <v>8.1999999999999993</v>
      </c>
      <c r="E13">
        <v>-4.47</v>
      </c>
      <c r="F13">
        <v>-22.17</v>
      </c>
      <c r="G13">
        <v>-8.6999999999999993</v>
      </c>
      <c r="H13">
        <v>-6.4</v>
      </c>
      <c r="I13">
        <v>-6.35</v>
      </c>
      <c r="J13">
        <v>-3.8</v>
      </c>
    </row>
    <row r="14" spans="1:12" x14ac:dyDescent="0.45">
      <c r="A14">
        <v>13</v>
      </c>
      <c r="B14" t="s">
        <v>12</v>
      </c>
      <c r="C14">
        <v>-9</v>
      </c>
      <c r="D14">
        <v>7.7</v>
      </c>
      <c r="E14">
        <v>12.3</v>
      </c>
      <c r="F14">
        <v>-5.7</v>
      </c>
      <c r="G14">
        <v>2.35</v>
      </c>
      <c r="H14">
        <v>2.72</v>
      </c>
      <c r="I14">
        <v>7.5</v>
      </c>
      <c r="J14">
        <v>-37.5</v>
      </c>
      <c r="K14">
        <v>15.4</v>
      </c>
      <c r="L14">
        <v>-35</v>
      </c>
    </row>
    <row r="15" spans="1:12" x14ac:dyDescent="0.45">
      <c r="A15">
        <v>14</v>
      </c>
      <c r="B15" t="s">
        <v>13</v>
      </c>
      <c r="C15">
        <v>1</v>
      </c>
      <c r="D15">
        <v>4.75</v>
      </c>
      <c r="J15">
        <v>4.1500000000000004</v>
      </c>
      <c r="K15">
        <v>-6.2</v>
      </c>
      <c r="L15">
        <v>2.2999999999999998</v>
      </c>
    </row>
    <row r="16" spans="1:12" x14ac:dyDescent="0.45">
      <c r="A16">
        <v>15</v>
      </c>
      <c r="B16" t="s">
        <v>14</v>
      </c>
      <c r="C16">
        <v>-3</v>
      </c>
      <c r="D16">
        <v>0.1</v>
      </c>
      <c r="E16">
        <v>-13.85</v>
      </c>
      <c r="F16">
        <v>-3.2</v>
      </c>
      <c r="G16">
        <v>-2.8</v>
      </c>
      <c r="H16">
        <v>-7.46</v>
      </c>
      <c r="I16">
        <v>-5.8</v>
      </c>
      <c r="J16">
        <v>-5.7</v>
      </c>
      <c r="K16">
        <v>-0.9</v>
      </c>
    </row>
    <row r="17" spans="1:12" x14ac:dyDescent="0.45">
      <c r="A17">
        <v>16</v>
      </c>
      <c r="B17" t="s">
        <v>15</v>
      </c>
      <c r="C17">
        <v>-1.85</v>
      </c>
      <c r="D17">
        <v>6</v>
      </c>
      <c r="E17">
        <v>-3.72</v>
      </c>
      <c r="F17">
        <v>-15.2</v>
      </c>
      <c r="G17">
        <v>-3.3</v>
      </c>
      <c r="H17">
        <v>-10</v>
      </c>
      <c r="I17">
        <v>-2.1</v>
      </c>
    </row>
    <row r="18" spans="1:12" x14ac:dyDescent="0.45">
      <c r="A18">
        <v>17</v>
      </c>
      <c r="B18" t="s">
        <v>16</v>
      </c>
      <c r="C18">
        <v>0</v>
      </c>
    </row>
    <row r="19" spans="1:12" x14ac:dyDescent="0.45">
      <c r="A19">
        <v>18</v>
      </c>
      <c r="B19" t="s">
        <v>17</v>
      </c>
      <c r="C19">
        <v>1.8</v>
      </c>
      <c r="D19">
        <v>-8.64</v>
      </c>
      <c r="E19">
        <v>5</v>
      </c>
      <c r="F19">
        <v>9.8000000000000007</v>
      </c>
      <c r="G19">
        <v>2.75</v>
      </c>
      <c r="H19">
        <v>-18.2</v>
      </c>
      <c r="I19">
        <v>-15.58</v>
      </c>
      <c r="J19">
        <v>0.5</v>
      </c>
      <c r="K19">
        <v>-3.3</v>
      </c>
      <c r="L19">
        <v>-8</v>
      </c>
    </row>
    <row r="20" spans="1:12" x14ac:dyDescent="0.45">
      <c r="A20">
        <v>19</v>
      </c>
      <c r="B20" t="s">
        <v>18</v>
      </c>
      <c r="C20">
        <v>-1.88</v>
      </c>
      <c r="F20">
        <v>0.6</v>
      </c>
      <c r="G20">
        <v>0.7</v>
      </c>
      <c r="H20">
        <v>25.05</v>
      </c>
      <c r="I20">
        <v>59.25</v>
      </c>
      <c r="J20">
        <v>-41.6</v>
      </c>
      <c r="K20">
        <v>-33.020000000000003</v>
      </c>
      <c r="L20">
        <v>-18.399999999999999</v>
      </c>
    </row>
    <row r="21" spans="1:12" x14ac:dyDescent="0.45">
      <c r="A21">
        <v>20</v>
      </c>
      <c r="B21" t="s">
        <v>19</v>
      </c>
      <c r="C21">
        <v>2.5</v>
      </c>
    </row>
    <row r="22" spans="1:12" x14ac:dyDescent="0.45">
      <c r="A22">
        <v>21</v>
      </c>
      <c r="B22" t="s">
        <v>21</v>
      </c>
      <c r="D22">
        <v>3.85</v>
      </c>
      <c r="E22">
        <v>4.3</v>
      </c>
      <c r="H22">
        <v>0</v>
      </c>
      <c r="I22">
        <v>-6.6</v>
      </c>
      <c r="J22">
        <v>-6.65</v>
      </c>
      <c r="K22">
        <v>-6.12</v>
      </c>
      <c r="L22">
        <v>-9.59</v>
      </c>
    </row>
    <row r="23" spans="1:12" x14ac:dyDescent="0.45">
      <c r="A23">
        <v>22</v>
      </c>
      <c r="B23" t="s">
        <v>22</v>
      </c>
      <c r="D23">
        <v>0.92500000000000004</v>
      </c>
    </row>
    <row r="24" spans="1:12" x14ac:dyDescent="0.45">
      <c r="A24">
        <v>23</v>
      </c>
      <c r="B24" t="s">
        <v>23</v>
      </c>
      <c r="D24">
        <v>0.4</v>
      </c>
      <c r="E24">
        <v>6.85</v>
      </c>
      <c r="F24">
        <v>-10.11</v>
      </c>
    </row>
    <row r="25" spans="1:12" x14ac:dyDescent="0.45">
      <c r="A25">
        <v>24</v>
      </c>
      <c r="B25" t="s">
        <v>24</v>
      </c>
      <c r="E25">
        <v>9.73</v>
      </c>
    </row>
    <row r="26" spans="1:12" x14ac:dyDescent="0.45">
      <c r="A26">
        <v>25</v>
      </c>
      <c r="B26" t="s">
        <v>25</v>
      </c>
      <c r="E26">
        <v>8.8000000000000007</v>
      </c>
      <c r="F26">
        <v>6.5</v>
      </c>
      <c r="G26">
        <v>-2.2999999999999998</v>
      </c>
      <c r="H26">
        <v>-1.8</v>
      </c>
      <c r="K26">
        <v>-1</v>
      </c>
      <c r="L26">
        <v>-3</v>
      </c>
    </row>
    <row r="27" spans="1:12" x14ac:dyDescent="0.45">
      <c r="A27">
        <v>26</v>
      </c>
      <c r="B27" t="s">
        <v>26</v>
      </c>
      <c r="E27">
        <v>1.4</v>
      </c>
      <c r="F27">
        <v>-4.5</v>
      </c>
      <c r="G27">
        <v>-3.45</v>
      </c>
      <c r="J27">
        <v>0</v>
      </c>
      <c r="K27">
        <v>-0.85</v>
      </c>
    </row>
    <row r="28" spans="1:12" x14ac:dyDescent="0.45">
      <c r="A28">
        <v>27</v>
      </c>
      <c r="B28" t="s">
        <v>27</v>
      </c>
      <c r="F28">
        <v>0.1</v>
      </c>
      <c r="G28">
        <v>-1.9</v>
      </c>
      <c r="H28">
        <v>0.8</v>
      </c>
      <c r="I28">
        <v>-3</v>
      </c>
    </row>
    <row r="29" spans="1:12" x14ac:dyDescent="0.45">
      <c r="A29">
        <v>28</v>
      </c>
      <c r="B29" t="s">
        <v>28</v>
      </c>
      <c r="F29">
        <v>-1.45</v>
      </c>
    </row>
    <row r="30" spans="1:12" x14ac:dyDescent="0.45">
      <c r="A30">
        <v>29</v>
      </c>
      <c r="B30" t="s">
        <v>29</v>
      </c>
      <c r="G30">
        <v>0</v>
      </c>
    </row>
    <row r="31" spans="1:12" x14ac:dyDescent="0.45">
      <c r="A31">
        <v>30</v>
      </c>
      <c r="B31" t="s">
        <v>30</v>
      </c>
      <c r="G31">
        <v>0.3</v>
      </c>
    </row>
    <row r="32" spans="1:12" x14ac:dyDescent="0.45">
      <c r="A32">
        <v>31</v>
      </c>
      <c r="B32" t="s">
        <v>32</v>
      </c>
      <c r="H32">
        <v>4.5999999999999996</v>
      </c>
    </row>
    <row r="33" spans="1:12" x14ac:dyDescent="0.45">
      <c r="A33">
        <v>32</v>
      </c>
      <c r="B33" t="s">
        <v>33</v>
      </c>
      <c r="I33">
        <v>-1.8</v>
      </c>
      <c r="J33">
        <v>-2.57</v>
      </c>
      <c r="K33">
        <v>-7</v>
      </c>
      <c r="L33">
        <v>0.5</v>
      </c>
    </row>
    <row r="34" spans="1:12" x14ac:dyDescent="0.45">
      <c r="A34">
        <v>33</v>
      </c>
      <c r="B34" t="s">
        <v>34</v>
      </c>
      <c r="I34">
        <v>11.29</v>
      </c>
      <c r="J34">
        <v>4.22</v>
      </c>
      <c r="K34">
        <v>0.27900000000000003</v>
      </c>
      <c r="L34">
        <v>-14.18</v>
      </c>
    </row>
    <row r="35" spans="1:12" x14ac:dyDescent="0.45">
      <c r="A35">
        <v>34</v>
      </c>
      <c r="B35" t="s">
        <v>35</v>
      </c>
      <c r="K35">
        <v>0.65</v>
      </c>
      <c r="L35">
        <v>-6</v>
      </c>
    </row>
    <row r="36" spans="1:12" x14ac:dyDescent="0.45">
      <c r="A36">
        <v>35</v>
      </c>
      <c r="B36" t="s">
        <v>36</v>
      </c>
      <c r="L36">
        <v>-0.438</v>
      </c>
    </row>
    <row r="37" spans="1:12" x14ac:dyDescent="0.45">
      <c r="A37">
        <v>36</v>
      </c>
      <c r="B37" t="s">
        <v>37</v>
      </c>
      <c r="L37">
        <v>0</v>
      </c>
    </row>
    <row r="38" spans="1:12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2" ySplit="1" topLeftCell="O5" activePane="bottomRight" state="frozen"/>
      <selection pane="topRight" activeCell="C1" sqref="C1"/>
      <selection pane="bottomLeft" activeCell="A2" sqref="A2"/>
      <selection pane="bottomRight" activeCell="G27" sqref="G27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>
        <v>1</v>
      </c>
      <c r="B2" t="s">
        <v>1</v>
      </c>
      <c r="C2" s="4">
        <f>AVERAGE('Net transfer spend'!B2:D2)</f>
        <v>66.150000000000006</v>
      </c>
      <c r="D2" s="4">
        <f>AVERAGE('Net transfer spend'!C2:E2)</f>
        <v>70.3</v>
      </c>
      <c r="E2" s="4">
        <f>AVERAGE('Net transfer spend'!D2:F2)</f>
        <v>59.266666666666659</v>
      </c>
      <c r="F2" s="4">
        <f>AVERAGE('Net transfer spend'!E2:G2)</f>
        <v>86.633333333333326</v>
      </c>
      <c r="G2" s="4">
        <f>AVERAGE('Net transfer spend'!F2:H2)</f>
        <v>86.600000000000009</v>
      </c>
      <c r="H2" s="4">
        <f>AVERAGE('Net transfer spend'!G2:I2)</f>
        <v>99.3</v>
      </c>
      <c r="I2" s="4">
        <f>AVERAGE('Net transfer spend'!H2:J2)</f>
        <v>44.666666666666664</v>
      </c>
      <c r="J2" s="4">
        <f>AVERAGE('Net transfer spend'!I2:K2)</f>
        <v>39.833333333333336</v>
      </c>
      <c r="K2" s="4">
        <f>AVERAGE('Net transfer spend'!J2:L2)</f>
        <v>28.833333333333332</v>
      </c>
      <c r="L2" s="4">
        <f>AVERAGE('Net transfer spend'!K2:M2)</f>
        <v>40.25</v>
      </c>
    </row>
    <row r="3" spans="1:12" x14ac:dyDescent="0.45">
      <c r="A3">
        <v>2</v>
      </c>
      <c r="B3" t="s">
        <v>2</v>
      </c>
      <c r="C3" s="4">
        <f>AVERAGE('Net transfer spend'!B3:D3)</f>
        <v>7.5</v>
      </c>
      <c r="D3" s="4">
        <f>AVERAGE('Net transfer spend'!C3:E3)</f>
        <v>23</v>
      </c>
      <c r="E3" s="4">
        <f>AVERAGE('Net transfer spend'!D3:F3)</f>
        <v>37.653333333333336</v>
      </c>
      <c r="F3" s="4">
        <f>AVERAGE('Net transfer spend'!E3:G3)</f>
        <v>61.986666666666672</v>
      </c>
      <c r="G3" s="4">
        <f>AVERAGE('Net transfer spend'!F3:H3)</f>
        <v>53.153333333333336</v>
      </c>
      <c r="H3" s="4">
        <f>AVERAGE('Net transfer spend'!G3:I3)</f>
        <v>44.083333333333336</v>
      </c>
      <c r="I3" s="4">
        <f>AVERAGE('Net transfer spend'!H3:J3)</f>
        <v>24.75</v>
      </c>
      <c r="J3" s="4">
        <f>AVERAGE('Net transfer spend'!I3:K3)</f>
        <v>39.949999999999996</v>
      </c>
      <c r="K3" s="4">
        <f>AVERAGE('Net transfer spend'!J3:L3)</f>
        <v>64.433333333333337</v>
      </c>
      <c r="L3" s="4">
        <f>AVERAGE('Net transfer spend'!K3:M3)</f>
        <v>80.150000000000006</v>
      </c>
    </row>
    <row r="4" spans="1:12" x14ac:dyDescent="0.45">
      <c r="A4">
        <v>3</v>
      </c>
      <c r="B4" t="s">
        <v>3</v>
      </c>
      <c r="C4" s="4">
        <f>AVERAGE('Net transfer spend'!B4:D4)</f>
        <v>21.32</v>
      </c>
      <c r="D4" s="4">
        <f>AVERAGE('Net transfer spend'!C4:E4)</f>
        <v>-7.7199999999999989</v>
      </c>
      <c r="E4" s="4">
        <f>AVERAGE('Net transfer spend'!D4:F4)</f>
        <v>-12.200000000000001</v>
      </c>
      <c r="F4" s="4">
        <f>AVERAGE('Net transfer spend'!E4:G4)</f>
        <v>-27.366666666666664</v>
      </c>
      <c r="G4" s="4">
        <f>AVERAGE('Net transfer spend'!F4:H4)</f>
        <v>-24</v>
      </c>
      <c r="H4" s="4">
        <f>AVERAGE('Net transfer spend'!G4:I4)</f>
        <v>-23.433333333333337</v>
      </c>
      <c r="I4" s="4">
        <f>AVERAGE('Net transfer spend'!H4:J4)</f>
        <v>-21.133333333333333</v>
      </c>
      <c r="J4" s="4">
        <f>AVERAGE('Net transfer spend'!I4:K4)</f>
        <v>-10.81</v>
      </c>
      <c r="K4" s="4">
        <f>AVERAGE('Net transfer spend'!J4:L4)</f>
        <v>-10.226666666666667</v>
      </c>
      <c r="L4" s="4">
        <f>AVERAGE('Net transfer spend'!K4:M4)</f>
        <v>-11.94</v>
      </c>
    </row>
    <row r="5" spans="1:12" x14ac:dyDescent="0.45">
      <c r="A5">
        <v>4</v>
      </c>
      <c r="B5" t="s">
        <v>4</v>
      </c>
      <c r="C5" s="4">
        <f>AVERAGE('Net transfer spend'!B5:D5)</f>
        <v>-4.04</v>
      </c>
      <c r="D5" s="4">
        <f>AVERAGE('Net transfer spend'!C5:E5)</f>
        <v>-7.3766666666666678</v>
      </c>
      <c r="E5" s="4">
        <f>AVERAGE('Net transfer spend'!D5:F5)</f>
        <v>-5.87</v>
      </c>
      <c r="F5" s="4">
        <f>AVERAGE('Net transfer spend'!E5:G5)</f>
        <v>-8.41</v>
      </c>
      <c r="G5" s="4">
        <f>AVERAGE('Net transfer spend'!F5:H5)</f>
        <v>-7.7266666666666666</v>
      </c>
      <c r="H5" s="4">
        <f>AVERAGE('Net transfer spend'!G5:I5)</f>
        <v>-6.35</v>
      </c>
      <c r="I5" s="4"/>
      <c r="J5" s="4">
        <f>AVERAGE('Net transfer spend'!I5:K5)</f>
        <v>0</v>
      </c>
      <c r="K5" s="4"/>
      <c r="L5" s="4">
        <f>AVERAGE('Net transfer spend'!K5:M5)</f>
        <v>0.2</v>
      </c>
    </row>
    <row r="6" spans="1:12" x14ac:dyDescent="0.45">
      <c r="A6">
        <v>5</v>
      </c>
      <c r="B6" t="s">
        <v>5</v>
      </c>
      <c r="C6" s="4">
        <f>AVERAGE('Net transfer spend'!B6:D6)</f>
        <v>35.064999999999998</v>
      </c>
      <c r="D6" s="4">
        <f>AVERAGE('Net transfer spend'!C6:E6)</f>
        <v>33.51</v>
      </c>
      <c r="E6" s="4">
        <f>AVERAGE('Net transfer spend'!D6:F6)</f>
        <v>34.410000000000004</v>
      </c>
      <c r="F6" s="4">
        <f>AVERAGE('Net transfer spend'!E6:G6)</f>
        <v>17.649999999999999</v>
      </c>
      <c r="G6" s="4">
        <f>AVERAGE('Net transfer spend'!F6:H6)</f>
        <v>11.566666666666668</v>
      </c>
      <c r="H6" s="4">
        <f>AVERAGE('Net transfer spend'!G6:I6)</f>
        <v>0.55000000000000016</v>
      </c>
      <c r="I6" s="4">
        <f>AVERAGE('Net transfer spend'!H6:J6)</f>
        <v>-3.8499999999999996</v>
      </c>
      <c r="J6" s="4">
        <f>AVERAGE('Net transfer spend'!I6:K6)</f>
        <v>-19.400000000000002</v>
      </c>
      <c r="K6" s="4">
        <f>AVERAGE('Net transfer spend'!J6:L6)</f>
        <v>-3.9166666666666665</v>
      </c>
      <c r="L6" s="4">
        <f>AVERAGE('Net transfer spend'!K6:M6)</f>
        <v>1.5500000000000007</v>
      </c>
    </row>
    <row r="7" spans="1:12" x14ac:dyDescent="0.45">
      <c r="A7">
        <v>6</v>
      </c>
      <c r="B7" t="s">
        <v>31</v>
      </c>
      <c r="C7" s="4">
        <f>AVERAGE('Net transfer spend'!B7:D7)</f>
        <v>-5.22</v>
      </c>
      <c r="D7" s="4">
        <f>AVERAGE('Net transfer spend'!C7:E7)</f>
        <v>4.2133333333333329</v>
      </c>
      <c r="E7" s="4">
        <f>AVERAGE('Net transfer spend'!D7:F7)</f>
        <v>9.9799999999999986</v>
      </c>
      <c r="F7" s="4">
        <f>AVERAGE('Net transfer spend'!E7:G7)</f>
        <v>22.939999999999998</v>
      </c>
      <c r="G7" s="4"/>
      <c r="H7" s="4"/>
      <c r="I7" s="4">
        <f>AVERAGE('Net transfer spend'!H7:J7)</f>
        <v>-0.18500000000000005</v>
      </c>
      <c r="J7" s="4">
        <f>AVERAGE('Net transfer spend'!I7:K7)</f>
        <v>-1.45</v>
      </c>
      <c r="K7" s="4">
        <f>AVERAGE('Net transfer spend'!J7:L7)</f>
        <v>-0.74</v>
      </c>
      <c r="L7" s="4"/>
    </row>
    <row r="8" spans="1:12" x14ac:dyDescent="0.45">
      <c r="A8">
        <v>7</v>
      </c>
      <c r="B8" t="s">
        <v>6</v>
      </c>
      <c r="C8" s="4">
        <f>AVERAGE('Net transfer spend'!B8:D8)</f>
        <v>-3.4000000000000004</v>
      </c>
      <c r="D8" s="4">
        <f>AVERAGE('Net transfer spend'!C8:E8)</f>
        <v>0.36666666666666653</v>
      </c>
      <c r="E8" s="4">
        <f>AVERAGE('Net transfer spend'!D8:F8)</f>
        <v>1.0166666666666668</v>
      </c>
      <c r="F8" s="4">
        <f>AVERAGE('Net transfer spend'!E8:G8)</f>
        <v>1.5833333333333328</v>
      </c>
      <c r="G8" s="4">
        <f>AVERAGE('Net transfer spend'!F8:H8)</f>
        <v>-1.5750000000000011</v>
      </c>
      <c r="H8" s="4"/>
      <c r="I8" s="4">
        <f>AVERAGE('Net transfer spend'!H8:J8)</f>
        <v>3.65</v>
      </c>
      <c r="J8" s="4">
        <f>AVERAGE('Net transfer spend'!I8:K8)</f>
        <v>-16.7</v>
      </c>
      <c r="K8" s="4">
        <f>AVERAGE('Net transfer spend'!J8:L8)</f>
        <v>-28.166666666666668</v>
      </c>
      <c r="L8" s="4">
        <f>AVERAGE('Net transfer spend'!K8:M8)</f>
        <v>-43.5</v>
      </c>
    </row>
    <row r="9" spans="1:12" x14ac:dyDescent="0.45">
      <c r="A9">
        <v>8</v>
      </c>
      <c r="B9" t="s">
        <v>7</v>
      </c>
      <c r="C9" s="4">
        <f>AVERAGE('Net transfer spend'!B9:D9)</f>
        <v>11.574999999999999</v>
      </c>
      <c r="D9" s="4">
        <f>AVERAGE('Net transfer spend'!C9:E9)</f>
        <v>6.1833333333333327</v>
      </c>
      <c r="E9" s="4">
        <f>AVERAGE('Net transfer spend'!D9:F9)</f>
        <v>6.833333333333333</v>
      </c>
      <c r="F9" s="4">
        <f>AVERAGE('Net transfer spend'!E9:G9)</f>
        <v>2.64</v>
      </c>
      <c r="G9" s="4">
        <f>AVERAGE('Net transfer spend'!F9:H9)</f>
        <v>0.48333333333333311</v>
      </c>
      <c r="H9" s="4">
        <f>AVERAGE('Net transfer spend'!G9:I9)</f>
        <v>1.9999999999999998</v>
      </c>
      <c r="I9" s="4">
        <f>AVERAGE('Net transfer spend'!H9:J9)</f>
        <v>-2.81</v>
      </c>
      <c r="J9" s="4"/>
      <c r="K9" s="4">
        <f>AVERAGE('Net transfer spend'!J9:L9)</f>
        <v>2.6</v>
      </c>
      <c r="L9" s="4">
        <f>AVERAGE('Net transfer spend'!K9:M9)</f>
        <v>2.6</v>
      </c>
    </row>
    <row r="10" spans="1:12" x14ac:dyDescent="0.45">
      <c r="A10">
        <v>9</v>
      </c>
      <c r="B10" t="s">
        <v>8</v>
      </c>
      <c r="C10" s="4">
        <f>AVERAGE('Net transfer spend'!B10:D10)</f>
        <v>5.5149999999999997</v>
      </c>
      <c r="D10" s="4">
        <f>AVERAGE('Net transfer spend'!C10:E10)</f>
        <v>3.2266666666666666</v>
      </c>
      <c r="E10" s="4">
        <f>AVERAGE('Net transfer spend'!D10:F10)</f>
        <v>-1.25</v>
      </c>
      <c r="F10" s="4">
        <f>AVERAGE('Net transfer spend'!E10:G10)</f>
        <v>-2.35</v>
      </c>
      <c r="G10" s="4">
        <f>AVERAGE('Net transfer spend'!F10:H10)</f>
        <v>-6.3666666666666671</v>
      </c>
      <c r="H10" s="4">
        <f>AVERAGE('Net transfer spend'!G10:I10)</f>
        <v>-10.866666666666667</v>
      </c>
      <c r="I10" s="4">
        <f>AVERAGE('Net transfer spend'!H10:J10)</f>
        <v>-12.316666666666665</v>
      </c>
      <c r="J10" s="4">
        <f>AVERAGE('Net transfer spend'!I10:K10)</f>
        <v>-11.733333333333334</v>
      </c>
      <c r="K10" s="4">
        <f>AVERAGE('Net transfer spend'!J10:L10)</f>
        <v>-8.5</v>
      </c>
      <c r="L10" s="4">
        <f>AVERAGE('Net transfer spend'!K10:M10)</f>
        <v>-10.225000000000001</v>
      </c>
    </row>
    <row r="11" spans="1:12" x14ac:dyDescent="0.45">
      <c r="A11">
        <v>10</v>
      </c>
      <c r="B11" t="s">
        <v>9</v>
      </c>
      <c r="C11" s="4">
        <f>AVERAGE('Net transfer spend'!B11:D11)</f>
        <v>-3.415</v>
      </c>
      <c r="D11" s="4">
        <f>AVERAGE('Net transfer spend'!C11:E11)</f>
        <v>-1.3766666666666667</v>
      </c>
      <c r="E11" s="4">
        <f>AVERAGE('Net transfer spend'!D11:F11)</f>
        <v>2.6850000000000001</v>
      </c>
      <c r="F11" s="4"/>
      <c r="G11" s="4">
        <f>AVERAGE('Net transfer spend'!F11:H11)</f>
        <v>1.1675</v>
      </c>
      <c r="H11" s="4">
        <f>AVERAGE('Net transfer spend'!G11:I11)</f>
        <v>-0.75499999999999989</v>
      </c>
      <c r="I11" s="4">
        <f>AVERAGE('Net transfer spend'!H11:J11)</f>
        <v>-0.61666666666666659</v>
      </c>
      <c r="J11" s="4">
        <f>AVERAGE('Net transfer spend'!I11:K11)</f>
        <v>-1.7999999999999998</v>
      </c>
      <c r="K11" s="4"/>
      <c r="L11" s="4"/>
    </row>
    <row r="12" spans="1:12" x14ac:dyDescent="0.45">
      <c r="A12">
        <v>11</v>
      </c>
      <c r="B12" t="s">
        <v>10</v>
      </c>
      <c r="C12" s="4">
        <f>AVERAGE('Net transfer spend'!B12:D12)</f>
        <v>3.4</v>
      </c>
      <c r="D12" s="4">
        <f>AVERAGE('Net transfer spend'!C12:E12)</f>
        <v>3.4</v>
      </c>
      <c r="E12" s="4"/>
      <c r="F12" s="4"/>
      <c r="G12" s="4"/>
      <c r="H12" s="4">
        <f>AVERAGE('Net transfer spend'!G12:I12)</f>
        <v>2.1</v>
      </c>
      <c r="I12" s="4">
        <f>AVERAGE('Net transfer spend'!H12:J12)</f>
        <v>5.8999999999999995</v>
      </c>
      <c r="J12" s="4">
        <f>AVERAGE('Net transfer spend'!I12:K12)</f>
        <v>-4</v>
      </c>
      <c r="K12" s="4">
        <f>AVERAGE('Net transfer spend'!J12:L12)</f>
        <v>-15.066666666666668</v>
      </c>
      <c r="L12" s="4">
        <f>AVERAGE('Net transfer spend'!K12:M12)</f>
        <v>-29.35</v>
      </c>
    </row>
    <row r="13" spans="1:12" x14ac:dyDescent="0.45">
      <c r="A13">
        <v>12</v>
      </c>
      <c r="B13" t="s">
        <v>11</v>
      </c>
      <c r="C13" s="4">
        <f>AVERAGE('Net transfer spend'!B13:D13)</f>
        <v>6.1</v>
      </c>
      <c r="D13" s="4">
        <f>AVERAGE('Net transfer spend'!C13:E13)</f>
        <v>2.5766666666666667</v>
      </c>
      <c r="E13" s="4">
        <f>AVERAGE('Net transfer spend'!D13:F13)</f>
        <v>-6.1466666666666674</v>
      </c>
      <c r="F13" s="4">
        <f>AVERAGE('Net transfer spend'!E13:G13)</f>
        <v>-11.780000000000001</v>
      </c>
      <c r="G13" s="4">
        <f>AVERAGE('Net transfer spend'!F13:H13)</f>
        <v>-12.423333333333334</v>
      </c>
      <c r="H13" s="4">
        <f>AVERAGE('Net transfer spend'!G13:I13)</f>
        <v>-7.1499999999999995</v>
      </c>
      <c r="I13" s="4">
        <f>AVERAGE('Net transfer spend'!H13:J13)</f>
        <v>-5.5166666666666666</v>
      </c>
      <c r="J13" s="4">
        <f>AVERAGE('Net transfer spend'!I13:K13)</f>
        <v>-5.0749999999999993</v>
      </c>
      <c r="K13" s="4"/>
      <c r="L13" s="4"/>
    </row>
    <row r="14" spans="1:12" x14ac:dyDescent="0.45">
      <c r="A14">
        <v>13</v>
      </c>
      <c r="B14" t="s">
        <v>12</v>
      </c>
      <c r="C14" s="4">
        <f>AVERAGE('Net transfer spend'!B14:D14)</f>
        <v>-0.64999999999999991</v>
      </c>
      <c r="D14" s="4">
        <f>AVERAGE('Net transfer spend'!C14:E14)</f>
        <v>3.6666666666666665</v>
      </c>
      <c r="E14" s="4">
        <f>AVERAGE('Net transfer spend'!D14:F14)</f>
        <v>4.7666666666666666</v>
      </c>
      <c r="F14" s="4">
        <f>AVERAGE('Net transfer spend'!E14:G14)</f>
        <v>2.9833333333333338</v>
      </c>
      <c r="G14" s="4">
        <f>AVERAGE('Net transfer spend'!F14:H14)</f>
        <v>-0.20999999999999996</v>
      </c>
      <c r="H14" s="4">
        <f>AVERAGE('Net transfer spend'!G14:I14)</f>
        <v>4.1900000000000004</v>
      </c>
      <c r="I14" s="4">
        <f>AVERAGE('Net transfer spend'!H14:J14)</f>
        <v>-9.0933333333333337</v>
      </c>
      <c r="J14" s="4">
        <f>AVERAGE('Net transfer spend'!I14:K14)</f>
        <v>-4.8666666666666663</v>
      </c>
      <c r="K14" s="4">
        <f>AVERAGE('Net transfer spend'!J14:L14)</f>
        <v>-19.033333333333335</v>
      </c>
      <c r="L14" s="4">
        <f>AVERAGE('Net transfer spend'!K14:M14)</f>
        <v>-9.8000000000000007</v>
      </c>
    </row>
    <row r="15" spans="1:12" x14ac:dyDescent="0.45">
      <c r="A15">
        <v>14</v>
      </c>
      <c r="B15" t="s">
        <v>13</v>
      </c>
      <c r="C15" s="4">
        <f>AVERAGE('Net transfer spend'!B15:D15)</f>
        <v>2.875</v>
      </c>
      <c r="D15" s="4">
        <f>AVERAGE('Net transfer spend'!C15:E15)</f>
        <v>2.875</v>
      </c>
      <c r="E15" s="4"/>
      <c r="F15" s="4"/>
      <c r="G15" s="4"/>
      <c r="H15" s="4"/>
      <c r="I15" s="4"/>
      <c r="J15" s="4">
        <f>AVERAGE('Net transfer spend'!I15:K15)</f>
        <v>-1.0249999999999999</v>
      </c>
      <c r="K15" s="4">
        <f>AVERAGE('Net transfer spend'!J15:L15)</f>
        <v>8.3333333333333329E-2</v>
      </c>
      <c r="L15" s="4">
        <f>AVERAGE('Net transfer spend'!K15:M15)</f>
        <v>-1.9500000000000002</v>
      </c>
    </row>
    <row r="16" spans="1:12" x14ac:dyDescent="0.45">
      <c r="A16">
        <v>15</v>
      </c>
      <c r="B16" t="s">
        <v>14</v>
      </c>
      <c r="C16" s="4">
        <f>AVERAGE('Net transfer spend'!B16:D16)</f>
        <v>-1.45</v>
      </c>
      <c r="D16" s="4">
        <f>AVERAGE('Net transfer spend'!C16:E16)</f>
        <v>-5.583333333333333</v>
      </c>
      <c r="E16" s="4">
        <f>AVERAGE('Net transfer spend'!D16:F16)</f>
        <v>-5.6499999999999995</v>
      </c>
      <c r="F16" s="4">
        <f>AVERAGE('Net transfer spend'!E16:G16)</f>
        <v>-6.6166666666666671</v>
      </c>
      <c r="G16" s="4">
        <f>AVERAGE('Net transfer spend'!F16:H16)</f>
        <v>-4.4866666666666672</v>
      </c>
      <c r="H16" s="4">
        <f>AVERAGE('Net transfer spend'!G16:I16)</f>
        <v>-5.3533333333333326</v>
      </c>
      <c r="I16" s="4">
        <f>AVERAGE('Net transfer spend'!H16:J16)</f>
        <v>-6.32</v>
      </c>
      <c r="J16" s="4">
        <f>AVERAGE('Net transfer spend'!I16:K16)</f>
        <v>-4.1333333333333337</v>
      </c>
      <c r="K16" s="4">
        <f>AVERAGE('Net transfer spend'!J16:L16)</f>
        <v>-3.3000000000000003</v>
      </c>
      <c r="L16" s="4"/>
    </row>
    <row r="17" spans="1:12" x14ac:dyDescent="0.45">
      <c r="A17">
        <v>16</v>
      </c>
      <c r="B17" t="s">
        <v>15</v>
      </c>
      <c r="C17" s="4">
        <f>AVERAGE('Net transfer spend'!B17:D17)</f>
        <v>2.0750000000000002</v>
      </c>
      <c r="D17" s="4">
        <f>AVERAGE('Net transfer spend'!C17:E17)</f>
        <v>0.1433333333333334</v>
      </c>
      <c r="E17" s="4">
        <f>AVERAGE('Net transfer spend'!D17:F17)</f>
        <v>-4.3066666666666666</v>
      </c>
      <c r="F17" s="4">
        <f>AVERAGE('Net transfer spend'!E17:G17)</f>
        <v>-7.4066666666666663</v>
      </c>
      <c r="G17" s="4">
        <f>AVERAGE('Net transfer spend'!F17:H17)</f>
        <v>-9.5</v>
      </c>
      <c r="H17" s="4">
        <f>AVERAGE('Net transfer spend'!G17:I17)</f>
        <v>-5.1333333333333337</v>
      </c>
      <c r="I17" s="4">
        <f>AVERAGE('Net transfer spend'!H17:J17)</f>
        <v>-6.05</v>
      </c>
      <c r="J17" s="4"/>
      <c r="K17" s="4"/>
      <c r="L17" s="4"/>
    </row>
    <row r="18" spans="1:12" x14ac:dyDescent="0.45">
      <c r="A18">
        <v>17</v>
      </c>
      <c r="B18" t="s">
        <v>16</v>
      </c>
      <c r="C18" s="4">
        <f>AVERAGE('Net transfer spend'!B18:D18)</f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45">
      <c r="A19">
        <v>18</v>
      </c>
      <c r="B19" t="s">
        <v>17</v>
      </c>
      <c r="C19" s="4">
        <f>AVERAGE('Net transfer spend'!B19:D19)</f>
        <v>-3.4200000000000004</v>
      </c>
      <c r="D19" s="4">
        <f>AVERAGE('Net transfer spend'!C19:E19)</f>
        <v>-0.61333333333333362</v>
      </c>
      <c r="E19" s="4">
        <f>AVERAGE('Net transfer spend'!D19:F19)</f>
        <v>2.0533333333333332</v>
      </c>
      <c r="F19" s="4">
        <f>AVERAGE('Net transfer spend'!E19:G19)</f>
        <v>5.8500000000000005</v>
      </c>
      <c r="G19" s="4">
        <f>AVERAGE('Net transfer spend'!F19:H19)</f>
        <v>-1.8833333333333329</v>
      </c>
      <c r="H19" s="4">
        <f>AVERAGE('Net transfer spend'!G19:I19)</f>
        <v>-10.343333333333334</v>
      </c>
      <c r="I19" s="4">
        <f>AVERAGE('Net transfer spend'!H19:J19)</f>
        <v>-11.093333333333334</v>
      </c>
      <c r="J19" s="4">
        <f>AVERAGE('Net transfer spend'!I19:K19)</f>
        <v>-6.126666666666666</v>
      </c>
      <c r="K19" s="4">
        <f>AVERAGE('Net transfer spend'!J19:L19)</f>
        <v>-3.6</v>
      </c>
      <c r="L19" s="4">
        <f>AVERAGE('Net transfer spend'!K19:M19)</f>
        <v>-5.65</v>
      </c>
    </row>
    <row r="20" spans="1:12" x14ac:dyDescent="0.45">
      <c r="A20">
        <v>19</v>
      </c>
      <c r="B20" t="s">
        <v>18</v>
      </c>
      <c r="C20" s="4">
        <f>AVERAGE('Net transfer spend'!B20:D20)</f>
        <v>-1.88</v>
      </c>
      <c r="D20" s="4"/>
      <c r="E20" s="4"/>
      <c r="F20" s="4">
        <f>AVERAGE('Net transfer spend'!E20:G20)</f>
        <v>0.64999999999999991</v>
      </c>
      <c r="G20" s="4">
        <f>AVERAGE('Net transfer spend'!F20:H20)</f>
        <v>8.7833333333333332</v>
      </c>
      <c r="H20" s="4">
        <f>AVERAGE('Net transfer spend'!G20:I20)</f>
        <v>28.333333333333332</v>
      </c>
      <c r="I20" s="4">
        <f>AVERAGE('Net transfer spend'!H20:J20)</f>
        <v>14.233333333333333</v>
      </c>
      <c r="J20" s="4">
        <f>AVERAGE('Net transfer spend'!I20:K20)</f>
        <v>-5.1233333333333348</v>
      </c>
      <c r="K20" s="4">
        <f>AVERAGE('Net transfer spend'!J20:L20)</f>
        <v>-31.006666666666671</v>
      </c>
      <c r="L20" s="4">
        <f>AVERAGE('Net transfer spend'!K20:M20)</f>
        <v>-25.71</v>
      </c>
    </row>
    <row r="21" spans="1:12" x14ac:dyDescent="0.45">
      <c r="A21">
        <v>20</v>
      </c>
      <c r="B21" t="s">
        <v>19</v>
      </c>
      <c r="C21" s="4">
        <f>AVERAGE('Net transfer spend'!B21:D21)</f>
        <v>2.5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45">
      <c r="A22">
        <v>21</v>
      </c>
      <c r="B22" t="s">
        <v>21</v>
      </c>
      <c r="C22" s="4"/>
      <c r="D22" s="4">
        <f>AVERAGE('Net transfer spend'!C22:E22)</f>
        <v>4.0750000000000002</v>
      </c>
      <c r="E22" s="4">
        <f>AVERAGE('Net transfer spend'!D22:F22)</f>
        <v>4.0750000000000002</v>
      </c>
      <c r="F22" s="4"/>
      <c r="G22" s="4"/>
      <c r="H22" s="4">
        <f>AVERAGE('Net transfer spend'!G22:I22)</f>
        <v>-3.3</v>
      </c>
      <c r="I22" s="4">
        <f>AVERAGE('Net transfer spend'!H22:J22)</f>
        <v>-4.416666666666667</v>
      </c>
      <c r="J22" s="4">
        <f>AVERAGE('Net transfer spend'!I22:K22)</f>
        <v>-6.456666666666667</v>
      </c>
      <c r="K22" s="4">
        <f>AVERAGE('Net transfer spend'!J22:L22)</f>
        <v>-7.4533333333333331</v>
      </c>
      <c r="L22" s="4">
        <f>AVERAGE('Net transfer spend'!K22:M22)</f>
        <v>-7.8550000000000004</v>
      </c>
    </row>
    <row r="23" spans="1:12" x14ac:dyDescent="0.45">
      <c r="A23">
        <v>22</v>
      </c>
      <c r="B23" t="s">
        <v>22</v>
      </c>
      <c r="C23" s="4"/>
      <c r="D23" s="4">
        <f>AVERAGE('Net transfer spend'!C23:E23)</f>
        <v>0.92500000000000004</v>
      </c>
      <c r="E23" s="4"/>
      <c r="F23" s="4"/>
      <c r="G23" s="4"/>
      <c r="H23" s="4"/>
      <c r="I23" s="4"/>
      <c r="J23" s="4"/>
      <c r="K23" s="4"/>
      <c r="L23" s="4"/>
    </row>
    <row r="24" spans="1:12" x14ac:dyDescent="0.45">
      <c r="A24">
        <v>23</v>
      </c>
      <c r="B24" t="s">
        <v>23</v>
      </c>
      <c r="C24" s="4"/>
      <c r="D24" s="4">
        <f>AVERAGE('Net transfer spend'!C24:E24)</f>
        <v>3.625</v>
      </c>
      <c r="E24" s="4">
        <f>AVERAGE('Net transfer spend'!D24:F24)</f>
        <v>-0.95333333333333314</v>
      </c>
      <c r="F24" s="4">
        <f>AVERAGE('Net transfer spend'!E24:G24)</f>
        <v>-1.63</v>
      </c>
      <c r="G24" s="4"/>
      <c r="H24" s="4"/>
      <c r="I24" s="4"/>
      <c r="J24" s="4"/>
      <c r="K24" s="4"/>
      <c r="L24" s="4"/>
    </row>
    <row r="25" spans="1:12" x14ac:dyDescent="0.45">
      <c r="A25">
        <v>24</v>
      </c>
      <c r="B25" t="s">
        <v>24</v>
      </c>
      <c r="C25" s="4"/>
      <c r="D25" s="4"/>
      <c r="E25" s="4">
        <f>AVERAGE('Net transfer spend'!D25:F25)</f>
        <v>9.73</v>
      </c>
      <c r="F25" s="4"/>
      <c r="G25" s="4"/>
      <c r="H25" s="4"/>
      <c r="I25" s="4"/>
      <c r="J25" s="4"/>
      <c r="K25" s="4"/>
      <c r="L25" s="4"/>
    </row>
    <row r="26" spans="1:12" x14ac:dyDescent="0.45">
      <c r="A26">
        <v>25</v>
      </c>
      <c r="B26" t="s">
        <v>25</v>
      </c>
      <c r="C26" s="4"/>
      <c r="D26" s="4"/>
      <c r="E26" s="4">
        <f>AVERAGE('Net transfer spend'!D26:F26)</f>
        <v>7.65</v>
      </c>
      <c r="F26" s="4">
        <f>AVERAGE('Net transfer spend'!E26:G26)</f>
        <v>4.333333333333333</v>
      </c>
      <c r="G26" s="4">
        <f>AVERAGE('Net transfer spend'!F26:H26)</f>
        <v>0.80000000000000016</v>
      </c>
      <c r="H26" s="4">
        <f>AVERAGE('Net transfer spend'!G26:I26)</f>
        <v>-2.0499999999999998</v>
      </c>
      <c r="I26" s="4"/>
      <c r="J26" s="4"/>
      <c r="K26" s="4">
        <f>AVERAGE('Net transfer spend'!J26:L26)</f>
        <v>-2</v>
      </c>
      <c r="L26" s="4">
        <f>AVERAGE('Net transfer spend'!K26:M26)</f>
        <v>-2</v>
      </c>
    </row>
    <row r="27" spans="1:12" x14ac:dyDescent="0.45">
      <c r="A27">
        <v>26</v>
      </c>
      <c r="B27" t="s">
        <v>26</v>
      </c>
      <c r="C27" s="4"/>
      <c r="D27" s="4"/>
      <c r="E27" s="4">
        <f>AVERAGE('Net transfer spend'!D27:F27)</f>
        <v>-1.55</v>
      </c>
      <c r="F27" s="4">
        <f>AVERAGE('Net transfer spend'!E27:G27)</f>
        <v>-2.1833333333333336</v>
      </c>
      <c r="G27" s="4">
        <f>AVERAGE('Net transfer spend'!F27:H27)</f>
        <v>-3.9750000000000001</v>
      </c>
      <c r="H27" s="4"/>
      <c r="I27" s="4"/>
      <c r="J27" s="4">
        <f>AVERAGE('Net transfer spend'!I27:K27)</f>
        <v>-0.42499999999999999</v>
      </c>
      <c r="K27" s="4">
        <f>AVERAGE('Net transfer spend'!J27:L27)</f>
        <v>-0.42499999999999999</v>
      </c>
      <c r="L27" s="4"/>
    </row>
    <row r="28" spans="1:12" x14ac:dyDescent="0.45">
      <c r="A28">
        <v>27</v>
      </c>
      <c r="B28" t="s">
        <v>27</v>
      </c>
      <c r="C28" s="4"/>
      <c r="D28" s="4"/>
      <c r="E28" s="4"/>
      <c r="F28" s="4">
        <f>AVERAGE('Net transfer spend'!E28:G28)</f>
        <v>-0.89999999999999991</v>
      </c>
      <c r="G28" s="4">
        <f>AVERAGE('Net transfer spend'!F28:H28)</f>
        <v>-0.33333333333333326</v>
      </c>
      <c r="H28" s="4">
        <f>AVERAGE('Net transfer spend'!G28:I28)</f>
        <v>-1.3666666666666665</v>
      </c>
      <c r="I28" s="4">
        <f>AVERAGE('Net transfer spend'!H28:J28)</f>
        <v>-1.1000000000000001</v>
      </c>
      <c r="J28" s="4"/>
      <c r="K28" s="4"/>
      <c r="L28" s="4"/>
    </row>
    <row r="29" spans="1:12" x14ac:dyDescent="0.45">
      <c r="A29">
        <v>28</v>
      </c>
      <c r="B29" t="s">
        <v>28</v>
      </c>
      <c r="C29" s="4"/>
      <c r="D29" s="4"/>
      <c r="E29" s="4"/>
      <c r="F29" s="4">
        <f>AVERAGE('Net transfer spend'!E29:G29)</f>
        <v>-1.45</v>
      </c>
      <c r="G29" s="4"/>
      <c r="H29" s="4"/>
      <c r="I29" s="4"/>
      <c r="J29" s="4"/>
      <c r="K29" s="4"/>
      <c r="L29" s="4"/>
    </row>
    <row r="30" spans="1:12" x14ac:dyDescent="0.45">
      <c r="A30">
        <v>29</v>
      </c>
      <c r="B30" t="s">
        <v>29</v>
      </c>
      <c r="C30" s="4"/>
      <c r="D30" s="4"/>
      <c r="E30" s="4"/>
      <c r="F30" s="4"/>
      <c r="G30" s="4">
        <f>AVERAGE('Net transfer spend'!F30:H30)</f>
        <v>0</v>
      </c>
      <c r="H30" s="4"/>
      <c r="I30" s="4"/>
      <c r="J30" s="4"/>
      <c r="K30" s="4"/>
      <c r="L30" s="4"/>
    </row>
    <row r="31" spans="1:12" x14ac:dyDescent="0.45">
      <c r="A31">
        <v>30</v>
      </c>
      <c r="B31" t="s">
        <v>30</v>
      </c>
      <c r="C31" s="4"/>
      <c r="D31" s="4"/>
      <c r="E31" s="4"/>
      <c r="F31" s="4"/>
      <c r="G31" s="4">
        <f>AVERAGE('Net transfer spend'!F31:H31)</f>
        <v>0.3</v>
      </c>
      <c r="H31" s="4"/>
      <c r="I31" s="4"/>
      <c r="J31" s="4"/>
      <c r="K31" s="4"/>
      <c r="L31" s="4"/>
    </row>
    <row r="32" spans="1:12" x14ac:dyDescent="0.45">
      <c r="A32">
        <v>31</v>
      </c>
      <c r="B32" t="s">
        <v>32</v>
      </c>
      <c r="C32" s="4"/>
      <c r="D32" s="4"/>
      <c r="E32" s="4"/>
      <c r="F32" s="4"/>
      <c r="G32" s="4"/>
      <c r="H32" s="4">
        <f>AVERAGE('Net transfer spend'!G32:I32)</f>
        <v>4.5999999999999996</v>
      </c>
      <c r="I32" s="4"/>
      <c r="J32" s="4"/>
      <c r="K32" s="4"/>
      <c r="L32" s="4"/>
    </row>
    <row r="33" spans="1:12" x14ac:dyDescent="0.45">
      <c r="A33">
        <v>32</v>
      </c>
      <c r="B33" t="s">
        <v>33</v>
      </c>
      <c r="C33" s="4"/>
      <c r="D33" s="4"/>
      <c r="E33" s="4"/>
      <c r="F33" s="4"/>
      <c r="G33" s="4"/>
      <c r="H33" s="4"/>
      <c r="I33" s="4">
        <f>AVERAGE('Net transfer spend'!H33:J33)</f>
        <v>-2.1850000000000001</v>
      </c>
      <c r="J33" s="4">
        <f>AVERAGE('Net transfer spend'!I33:K33)</f>
        <v>-3.7900000000000005</v>
      </c>
      <c r="K33" s="4">
        <f>AVERAGE('Net transfer spend'!J33:L33)</f>
        <v>-3.0233333333333334</v>
      </c>
      <c r="L33" s="4">
        <f>AVERAGE('Net transfer spend'!K33:M33)</f>
        <v>-3.25</v>
      </c>
    </row>
    <row r="34" spans="1:12" x14ac:dyDescent="0.45">
      <c r="A34">
        <v>33</v>
      </c>
      <c r="B34" t="s">
        <v>34</v>
      </c>
      <c r="I34">
        <v>11.29</v>
      </c>
      <c r="J34">
        <f>AVERAGE('Net transfer spend'!I34:K34)</f>
        <v>5.262999999999999</v>
      </c>
      <c r="K34">
        <f>AVERAGE('Net transfer spend'!J34:L34)</f>
        <v>-3.2270000000000003</v>
      </c>
      <c r="L34">
        <f>AVERAGE('Net transfer spend'!K34:M34)</f>
        <v>-6.9504999999999999</v>
      </c>
    </row>
    <row r="35" spans="1:12" x14ac:dyDescent="0.45">
      <c r="A35">
        <v>34</v>
      </c>
      <c r="B35" t="s">
        <v>35</v>
      </c>
      <c r="K35">
        <f>AVERAGE('Net transfer spend'!J35:L35)</f>
        <v>-2.6749999999999998</v>
      </c>
      <c r="L35">
        <f>AVERAGE('Net transfer spend'!K35:M35)</f>
        <v>-2.6749999999999998</v>
      </c>
    </row>
    <row r="36" spans="1:12" x14ac:dyDescent="0.45">
      <c r="A36">
        <v>35</v>
      </c>
      <c r="B36" t="s">
        <v>36</v>
      </c>
      <c r="L36">
        <f>AVERAGE('Net transfer spend'!K36:M36)</f>
        <v>-0.438</v>
      </c>
    </row>
    <row r="37" spans="1:12" x14ac:dyDescent="0.45">
      <c r="A37">
        <v>36</v>
      </c>
      <c r="B37" t="s">
        <v>37</v>
      </c>
      <c r="L37">
        <f>AVERAGE('Net transfer spend'!K37:M37)</f>
        <v>0</v>
      </c>
    </row>
    <row r="38" spans="1:12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K36" sqref="K36"/>
    </sheetView>
  </sheetViews>
  <sheetFormatPr defaultRowHeight="14.25" x14ac:dyDescent="0.45"/>
  <cols>
    <col min="1" max="1" width="7" customWidth="1"/>
  </cols>
  <sheetData>
    <row r="1" spans="1:12" x14ac:dyDescent="0.45">
      <c r="A1" t="s">
        <v>20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>
        <v>1</v>
      </c>
      <c r="B2" t="s">
        <v>1</v>
      </c>
      <c r="C2">
        <v>283.75</v>
      </c>
      <c r="D2">
        <v>323</v>
      </c>
      <c r="E2">
        <v>339.46</v>
      </c>
      <c r="F2">
        <v>361.3</v>
      </c>
      <c r="G2">
        <v>489.4</v>
      </c>
      <c r="H2">
        <v>506.9</v>
      </c>
      <c r="I2">
        <v>525.20000000000005</v>
      </c>
      <c r="J2">
        <v>593.5</v>
      </c>
      <c r="K2">
        <v>606.6</v>
      </c>
      <c r="L2">
        <v>645.1</v>
      </c>
    </row>
    <row r="3" spans="1:12" x14ac:dyDescent="0.45">
      <c r="A3">
        <v>2</v>
      </c>
      <c r="B3" t="s">
        <v>2</v>
      </c>
      <c r="C3">
        <v>275.23</v>
      </c>
      <c r="D3">
        <v>354.9</v>
      </c>
      <c r="E3">
        <v>402.2</v>
      </c>
      <c r="F3">
        <v>367.3</v>
      </c>
      <c r="G3">
        <v>425.5</v>
      </c>
      <c r="H3">
        <v>561.1</v>
      </c>
      <c r="I3">
        <v>621.5</v>
      </c>
      <c r="J3">
        <v>621</v>
      </c>
      <c r="K3">
        <v>620.35</v>
      </c>
      <c r="L3">
        <v>598.45000000000005</v>
      </c>
    </row>
    <row r="4" spans="1:12" x14ac:dyDescent="0.45">
      <c r="A4">
        <v>3</v>
      </c>
      <c r="B4" t="s">
        <v>3</v>
      </c>
      <c r="C4">
        <v>210.9</v>
      </c>
      <c r="D4">
        <v>199.65</v>
      </c>
      <c r="E4">
        <v>237.2</v>
      </c>
      <c r="F4">
        <v>198.5</v>
      </c>
      <c r="G4">
        <v>213.8</v>
      </c>
      <c r="H4">
        <v>178.1</v>
      </c>
      <c r="I4">
        <v>169.9</v>
      </c>
      <c r="J4">
        <v>171.2</v>
      </c>
      <c r="K4">
        <v>180.65</v>
      </c>
      <c r="L4">
        <v>137.30000000000001</v>
      </c>
    </row>
    <row r="5" spans="1:12" x14ac:dyDescent="0.45">
      <c r="A5">
        <v>4</v>
      </c>
      <c r="B5" t="s">
        <v>4</v>
      </c>
      <c r="C5">
        <v>118.7</v>
      </c>
      <c r="D5">
        <v>92</v>
      </c>
      <c r="E5">
        <v>69.900000000000006</v>
      </c>
      <c r="F5">
        <v>62.8</v>
      </c>
      <c r="G5">
        <v>62.5</v>
      </c>
      <c r="H5">
        <v>74.349999999999994</v>
      </c>
      <c r="J5">
        <v>59.3</v>
      </c>
      <c r="L5">
        <v>48.6</v>
      </c>
    </row>
    <row r="6" spans="1:12" x14ac:dyDescent="0.45">
      <c r="A6">
        <v>5</v>
      </c>
      <c r="B6" t="s">
        <v>51</v>
      </c>
      <c r="C6">
        <v>113.7</v>
      </c>
      <c r="D6">
        <v>155.83000000000001</v>
      </c>
      <c r="E6">
        <v>183</v>
      </c>
      <c r="F6">
        <v>193.8</v>
      </c>
      <c r="G6">
        <v>210.4</v>
      </c>
      <c r="H6">
        <v>196.6</v>
      </c>
      <c r="I6">
        <v>202.1</v>
      </c>
      <c r="J6">
        <v>177.5</v>
      </c>
      <c r="K6">
        <v>262.10000000000002</v>
      </c>
      <c r="L6">
        <v>289</v>
      </c>
    </row>
    <row r="7" spans="1:12" x14ac:dyDescent="0.45">
      <c r="A7">
        <v>6</v>
      </c>
      <c r="B7" t="s">
        <v>31</v>
      </c>
      <c r="C7">
        <v>78.099999999999994</v>
      </c>
      <c r="D7">
        <v>67.5</v>
      </c>
      <c r="E7">
        <v>73.23</v>
      </c>
      <c r="F7">
        <v>93.1</v>
      </c>
      <c r="I7">
        <v>46.7</v>
      </c>
      <c r="J7">
        <v>51.4</v>
      </c>
      <c r="K7">
        <v>69</v>
      </c>
    </row>
    <row r="8" spans="1:12" x14ac:dyDescent="0.45">
      <c r="A8">
        <v>7</v>
      </c>
      <c r="B8" t="s">
        <v>6</v>
      </c>
      <c r="C8">
        <v>73.25</v>
      </c>
      <c r="D8">
        <v>86.45</v>
      </c>
      <c r="E8">
        <v>172.3</v>
      </c>
      <c r="F8">
        <v>170.1</v>
      </c>
      <c r="G8">
        <v>213.8</v>
      </c>
      <c r="H8">
        <v>225.15</v>
      </c>
      <c r="I8">
        <v>145.5</v>
      </c>
      <c r="J8">
        <v>134.1</v>
      </c>
      <c r="K8">
        <v>147.1</v>
      </c>
      <c r="L8">
        <v>122.65</v>
      </c>
    </row>
    <row r="9" spans="1:12" x14ac:dyDescent="0.45">
      <c r="A9">
        <v>8</v>
      </c>
      <c r="B9" t="s">
        <v>7</v>
      </c>
      <c r="C9">
        <v>70</v>
      </c>
      <c r="D9">
        <v>98.85</v>
      </c>
      <c r="E9">
        <v>108.93</v>
      </c>
      <c r="F9">
        <v>131.30000000000001</v>
      </c>
      <c r="G9">
        <v>166.7</v>
      </c>
      <c r="H9">
        <v>145.1</v>
      </c>
      <c r="I9">
        <v>149.94999999999999</v>
      </c>
      <c r="K9">
        <v>62.8</v>
      </c>
      <c r="L9">
        <v>88.6</v>
      </c>
    </row>
    <row r="10" spans="1:12" x14ac:dyDescent="0.45">
      <c r="A10">
        <v>9</v>
      </c>
      <c r="B10" t="s">
        <v>8</v>
      </c>
      <c r="C10">
        <v>55.5</v>
      </c>
      <c r="D10">
        <v>59.85</v>
      </c>
      <c r="E10">
        <v>62.7</v>
      </c>
      <c r="F10">
        <v>111.7</v>
      </c>
      <c r="G10">
        <v>73.7</v>
      </c>
      <c r="H10">
        <v>61.1</v>
      </c>
      <c r="I10">
        <v>74.599999999999994</v>
      </c>
      <c r="J10">
        <v>58.9</v>
      </c>
      <c r="K10">
        <v>55.7</v>
      </c>
      <c r="L10">
        <v>55.1</v>
      </c>
    </row>
    <row r="11" spans="1:12" x14ac:dyDescent="0.45">
      <c r="A11">
        <v>10</v>
      </c>
      <c r="B11" t="s">
        <v>9</v>
      </c>
      <c r="C11">
        <v>52.75</v>
      </c>
      <c r="D11">
        <v>81</v>
      </c>
      <c r="E11">
        <v>121.25</v>
      </c>
      <c r="G11">
        <v>87.5</v>
      </c>
      <c r="H11">
        <v>67</v>
      </c>
      <c r="I11">
        <v>72.5</v>
      </c>
      <c r="J11">
        <v>50.05</v>
      </c>
    </row>
    <row r="12" spans="1:12" x14ac:dyDescent="0.45">
      <c r="A12">
        <v>11</v>
      </c>
      <c r="B12" t="s">
        <v>10</v>
      </c>
      <c r="C12">
        <v>46.25</v>
      </c>
      <c r="D12">
        <v>41.98</v>
      </c>
      <c r="H12">
        <v>43.5</v>
      </c>
      <c r="I12">
        <v>70</v>
      </c>
      <c r="J12">
        <v>69</v>
      </c>
      <c r="K12">
        <v>116.1</v>
      </c>
      <c r="L12">
        <v>107.3</v>
      </c>
    </row>
    <row r="13" spans="1:12" x14ac:dyDescent="0.45">
      <c r="A13">
        <v>12</v>
      </c>
      <c r="B13" t="s">
        <v>11</v>
      </c>
      <c r="C13">
        <v>39.9</v>
      </c>
      <c r="D13">
        <v>57.3</v>
      </c>
      <c r="E13">
        <v>42</v>
      </c>
      <c r="F13">
        <v>64.7</v>
      </c>
      <c r="G13">
        <v>51.1</v>
      </c>
      <c r="H13">
        <v>54.23</v>
      </c>
      <c r="I13">
        <v>61.1</v>
      </c>
      <c r="J13">
        <v>59.85</v>
      </c>
    </row>
    <row r="14" spans="1:12" x14ac:dyDescent="0.45">
      <c r="A14">
        <v>13</v>
      </c>
      <c r="B14" t="s">
        <v>12</v>
      </c>
      <c r="C14">
        <v>38.700000000000003</v>
      </c>
      <c r="D14">
        <v>43.65</v>
      </c>
      <c r="E14">
        <v>64.180000000000007</v>
      </c>
      <c r="F14">
        <v>59.9</v>
      </c>
      <c r="G14">
        <v>76.349999999999994</v>
      </c>
      <c r="H14">
        <v>98.3</v>
      </c>
      <c r="I14">
        <v>114.7</v>
      </c>
      <c r="J14">
        <v>117.6</v>
      </c>
      <c r="K14">
        <v>115.1</v>
      </c>
      <c r="L14">
        <v>110.5</v>
      </c>
    </row>
    <row r="15" spans="1:12" x14ac:dyDescent="0.45">
      <c r="A15">
        <v>14</v>
      </c>
      <c r="B15" t="s">
        <v>13</v>
      </c>
      <c r="C15">
        <v>36.35</v>
      </c>
      <c r="D15">
        <v>46.95</v>
      </c>
      <c r="J15">
        <v>36.950000000000003</v>
      </c>
      <c r="K15">
        <v>56</v>
      </c>
      <c r="L15">
        <v>39.4</v>
      </c>
    </row>
    <row r="16" spans="1:12" x14ac:dyDescent="0.45">
      <c r="A16">
        <v>15</v>
      </c>
      <c r="B16" t="s">
        <v>14</v>
      </c>
      <c r="C16">
        <v>24</v>
      </c>
      <c r="D16">
        <v>46.2</v>
      </c>
      <c r="E16">
        <v>64.55</v>
      </c>
      <c r="F16">
        <v>67.849999999999994</v>
      </c>
      <c r="G16">
        <v>54.8</v>
      </c>
      <c r="H16">
        <v>66.55</v>
      </c>
      <c r="I16">
        <v>40.35</v>
      </c>
      <c r="J16">
        <v>46.4</v>
      </c>
      <c r="K16">
        <v>44.3</v>
      </c>
    </row>
    <row r="17" spans="1:12" x14ac:dyDescent="0.45">
      <c r="A17">
        <v>16</v>
      </c>
      <c r="B17" t="s">
        <v>15</v>
      </c>
      <c r="C17">
        <v>22.85</v>
      </c>
      <c r="D17">
        <v>39.28</v>
      </c>
      <c r="E17">
        <v>43.15</v>
      </c>
      <c r="F17">
        <v>66.900000000000006</v>
      </c>
      <c r="G17">
        <v>78.7</v>
      </c>
      <c r="H17">
        <v>62.35</v>
      </c>
      <c r="I17">
        <v>43.6</v>
      </c>
    </row>
    <row r="18" spans="1:12" x14ac:dyDescent="0.45">
      <c r="A18">
        <v>17</v>
      </c>
      <c r="B18" t="s">
        <v>16</v>
      </c>
      <c r="C18">
        <v>20.95</v>
      </c>
    </row>
    <row r="19" spans="1:12" x14ac:dyDescent="0.45">
      <c r="A19">
        <v>18</v>
      </c>
      <c r="B19" t="s">
        <v>17</v>
      </c>
      <c r="C19">
        <v>19.95</v>
      </c>
      <c r="D19">
        <v>25.78</v>
      </c>
      <c r="E19">
        <v>45.95</v>
      </c>
      <c r="F19">
        <v>59.1</v>
      </c>
      <c r="G19">
        <v>73.5</v>
      </c>
      <c r="H19">
        <v>68.599999999999994</v>
      </c>
      <c r="I19">
        <v>79.5</v>
      </c>
      <c r="J19">
        <v>77.7</v>
      </c>
      <c r="K19">
        <v>65.099999999999994</v>
      </c>
      <c r="L19">
        <v>48.15</v>
      </c>
    </row>
    <row r="20" spans="1:12" x14ac:dyDescent="0.45">
      <c r="A20">
        <v>19</v>
      </c>
      <c r="B20" t="s">
        <v>18</v>
      </c>
      <c r="C20">
        <v>19.3</v>
      </c>
      <c r="F20">
        <v>39.65</v>
      </c>
      <c r="G20">
        <v>60.8</v>
      </c>
      <c r="H20">
        <v>82.6</v>
      </c>
      <c r="I20">
        <v>125.2</v>
      </c>
      <c r="J20">
        <v>111.3</v>
      </c>
      <c r="K20">
        <v>66.88</v>
      </c>
      <c r="L20">
        <v>62.35</v>
      </c>
    </row>
    <row r="21" spans="1:12" x14ac:dyDescent="0.45">
      <c r="A21">
        <v>20</v>
      </c>
      <c r="B21" t="s">
        <v>19</v>
      </c>
      <c r="C21">
        <v>1.65</v>
      </c>
    </row>
    <row r="22" spans="1:12" x14ac:dyDescent="0.45">
      <c r="A22">
        <v>21</v>
      </c>
      <c r="B22" t="s">
        <v>21</v>
      </c>
      <c r="D22">
        <v>58.25</v>
      </c>
      <c r="E22">
        <v>39</v>
      </c>
      <c r="H22">
        <v>27.1</v>
      </c>
      <c r="I22">
        <v>41.6</v>
      </c>
      <c r="J22">
        <v>51.35</v>
      </c>
      <c r="K22">
        <v>45.9</v>
      </c>
      <c r="L22">
        <v>47.1</v>
      </c>
    </row>
    <row r="23" spans="1:12" x14ac:dyDescent="0.45">
      <c r="A23">
        <v>22</v>
      </c>
      <c r="B23" t="s">
        <v>22</v>
      </c>
      <c r="D23">
        <v>22.6</v>
      </c>
    </row>
    <row r="24" spans="1:12" x14ac:dyDescent="0.45">
      <c r="A24">
        <v>23</v>
      </c>
      <c r="B24" t="s">
        <v>23</v>
      </c>
      <c r="D24">
        <v>22.2</v>
      </c>
      <c r="E24">
        <v>39.9</v>
      </c>
      <c r="F24">
        <v>46.68</v>
      </c>
    </row>
    <row r="25" spans="1:12" x14ac:dyDescent="0.45">
      <c r="A25">
        <v>24</v>
      </c>
      <c r="B25" t="s">
        <v>24</v>
      </c>
      <c r="E25">
        <v>24.63</v>
      </c>
    </row>
    <row r="26" spans="1:12" x14ac:dyDescent="0.45">
      <c r="A26">
        <v>25</v>
      </c>
      <c r="B26" t="s">
        <v>25</v>
      </c>
      <c r="E26">
        <v>17.75</v>
      </c>
      <c r="F26">
        <v>59.35</v>
      </c>
      <c r="G26">
        <v>64.400000000000006</v>
      </c>
      <c r="H26">
        <v>64.349999999999994</v>
      </c>
      <c r="K26">
        <v>33.799999999999997</v>
      </c>
      <c r="L26">
        <v>25.1</v>
      </c>
    </row>
    <row r="27" spans="1:12" x14ac:dyDescent="0.45">
      <c r="A27">
        <v>26</v>
      </c>
      <c r="B27" t="s">
        <v>26</v>
      </c>
      <c r="E27">
        <v>16.079999999999998</v>
      </c>
      <c r="F27">
        <v>44.4</v>
      </c>
      <c r="G27">
        <v>49.9</v>
      </c>
      <c r="J27">
        <v>23.85</v>
      </c>
      <c r="K27">
        <v>40.880000000000003</v>
      </c>
    </row>
    <row r="28" spans="1:12" x14ac:dyDescent="0.45">
      <c r="A28">
        <v>27</v>
      </c>
      <c r="B28" t="s">
        <v>27</v>
      </c>
      <c r="F28">
        <v>19.7</v>
      </c>
      <c r="G28">
        <v>42.7</v>
      </c>
      <c r="H28">
        <v>57.6</v>
      </c>
      <c r="I28">
        <v>49.75</v>
      </c>
    </row>
    <row r="29" spans="1:12" x14ac:dyDescent="0.45">
      <c r="A29">
        <v>28</v>
      </c>
      <c r="B29" t="s">
        <v>28</v>
      </c>
      <c r="F29">
        <v>28.1</v>
      </c>
    </row>
    <row r="30" spans="1:12" x14ac:dyDescent="0.45">
      <c r="A30">
        <v>29</v>
      </c>
      <c r="B30" t="s">
        <v>29</v>
      </c>
      <c r="G30">
        <v>32.5</v>
      </c>
    </row>
    <row r="31" spans="1:12" x14ac:dyDescent="0.45">
      <c r="A31">
        <v>30</v>
      </c>
      <c r="B31" t="s">
        <v>30</v>
      </c>
      <c r="G31">
        <v>21.6</v>
      </c>
    </row>
    <row r="32" spans="1:12" x14ac:dyDescent="0.45">
      <c r="A32">
        <v>31</v>
      </c>
      <c r="B32" t="s">
        <v>32</v>
      </c>
      <c r="H32">
        <v>61.55</v>
      </c>
    </row>
    <row r="33" spans="1:12" x14ac:dyDescent="0.45">
      <c r="A33">
        <v>32</v>
      </c>
      <c r="B33" t="s">
        <v>33</v>
      </c>
      <c r="I33">
        <v>34</v>
      </c>
      <c r="J33">
        <v>41.7</v>
      </c>
      <c r="K33">
        <v>43.85</v>
      </c>
      <c r="L33">
        <v>52.6</v>
      </c>
    </row>
    <row r="34" spans="1:12" x14ac:dyDescent="0.45">
      <c r="A34">
        <v>33</v>
      </c>
      <c r="B34" t="s">
        <v>34</v>
      </c>
      <c r="I34">
        <v>51.7</v>
      </c>
      <c r="J34">
        <v>77.7</v>
      </c>
      <c r="K34">
        <v>70.75</v>
      </c>
      <c r="L34">
        <v>60.98</v>
      </c>
    </row>
    <row r="35" spans="1:12" x14ac:dyDescent="0.45">
      <c r="A35">
        <v>34</v>
      </c>
      <c r="B35" t="s">
        <v>35</v>
      </c>
      <c r="K35">
        <v>53.3</v>
      </c>
      <c r="L35">
        <v>31.38</v>
      </c>
    </row>
    <row r="36" spans="1:12" x14ac:dyDescent="0.45">
      <c r="A36">
        <v>35</v>
      </c>
      <c r="B36" t="s">
        <v>36</v>
      </c>
      <c r="L36">
        <v>21.1</v>
      </c>
    </row>
    <row r="37" spans="1:12" x14ac:dyDescent="0.45">
      <c r="A37">
        <v>36</v>
      </c>
      <c r="B37" t="s">
        <v>37</v>
      </c>
      <c r="L37">
        <v>44.65</v>
      </c>
    </row>
    <row r="38" spans="1:12" x14ac:dyDescent="0.45">
      <c r="A38" t="s">
        <v>38</v>
      </c>
      <c r="C38" s="2">
        <f>AVERAGE(C2:C37)</f>
        <v>80.089000000000013</v>
      </c>
      <c r="D38" s="2">
        <f t="shared" ref="D38:L38" si="0">AVERAGE(D2:D37)</f>
        <v>96.160999999999987</v>
      </c>
      <c r="E38" s="2">
        <f t="shared" si="0"/>
        <v>108.36800000000001</v>
      </c>
      <c r="F38" s="2">
        <f t="shared" si="0"/>
        <v>112.31149999999998</v>
      </c>
      <c r="G38" s="2">
        <f t="shared" si="0"/>
        <v>127.4825</v>
      </c>
      <c r="H38" s="2">
        <f t="shared" si="0"/>
        <v>135.10649999999998</v>
      </c>
      <c r="I38" s="2">
        <f t="shared" si="0"/>
        <v>135.97249999999994</v>
      </c>
      <c r="J38" s="2">
        <f t="shared" si="0"/>
        <v>131.51749999999998</v>
      </c>
      <c r="K38" s="2">
        <f t="shared" si="0"/>
        <v>137.81300000000005</v>
      </c>
      <c r="L38" s="2">
        <f t="shared" si="0"/>
        <v>131.7705</v>
      </c>
    </row>
    <row r="39" spans="1:12" x14ac:dyDescent="0.45">
      <c r="A39" t="s">
        <v>39</v>
      </c>
      <c r="C39" s="2">
        <f>MEDIAN(C2:C37)</f>
        <v>49.5</v>
      </c>
      <c r="D39" s="2">
        <f t="shared" ref="D39:L39" si="1">MEDIAN(D2:D37)</f>
        <v>59.05</v>
      </c>
      <c r="E39" s="2">
        <f t="shared" si="1"/>
        <v>64.365000000000009</v>
      </c>
      <c r="F39" s="2">
        <f t="shared" si="1"/>
        <v>65.800000000000011</v>
      </c>
      <c r="G39" s="2">
        <f t="shared" si="1"/>
        <v>73.599999999999994</v>
      </c>
      <c r="H39" s="2">
        <f t="shared" si="1"/>
        <v>67.8</v>
      </c>
      <c r="I39" s="2">
        <f t="shared" si="1"/>
        <v>73.55</v>
      </c>
      <c r="J39" s="2">
        <f t="shared" si="1"/>
        <v>64.424999999999997</v>
      </c>
      <c r="K39" s="2">
        <f t="shared" si="1"/>
        <v>65.989999999999995</v>
      </c>
      <c r="L39" s="2">
        <f t="shared" si="1"/>
        <v>58.04</v>
      </c>
    </row>
    <row r="40" spans="1:12" x14ac:dyDescent="0.45">
      <c r="A40" t="s">
        <v>40</v>
      </c>
      <c r="C40" s="2">
        <f>_xlfn.STDEV.P(C2:C37)</f>
        <v>80.797635169601335</v>
      </c>
      <c r="D40" s="2">
        <f t="shared" ref="D40:L40" si="2">_xlfn.STDEV.P(D2:D37)</f>
        <v>91.594056897814099</v>
      </c>
      <c r="E40" s="2">
        <f t="shared" si="2"/>
        <v>105.0307595707086</v>
      </c>
      <c r="F40" s="2">
        <f t="shared" si="2"/>
        <v>98.020665998298583</v>
      </c>
      <c r="G40" s="2">
        <f t="shared" si="2"/>
        <v>125.04371163217283</v>
      </c>
      <c r="H40" s="2">
        <f t="shared" si="2"/>
        <v>142.98531411564616</v>
      </c>
      <c r="I40" s="2">
        <f t="shared" si="2"/>
        <v>153.95503115764038</v>
      </c>
      <c r="J40" s="2">
        <f t="shared" si="2"/>
        <v>164.00841539003417</v>
      </c>
      <c r="K40" s="2">
        <f t="shared" si="2"/>
        <v>167.7724872289852</v>
      </c>
      <c r="L40" s="2">
        <f t="shared" si="2"/>
        <v>173.48335422959173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30" zoomScaleNormal="130" workbookViewId="0">
      <selection activeCell="A6" sqref="A6"/>
    </sheetView>
  </sheetViews>
  <sheetFormatPr defaultRowHeight="14.25" x14ac:dyDescent="0.45"/>
  <cols>
    <col min="1" max="1" width="18.73046875" customWidth="1"/>
  </cols>
  <sheetData>
    <row r="1" spans="1:11" x14ac:dyDescent="0.45">
      <c r="A1" t="s">
        <v>20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t="s">
        <v>52</v>
      </c>
      <c r="B2" s="1">
        <f>CORREL('Transfer expense - Rolling avg'!C2:C37,Points!C5:C40)</f>
        <v>0.4513928590224574</v>
      </c>
      <c r="C2" s="1">
        <f>CORREL('Transfer expense - Rolling avg'!D2:D37,Points!D5:D40)</f>
        <v>0.71668875127672793</v>
      </c>
      <c r="D2" s="1">
        <f>CORREL('Transfer expense - Rolling avg'!E2:E37,Points!E5:E40)</f>
        <v>0.72120463814529057</v>
      </c>
      <c r="E2" s="1">
        <f>CORREL('Transfer expense - Rolling avg'!F2:F37,Points!F5:F40)</f>
        <v>0.76598353676598341</v>
      </c>
      <c r="F2" s="1">
        <f>CORREL('Transfer expense - Rolling avg'!G2:G37,Points!G5:G40)</f>
        <v>0.84736992268730982</v>
      </c>
      <c r="G2" s="1">
        <f>CORREL('Transfer expense - Rolling avg'!H2:H37,Points!H5:H40)</f>
        <v>0.84578191532028235</v>
      </c>
      <c r="H2" s="1">
        <f>CORREL('Transfer expense - Rolling avg'!I2:I37,Points!I5:I40)</f>
        <v>0.85352788246178202</v>
      </c>
      <c r="I2" s="1">
        <f>CORREL('Transfer expense - Rolling avg'!J2:J37,Points!J5:J40)</f>
        <v>0.85601497729988485</v>
      </c>
      <c r="J2" s="1">
        <f>CORREL('Transfer expense - Rolling avg'!K2:K37,Points!K5:K40)</f>
        <v>0.82071721685710652</v>
      </c>
      <c r="K2" s="1">
        <f>CORREL('Transfer expense - Rolling avg'!L2:L37,Points!L5:L40)</f>
        <v>0.84551510585875</v>
      </c>
    </row>
    <row r="3" spans="1:11" x14ac:dyDescent="0.45">
      <c r="A3" t="s">
        <v>53</v>
      </c>
      <c r="B3" s="1">
        <f>CORREL('Market Value'!C2:C37,Points!C5:C40)</f>
        <v>0.69594976831845434</v>
      </c>
      <c r="C3" s="1">
        <f>CORREL('Market Value'!D2:D37,Points!D5:D40)</f>
        <v>0.76907629989611292</v>
      </c>
      <c r="D3" s="1">
        <f>CORREL('Market Value'!E2:E37,Points!E5:E40)</f>
        <v>0.63281958519858805</v>
      </c>
      <c r="E3" s="1">
        <f>CORREL('Market Value'!F2:F37,Points!F5:F40)</f>
        <v>0.88544383495947532</v>
      </c>
      <c r="F3" s="1">
        <f>CORREL('Market Value'!G2:G37,Points!G5:G40)</f>
        <v>0.90110104609446773</v>
      </c>
      <c r="G3" s="1">
        <f>CORREL('Market Value'!H2:H37,Points!H5:H40)</f>
        <v>0.92705921087708476</v>
      </c>
      <c r="H3" s="1">
        <f>CORREL('Market Value'!I2:I37,Points!I5:I40)</f>
        <v>0.89360143856659635</v>
      </c>
      <c r="I3" s="1">
        <f>CORREL('Market Value'!J2:J37,Points!J5:J40)</f>
        <v>0.85065667762371255</v>
      </c>
      <c r="J3" s="1">
        <f>CORREL('Market Value'!K2:K37,Points!K5:K40)</f>
        <v>0.80314196586712949</v>
      </c>
      <c r="K3" s="1">
        <f>CORREL('Market Value'!L2:L37,Points!L5:L40)</f>
        <v>0.81869333318798543</v>
      </c>
    </row>
    <row r="4" spans="1:11" x14ac:dyDescent="0.45">
      <c r="A4" t="s">
        <v>54</v>
      </c>
      <c r="B4" s="1">
        <f>CORREL('Transfer expense - Rolling avg'!C6:C39,Points!C9:C42)</f>
        <v>0.28733175761329688</v>
      </c>
      <c r="C4" s="1">
        <f>CORREL('Transfer expense - Rolling avg'!D6:D39,Points!D9:D42)</f>
        <v>0.6060209955377186</v>
      </c>
      <c r="D4" s="1">
        <f>CORREL('Transfer expense - Rolling avg'!E6:E39,Points!E9:E42)</f>
        <v>0.56620488228468546</v>
      </c>
      <c r="E4" s="1">
        <f>CORREL('Transfer expense - Rolling avg'!F6:F39,Points!F9:F42)</f>
        <v>0.70308447359394288</v>
      </c>
      <c r="F4" s="1">
        <f>CORREL('Transfer expense - Rolling avg'!G6:G39,Points!G9:G42)</f>
        <v>0.53261195147733742</v>
      </c>
      <c r="G4" s="1">
        <f>CORREL('Transfer expense - Rolling avg'!H6:H39,Points!H9:H42)</f>
        <v>0.47782497997509654</v>
      </c>
      <c r="H4" s="1">
        <f>CORREL('Transfer expense - Rolling avg'!I6:I39,Points!I9:I42)</f>
        <v>0.42602513605617293</v>
      </c>
      <c r="I4" s="1">
        <f>CORREL('Transfer expense - Rolling avg'!J6:J39,Points!J9:J42)</f>
        <v>0.67739444044289387</v>
      </c>
      <c r="J4" s="1">
        <f>CORREL('Transfer expense - Rolling avg'!K6:K39,Points!K9:K42)</f>
        <v>0.83308878546489507</v>
      </c>
      <c r="K4" s="1">
        <f>CORREL('Transfer expense - Rolling avg'!L6:L39,Points!L9:L42)</f>
        <v>0.75362055637751046</v>
      </c>
    </row>
    <row r="5" spans="1:11" x14ac:dyDescent="0.45">
      <c r="A5" t="s">
        <v>55</v>
      </c>
      <c r="B5" s="1">
        <f>CORREL('Market Value'!C6:C39,Points!C9:C42)</f>
        <v>0.31171529328064546</v>
      </c>
      <c r="C5" s="1">
        <f>CORREL('Market Value'!D6:D39,Points!D9:D42)</f>
        <v>0.58864298130102499</v>
      </c>
      <c r="D5" s="1">
        <f>CORREL('Market Value'!E6:E39,Points!E9:E42)</f>
        <v>0.5327373456493365</v>
      </c>
      <c r="E5" s="1">
        <f>CORREL('Market Value'!F6:F39,Points!F9:F42)</f>
        <v>0.81510372521136443</v>
      </c>
      <c r="F5" s="1">
        <f>CORREL('Market Value'!G6:G39,Points!G9:G42)</f>
        <v>0.54579666721196363</v>
      </c>
      <c r="G5" s="1">
        <f>CORREL('Market Value'!H6:H39,Points!H9:H42)</f>
        <v>0.69125197690654305</v>
      </c>
      <c r="H5" s="1">
        <f>CORREL('Market Value'!I6:I39,Points!I9:I42)</f>
        <v>0.36595373290483812</v>
      </c>
      <c r="I5" s="1">
        <f>CORREL('Market Value'!J6:J39,Points!J9:J42)</f>
        <v>0.61423396728031632</v>
      </c>
      <c r="J5" s="1">
        <f>CORREL('Market Value'!K6:K39,Points!K9:K42)</f>
        <v>0.8573622631580653</v>
      </c>
      <c r="K5" s="1">
        <f>CORREL('Market Value'!L6:L39,Points!L9:L42)</f>
        <v>0.76199858114439656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Points</vt:lpstr>
      <vt:lpstr>Standings thresholds</vt:lpstr>
      <vt:lpstr>Transfer expense</vt:lpstr>
      <vt:lpstr>Transfer expense - Rolling avg</vt:lpstr>
      <vt:lpstr>Net transfer spend</vt:lpstr>
      <vt:lpstr>Net transfer spend - Rolling av</vt:lpstr>
      <vt:lpstr>Market Value</vt:lpstr>
      <vt:lpstr>Correlations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 Doctor Zed</dc:creator>
  <cp:lastModifiedBy>Evil Doctor Zed</cp:lastModifiedBy>
  <dcterms:created xsi:type="dcterms:W3CDTF">2016-03-16T18:57:38Z</dcterms:created>
  <dcterms:modified xsi:type="dcterms:W3CDTF">2016-03-28T19:08:05Z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c8bc1e76-2c10-4bc2-a2f3-7d2067131a10</vt:lpwstr>
  </property>
</Properties>
</file>