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shendu Kr Biswas\Desktop\"/>
    </mc:Choice>
  </mc:AlternateContent>
  <xr:revisionPtr revIDLastSave="0" documentId="8_{A134A223-FB83-4B2A-BD0F-C1248591FB66}" xr6:coauthVersionLast="47" xr6:coauthVersionMax="47" xr10:uidLastSave="{00000000-0000-0000-0000-000000000000}"/>
  <bookViews>
    <workbookView xWindow="-108" yWindow="-108" windowWidth="23256" windowHeight="12456" activeTab="2" xr2:uid="{C9C46ADF-8920-4E16-AEDE-24DE44ADB401}"/>
  </bookViews>
  <sheets>
    <sheet name="Length" sheetId="1" r:id="rId1"/>
    <sheet name="Width" sheetId="2" r:id="rId2"/>
    <sheet name="Aspect rat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3" l="1"/>
  <c r="V28" i="3" s="1"/>
  <c r="U27" i="3"/>
  <c r="O27" i="3"/>
  <c r="O28" i="3" s="1"/>
  <c r="N27" i="3"/>
  <c r="H27" i="3"/>
  <c r="H28" i="3" s="1"/>
  <c r="G27" i="3"/>
  <c r="T25" i="3"/>
  <c r="U25" i="3" s="1"/>
  <c r="V25" i="3" s="1"/>
  <c r="S25" i="3"/>
  <c r="L25" i="3"/>
  <c r="M25" i="3" s="1"/>
  <c r="N25" i="3" s="1"/>
  <c r="O25" i="3" s="1"/>
  <c r="T24" i="3"/>
  <c r="U24" i="3" s="1"/>
  <c r="V24" i="3" s="1"/>
  <c r="S24" i="3"/>
  <c r="M24" i="3"/>
  <c r="N24" i="3" s="1"/>
  <c r="O24" i="3" s="1"/>
  <c r="L24" i="3"/>
  <c r="E24" i="3"/>
  <c r="F24" i="3" s="1"/>
  <c r="G24" i="3" s="1"/>
  <c r="H24" i="3" s="1"/>
  <c r="S23" i="3"/>
  <c r="T23" i="3" s="1"/>
  <c r="U23" i="3" s="1"/>
  <c r="V23" i="3" s="1"/>
  <c r="M23" i="3"/>
  <c r="N23" i="3" s="1"/>
  <c r="O23" i="3" s="1"/>
  <c r="L23" i="3"/>
  <c r="E23" i="3"/>
  <c r="F23" i="3" s="1"/>
  <c r="G23" i="3" s="1"/>
  <c r="S22" i="3"/>
  <c r="T22" i="3" s="1"/>
  <c r="U22" i="3" s="1"/>
  <c r="V22" i="3" s="1"/>
  <c r="M22" i="3"/>
  <c r="N22" i="3" s="1"/>
  <c r="O22" i="3" s="1"/>
  <c r="L22" i="3"/>
  <c r="L21" i="3"/>
  <c r="M21" i="3" s="1"/>
  <c r="N21" i="3" s="1"/>
  <c r="O21" i="3" s="1"/>
  <c r="S20" i="3"/>
  <c r="T20" i="3" s="1"/>
  <c r="U20" i="3" s="1"/>
  <c r="V20" i="3" s="1"/>
  <c r="M20" i="3"/>
  <c r="N20" i="3" s="1"/>
  <c r="O20" i="3" s="1"/>
  <c r="L20" i="3"/>
  <c r="E20" i="3"/>
  <c r="F20" i="3" s="1"/>
  <c r="G20" i="3" s="1"/>
  <c r="S19" i="3"/>
  <c r="T19" i="3" s="1"/>
  <c r="U19" i="3" s="1"/>
  <c r="V19" i="3" s="1"/>
  <c r="M19" i="3"/>
  <c r="N19" i="3" s="1"/>
  <c r="O19" i="3" s="1"/>
  <c r="L19" i="3"/>
  <c r="E19" i="3"/>
  <c r="F19" i="3" s="1"/>
  <c r="G19" i="3" s="1"/>
  <c r="S18" i="3"/>
  <c r="T18" i="3" s="1"/>
  <c r="U18" i="3" s="1"/>
  <c r="V18" i="3" s="1"/>
  <c r="M18" i="3"/>
  <c r="N18" i="3" s="1"/>
  <c r="O18" i="3" s="1"/>
  <c r="L18" i="3"/>
  <c r="E18" i="3"/>
  <c r="F18" i="3" s="1"/>
  <c r="G18" i="3" s="1"/>
  <c r="H18" i="3" s="1"/>
  <c r="S17" i="3"/>
  <c r="T17" i="3" s="1"/>
  <c r="U17" i="3" s="1"/>
  <c r="V17" i="3" s="1"/>
  <c r="M17" i="3"/>
  <c r="N17" i="3" s="1"/>
  <c r="O17" i="3" s="1"/>
  <c r="L17" i="3"/>
  <c r="S16" i="3"/>
  <c r="T16" i="3" s="1"/>
  <c r="U16" i="3" s="1"/>
  <c r="V16" i="3" s="1"/>
  <c r="L16" i="3"/>
  <c r="M16" i="3" s="1"/>
  <c r="N16" i="3" s="1"/>
  <c r="O16" i="3" s="1"/>
  <c r="T15" i="3"/>
  <c r="U15" i="3" s="1"/>
  <c r="V15" i="3" s="1"/>
  <c r="S15" i="3"/>
  <c r="L15" i="3"/>
  <c r="M15" i="3" s="1"/>
  <c r="N15" i="3" s="1"/>
  <c r="O15" i="3" s="1"/>
  <c r="S14" i="3"/>
  <c r="T14" i="3" s="1"/>
  <c r="U14" i="3" s="1"/>
  <c r="V14" i="3" s="1"/>
  <c r="M14" i="3"/>
  <c r="N14" i="3" s="1"/>
  <c r="O14" i="3" s="1"/>
  <c r="L14" i="3"/>
  <c r="E14" i="3"/>
  <c r="F14" i="3" s="1"/>
  <c r="G14" i="3" s="1"/>
  <c r="H14" i="3" s="1"/>
  <c r="S13" i="3"/>
  <c r="T13" i="3" s="1"/>
  <c r="U13" i="3" s="1"/>
  <c r="V13" i="3" s="1"/>
  <c r="M13" i="3"/>
  <c r="N13" i="3" s="1"/>
  <c r="O13" i="3" s="1"/>
  <c r="L13" i="3"/>
  <c r="E13" i="3"/>
  <c r="F13" i="3" s="1"/>
  <c r="G13" i="3" s="1"/>
  <c r="S12" i="3"/>
  <c r="T12" i="3" s="1"/>
  <c r="U12" i="3" s="1"/>
  <c r="V12" i="3" s="1"/>
  <c r="M12" i="3"/>
  <c r="N12" i="3" s="1"/>
  <c r="O12" i="3" s="1"/>
  <c r="L12" i="3"/>
  <c r="E12" i="3"/>
  <c r="F12" i="3" s="1"/>
  <c r="G12" i="3" s="1"/>
  <c r="S11" i="3"/>
  <c r="T11" i="3" s="1"/>
  <c r="U11" i="3" s="1"/>
  <c r="V11" i="3" s="1"/>
  <c r="M11" i="3"/>
  <c r="N11" i="3" s="1"/>
  <c r="O11" i="3" s="1"/>
  <c r="L11" i="3"/>
  <c r="E11" i="3"/>
  <c r="F11" i="3" s="1"/>
  <c r="G11" i="3" s="1"/>
  <c r="H11" i="3" s="1"/>
  <c r="S10" i="3"/>
  <c r="T10" i="3" s="1"/>
  <c r="U10" i="3" s="1"/>
  <c r="V10" i="3" s="1"/>
  <c r="M10" i="3"/>
  <c r="N10" i="3" s="1"/>
  <c r="O10" i="3" s="1"/>
  <c r="L10" i="3"/>
  <c r="E10" i="3"/>
  <c r="F10" i="3" s="1"/>
  <c r="G10" i="3" s="1"/>
  <c r="S9" i="3"/>
  <c r="T9" i="3" s="1"/>
  <c r="U9" i="3" s="1"/>
  <c r="V9" i="3" s="1"/>
  <c r="F9" i="3"/>
  <c r="G9" i="3" s="1"/>
  <c r="H9" i="3" s="1"/>
  <c r="E9" i="3"/>
  <c r="S8" i="3"/>
  <c r="T8" i="3" s="1"/>
  <c r="U8" i="3" s="1"/>
  <c r="V8" i="3" s="1"/>
  <c r="L8" i="3"/>
  <c r="M8" i="3" s="1"/>
  <c r="N8" i="3" s="1"/>
  <c r="O8" i="3" s="1"/>
  <c r="F8" i="3"/>
  <c r="G8" i="3" s="1"/>
  <c r="H8" i="3" s="1"/>
  <c r="E8" i="3"/>
  <c r="S7" i="3"/>
  <c r="T7" i="3" s="1"/>
  <c r="U7" i="3" s="1"/>
  <c r="V7" i="3" s="1"/>
  <c r="L7" i="3"/>
  <c r="M7" i="3" s="1"/>
  <c r="N7" i="3" s="1"/>
  <c r="O7" i="3" s="1"/>
  <c r="F7" i="3"/>
  <c r="G7" i="3" s="1"/>
  <c r="H7" i="3" s="1"/>
  <c r="E7" i="3"/>
  <c r="S6" i="3"/>
  <c r="T6" i="3" s="1"/>
  <c r="U6" i="3" s="1"/>
  <c r="V6" i="3" s="1"/>
  <c r="L6" i="3"/>
  <c r="M6" i="3" s="1"/>
  <c r="N6" i="3" s="1"/>
  <c r="O6" i="3" s="1"/>
  <c r="F6" i="3"/>
  <c r="G6" i="3" s="1"/>
  <c r="H6" i="3" s="1"/>
  <c r="E6" i="3"/>
  <c r="S5" i="3"/>
  <c r="T5" i="3" s="1"/>
  <c r="U5" i="3" s="1"/>
  <c r="V5" i="3" s="1"/>
  <c r="L5" i="3"/>
  <c r="M5" i="3" s="1"/>
  <c r="N5" i="3" s="1"/>
  <c r="O5" i="3" s="1"/>
  <c r="F5" i="3"/>
  <c r="G5" i="3" s="1"/>
  <c r="H5" i="3" s="1"/>
  <c r="E5" i="3"/>
  <c r="S4" i="3"/>
  <c r="T4" i="3" s="1"/>
  <c r="U4" i="3" s="1"/>
  <c r="V4" i="3" s="1"/>
  <c r="L4" i="3"/>
  <c r="M4" i="3" s="1"/>
  <c r="N4" i="3" s="1"/>
  <c r="O4" i="3" s="1"/>
  <c r="F4" i="3"/>
  <c r="G4" i="3" s="1"/>
  <c r="H4" i="3" s="1"/>
  <c r="E4" i="3"/>
  <c r="S3" i="3"/>
  <c r="T3" i="3" s="1"/>
  <c r="U3" i="3" s="1"/>
  <c r="V3" i="3" s="1"/>
  <c r="L3" i="3"/>
  <c r="M3" i="3" s="1"/>
  <c r="N3" i="3" s="1"/>
  <c r="O3" i="3" s="1"/>
  <c r="F3" i="3"/>
  <c r="G3" i="3" s="1"/>
  <c r="H3" i="3" s="1"/>
  <c r="E3" i="3"/>
  <c r="V27" i="2"/>
  <c r="V28" i="2" s="1"/>
  <c r="V30" i="2" s="1"/>
  <c r="U27" i="2"/>
  <c r="O27" i="2"/>
  <c r="O28" i="2" s="1"/>
  <c r="O30" i="2" s="1"/>
  <c r="N27" i="2"/>
  <c r="H27" i="2"/>
  <c r="H28" i="2" s="1"/>
  <c r="G27" i="2"/>
  <c r="S25" i="2"/>
  <c r="T25" i="2" s="1"/>
  <c r="U25" i="2" s="1"/>
  <c r="V25" i="2" s="1"/>
  <c r="L25" i="2"/>
  <c r="M25" i="2" s="1"/>
  <c r="N25" i="2" s="1"/>
  <c r="O25" i="2" s="1"/>
  <c r="S24" i="2"/>
  <c r="T24" i="2" s="1"/>
  <c r="U24" i="2" s="1"/>
  <c r="V24" i="2" s="1"/>
  <c r="L24" i="2"/>
  <c r="M24" i="2" s="1"/>
  <c r="N24" i="2" s="1"/>
  <c r="O24" i="2" s="1"/>
  <c r="E24" i="2"/>
  <c r="F24" i="2" s="1"/>
  <c r="G24" i="2" s="1"/>
  <c r="H24" i="2" s="1"/>
  <c r="S23" i="2"/>
  <c r="T23" i="2" s="1"/>
  <c r="U23" i="2" s="1"/>
  <c r="V23" i="2" s="1"/>
  <c r="L23" i="2"/>
  <c r="M23" i="2" s="1"/>
  <c r="N23" i="2" s="1"/>
  <c r="O23" i="2" s="1"/>
  <c r="E23" i="2"/>
  <c r="F23" i="2" s="1"/>
  <c r="G23" i="2" s="1"/>
  <c r="S22" i="2"/>
  <c r="T22" i="2" s="1"/>
  <c r="U22" i="2" s="1"/>
  <c r="V22" i="2" s="1"/>
  <c r="L22" i="2"/>
  <c r="M22" i="2" s="1"/>
  <c r="N22" i="2" s="1"/>
  <c r="O22" i="2" s="1"/>
  <c r="L21" i="2"/>
  <c r="M21" i="2" s="1"/>
  <c r="N21" i="2" s="1"/>
  <c r="O21" i="2" s="1"/>
  <c r="S20" i="2"/>
  <c r="T20" i="2" s="1"/>
  <c r="U20" i="2" s="1"/>
  <c r="V20" i="2" s="1"/>
  <c r="L20" i="2"/>
  <c r="M20" i="2" s="1"/>
  <c r="N20" i="2" s="1"/>
  <c r="O20" i="2" s="1"/>
  <c r="E20" i="2"/>
  <c r="F20" i="2" s="1"/>
  <c r="G20" i="2" s="1"/>
  <c r="H20" i="2" s="1"/>
  <c r="S19" i="2"/>
  <c r="T19" i="2" s="1"/>
  <c r="U19" i="2" s="1"/>
  <c r="V19" i="2" s="1"/>
  <c r="L19" i="2"/>
  <c r="M19" i="2" s="1"/>
  <c r="N19" i="2" s="1"/>
  <c r="O19" i="2" s="1"/>
  <c r="E19" i="2"/>
  <c r="F19" i="2" s="1"/>
  <c r="G19" i="2" s="1"/>
  <c r="S18" i="2"/>
  <c r="T18" i="2" s="1"/>
  <c r="U18" i="2" s="1"/>
  <c r="V18" i="2" s="1"/>
  <c r="L18" i="2"/>
  <c r="M18" i="2" s="1"/>
  <c r="N18" i="2" s="1"/>
  <c r="O18" i="2" s="1"/>
  <c r="E18" i="2"/>
  <c r="F18" i="2" s="1"/>
  <c r="G18" i="2" s="1"/>
  <c r="H18" i="2" s="1"/>
  <c r="S17" i="2"/>
  <c r="T17" i="2" s="1"/>
  <c r="U17" i="2" s="1"/>
  <c r="V17" i="2" s="1"/>
  <c r="L17" i="2"/>
  <c r="M17" i="2" s="1"/>
  <c r="N17" i="2" s="1"/>
  <c r="O17" i="2" s="1"/>
  <c r="S16" i="2"/>
  <c r="T16" i="2" s="1"/>
  <c r="U16" i="2" s="1"/>
  <c r="V16" i="2" s="1"/>
  <c r="L16" i="2"/>
  <c r="M16" i="2" s="1"/>
  <c r="N16" i="2" s="1"/>
  <c r="O16" i="2" s="1"/>
  <c r="S15" i="2"/>
  <c r="T15" i="2" s="1"/>
  <c r="U15" i="2" s="1"/>
  <c r="V15" i="2" s="1"/>
  <c r="L15" i="2"/>
  <c r="M15" i="2" s="1"/>
  <c r="N15" i="2" s="1"/>
  <c r="O15" i="2" s="1"/>
  <c r="S14" i="2"/>
  <c r="T14" i="2" s="1"/>
  <c r="U14" i="2" s="1"/>
  <c r="V14" i="2" s="1"/>
  <c r="L14" i="2"/>
  <c r="M14" i="2" s="1"/>
  <c r="N14" i="2" s="1"/>
  <c r="O14" i="2" s="1"/>
  <c r="E14" i="2"/>
  <c r="F14" i="2" s="1"/>
  <c r="G14" i="2" s="1"/>
  <c r="H14" i="2" s="1"/>
  <c r="S13" i="2"/>
  <c r="T13" i="2" s="1"/>
  <c r="U13" i="2" s="1"/>
  <c r="V13" i="2" s="1"/>
  <c r="L13" i="2"/>
  <c r="M13" i="2" s="1"/>
  <c r="N13" i="2" s="1"/>
  <c r="O13" i="2" s="1"/>
  <c r="E13" i="2"/>
  <c r="F13" i="2" s="1"/>
  <c r="G13" i="2" s="1"/>
  <c r="H13" i="2" s="1"/>
  <c r="S12" i="2"/>
  <c r="T12" i="2" s="1"/>
  <c r="U12" i="2" s="1"/>
  <c r="V12" i="2" s="1"/>
  <c r="L12" i="2"/>
  <c r="M12" i="2" s="1"/>
  <c r="N12" i="2" s="1"/>
  <c r="O12" i="2" s="1"/>
  <c r="E12" i="2"/>
  <c r="F12" i="2" s="1"/>
  <c r="G12" i="2" s="1"/>
  <c r="S11" i="2"/>
  <c r="T11" i="2" s="1"/>
  <c r="U11" i="2" s="1"/>
  <c r="V11" i="2" s="1"/>
  <c r="L11" i="2"/>
  <c r="M11" i="2" s="1"/>
  <c r="N11" i="2" s="1"/>
  <c r="O11" i="2" s="1"/>
  <c r="E11" i="2"/>
  <c r="F11" i="2" s="1"/>
  <c r="G11" i="2" s="1"/>
  <c r="H11" i="2" s="1"/>
  <c r="S10" i="2"/>
  <c r="T10" i="2" s="1"/>
  <c r="U10" i="2" s="1"/>
  <c r="V10" i="2" s="1"/>
  <c r="L10" i="2"/>
  <c r="M10" i="2" s="1"/>
  <c r="N10" i="2" s="1"/>
  <c r="O10" i="2" s="1"/>
  <c r="E10" i="2"/>
  <c r="F10" i="2" s="1"/>
  <c r="G10" i="2" s="1"/>
  <c r="S9" i="2"/>
  <c r="T9" i="2" s="1"/>
  <c r="U9" i="2" s="1"/>
  <c r="V9" i="2" s="1"/>
  <c r="E9" i="2"/>
  <c r="F9" i="2" s="1"/>
  <c r="G9" i="2" s="1"/>
  <c r="S8" i="2"/>
  <c r="T8" i="2" s="1"/>
  <c r="U8" i="2" s="1"/>
  <c r="V8" i="2" s="1"/>
  <c r="L8" i="2"/>
  <c r="M8" i="2" s="1"/>
  <c r="N8" i="2" s="1"/>
  <c r="O8" i="2" s="1"/>
  <c r="E8" i="2"/>
  <c r="F8" i="2" s="1"/>
  <c r="G8" i="2" s="1"/>
  <c r="H8" i="2" s="1"/>
  <c r="S7" i="2"/>
  <c r="T7" i="2" s="1"/>
  <c r="U7" i="2" s="1"/>
  <c r="V7" i="2" s="1"/>
  <c r="M7" i="2"/>
  <c r="N7" i="2" s="1"/>
  <c r="O7" i="2" s="1"/>
  <c r="L7" i="2"/>
  <c r="E7" i="2"/>
  <c r="F7" i="2" s="1"/>
  <c r="G7" i="2" s="1"/>
  <c r="S6" i="2"/>
  <c r="T6" i="2" s="1"/>
  <c r="U6" i="2" s="1"/>
  <c r="V6" i="2" s="1"/>
  <c r="L6" i="2"/>
  <c r="M6" i="2" s="1"/>
  <c r="N6" i="2" s="1"/>
  <c r="O6" i="2" s="1"/>
  <c r="E6" i="2"/>
  <c r="F6" i="2" s="1"/>
  <c r="G6" i="2" s="1"/>
  <c r="H6" i="2" s="1"/>
  <c r="S5" i="2"/>
  <c r="T5" i="2" s="1"/>
  <c r="U5" i="2" s="1"/>
  <c r="V5" i="2" s="1"/>
  <c r="L5" i="2"/>
  <c r="M5" i="2" s="1"/>
  <c r="N5" i="2" s="1"/>
  <c r="O5" i="2" s="1"/>
  <c r="E5" i="2"/>
  <c r="F5" i="2" s="1"/>
  <c r="G5" i="2" s="1"/>
  <c r="H5" i="2" s="1"/>
  <c r="S4" i="2"/>
  <c r="T4" i="2" s="1"/>
  <c r="U4" i="2" s="1"/>
  <c r="V4" i="2" s="1"/>
  <c r="L4" i="2"/>
  <c r="M4" i="2" s="1"/>
  <c r="N4" i="2" s="1"/>
  <c r="O4" i="2" s="1"/>
  <c r="E4" i="2"/>
  <c r="F4" i="2" s="1"/>
  <c r="G4" i="2" s="1"/>
  <c r="S3" i="2"/>
  <c r="T3" i="2" s="1"/>
  <c r="U3" i="2" s="1"/>
  <c r="V3" i="2" s="1"/>
  <c r="L3" i="2"/>
  <c r="M3" i="2" s="1"/>
  <c r="N3" i="2" s="1"/>
  <c r="O3" i="2" s="1"/>
  <c r="E3" i="2"/>
  <c r="F3" i="2" s="1"/>
  <c r="G3" i="2" s="1"/>
  <c r="H3" i="2" s="1"/>
  <c r="V27" i="1"/>
  <c r="V28" i="1" s="1"/>
  <c r="U27" i="1"/>
  <c r="O27" i="1"/>
  <c r="O28" i="1" s="1"/>
  <c r="N27" i="1"/>
  <c r="H27" i="1"/>
  <c r="H28" i="1" s="1"/>
  <c r="G27" i="1"/>
  <c r="T25" i="1"/>
  <c r="U25" i="1" s="1"/>
  <c r="V25" i="1" s="1"/>
  <c r="S25" i="1"/>
  <c r="L25" i="1"/>
  <c r="M25" i="1" s="1"/>
  <c r="N25" i="1" s="1"/>
  <c r="O25" i="1" s="1"/>
  <c r="T24" i="1"/>
  <c r="U24" i="1" s="1"/>
  <c r="V24" i="1" s="1"/>
  <c r="S24" i="1"/>
  <c r="M24" i="1"/>
  <c r="N24" i="1" s="1"/>
  <c r="O24" i="1" s="1"/>
  <c r="L24" i="1"/>
  <c r="E24" i="1"/>
  <c r="F24" i="1" s="1"/>
  <c r="G24" i="1" s="1"/>
  <c r="H24" i="1" s="1"/>
  <c r="S23" i="1"/>
  <c r="T23" i="1" s="1"/>
  <c r="U23" i="1" s="1"/>
  <c r="V23" i="1" s="1"/>
  <c r="M23" i="1"/>
  <c r="N23" i="1" s="1"/>
  <c r="O23" i="1" s="1"/>
  <c r="L23" i="1"/>
  <c r="E23" i="1"/>
  <c r="F23" i="1" s="1"/>
  <c r="G23" i="1" s="1"/>
  <c r="S22" i="1"/>
  <c r="T22" i="1" s="1"/>
  <c r="U22" i="1" s="1"/>
  <c r="V22" i="1" s="1"/>
  <c r="M22" i="1"/>
  <c r="N22" i="1" s="1"/>
  <c r="O22" i="1" s="1"/>
  <c r="L22" i="1"/>
  <c r="L21" i="1"/>
  <c r="M21" i="1" s="1"/>
  <c r="N21" i="1" s="1"/>
  <c r="O21" i="1" s="1"/>
  <c r="S20" i="1"/>
  <c r="T20" i="1" s="1"/>
  <c r="U20" i="1" s="1"/>
  <c r="V20" i="1" s="1"/>
  <c r="M20" i="1"/>
  <c r="N20" i="1" s="1"/>
  <c r="O20" i="1" s="1"/>
  <c r="L20" i="1"/>
  <c r="E20" i="1"/>
  <c r="F20" i="1" s="1"/>
  <c r="G20" i="1" s="1"/>
  <c r="S19" i="1"/>
  <c r="T19" i="1" s="1"/>
  <c r="U19" i="1" s="1"/>
  <c r="V19" i="1" s="1"/>
  <c r="M19" i="1"/>
  <c r="N19" i="1" s="1"/>
  <c r="O19" i="1" s="1"/>
  <c r="L19" i="1"/>
  <c r="E19" i="1"/>
  <c r="F19" i="1" s="1"/>
  <c r="G19" i="1" s="1"/>
  <c r="S18" i="1"/>
  <c r="T18" i="1" s="1"/>
  <c r="U18" i="1" s="1"/>
  <c r="V18" i="1" s="1"/>
  <c r="M18" i="1"/>
  <c r="N18" i="1" s="1"/>
  <c r="O18" i="1" s="1"/>
  <c r="L18" i="1"/>
  <c r="E18" i="1"/>
  <c r="F18" i="1" s="1"/>
  <c r="G18" i="1" s="1"/>
  <c r="H18" i="1" s="1"/>
  <c r="S17" i="1"/>
  <c r="T17" i="1" s="1"/>
  <c r="U17" i="1" s="1"/>
  <c r="V17" i="1" s="1"/>
  <c r="M17" i="1"/>
  <c r="N17" i="1" s="1"/>
  <c r="O17" i="1" s="1"/>
  <c r="L17" i="1"/>
  <c r="S16" i="1"/>
  <c r="T16" i="1" s="1"/>
  <c r="U16" i="1" s="1"/>
  <c r="V16" i="1" s="1"/>
  <c r="L16" i="1"/>
  <c r="M16" i="1" s="1"/>
  <c r="N16" i="1" s="1"/>
  <c r="O16" i="1" s="1"/>
  <c r="T15" i="1"/>
  <c r="U15" i="1" s="1"/>
  <c r="V15" i="1" s="1"/>
  <c r="S15" i="1"/>
  <c r="L15" i="1"/>
  <c r="M15" i="1" s="1"/>
  <c r="N15" i="1" s="1"/>
  <c r="O15" i="1" s="1"/>
  <c r="S14" i="1"/>
  <c r="T14" i="1" s="1"/>
  <c r="U14" i="1" s="1"/>
  <c r="V14" i="1" s="1"/>
  <c r="M14" i="1"/>
  <c r="N14" i="1" s="1"/>
  <c r="O14" i="1" s="1"/>
  <c r="L14" i="1"/>
  <c r="E14" i="1"/>
  <c r="F14" i="1" s="1"/>
  <c r="G14" i="1" s="1"/>
  <c r="H14" i="1" s="1"/>
  <c r="S13" i="1"/>
  <c r="T13" i="1" s="1"/>
  <c r="U13" i="1" s="1"/>
  <c r="V13" i="1" s="1"/>
  <c r="M13" i="1"/>
  <c r="N13" i="1" s="1"/>
  <c r="O13" i="1" s="1"/>
  <c r="L13" i="1"/>
  <c r="E13" i="1"/>
  <c r="F13" i="1" s="1"/>
  <c r="G13" i="1" s="1"/>
  <c r="S12" i="1"/>
  <c r="T12" i="1" s="1"/>
  <c r="U12" i="1" s="1"/>
  <c r="V12" i="1" s="1"/>
  <c r="M12" i="1"/>
  <c r="N12" i="1" s="1"/>
  <c r="O12" i="1" s="1"/>
  <c r="L12" i="1"/>
  <c r="E12" i="1"/>
  <c r="F12" i="1" s="1"/>
  <c r="G12" i="1" s="1"/>
  <c r="S11" i="1"/>
  <c r="T11" i="1" s="1"/>
  <c r="U11" i="1" s="1"/>
  <c r="V11" i="1" s="1"/>
  <c r="M11" i="1"/>
  <c r="N11" i="1" s="1"/>
  <c r="O11" i="1" s="1"/>
  <c r="L11" i="1"/>
  <c r="E11" i="1"/>
  <c r="F11" i="1" s="1"/>
  <c r="G11" i="1" s="1"/>
  <c r="H11" i="1" s="1"/>
  <c r="S10" i="1"/>
  <c r="T10" i="1" s="1"/>
  <c r="U10" i="1" s="1"/>
  <c r="V10" i="1" s="1"/>
  <c r="M10" i="1"/>
  <c r="N10" i="1" s="1"/>
  <c r="O10" i="1" s="1"/>
  <c r="L10" i="1"/>
  <c r="E10" i="1"/>
  <c r="F10" i="1" s="1"/>
  <c r="G10" i="1" s="1"/>
  <c r="S9" i="1"/>
  <c r="T9" i="1" s="1"/>
  <c r="U9" i="1" s="1"/>
  <c r="V9" i="1" s="1"/>
  <c r="F9" i="1"/>
  <c r="G9" i="1" s="1"/>
  <c r="H9" i="1" s="1"/>
  <c r="E9" i="1"/>
  <c r="S8" i="1"/>
  <c r="T8" i="1" s="1"/>
  <c r="U8" i="1" s="1"/>
  <c r="V8" i="1" s="1"/>
  <c r="L8" i="1"/>
  <c r="M8" i="1" s="1"/>
  <c r="N8" i="1" s="1"/>
  <c r="O8" i="1" s="1"/>
  <c r="F8" i="1"/>
  <c r="G8" i="1" s="1"/>
  <c r="H8" i="1" s="1"/>
  <c r="E8" i="1"/>
  <c r="S7" i="1"/>
  <c r="T7" i="1" s="1"/>
  <c r="U7" i="1" s="1"/>
  <c r="V7" i="1" s="1"/>
  <c r="L7" i="1"/>
  <c r="M7" i="1" s="1"/>
  <c r="N7" i="1" s="1"/>
  <c r="O7" i="1" s="1"/>
  <c r="F7" i="1"/>
  <c r="G7" i="1" s="1"/>
  <c r="H7" i="1" s="1"/>
  <c r="E7" i="1"/>
  <c r="S6" i="1"/>
  <c r="T6" i="1" s="1"/>
  <c r="U6" i="1" s="1"/>
  <c r="V6" i="1" s="1"/>
  <c r="L6" i="1"/>
  <c r="M6" i="1" s="1"/>
  <c r="N6" i="1" s="1"/>
  <c r="O6" i="1" s="1"/>
  <c r="F6" i="1"/>
  <c r="G6" i="1" s="1"/>
  <c r="H6" i="1" s="1"/>
  <c r="E6" i="1"/>
  <c r="S5" i="1"/>
  <c r="T5" i="1" s="1"/>
  <c r="U5" i="1" s="1"/>
  <c r="V5" i="1" s="1"/>
  <c r="L5" i="1"/>
  <c r="M5" i="1" s="1"/>
  <c r="N5" i="1" s="1"/>
  <c r="O5" i="1" s="1"/>
  <c r="F5" i="1"/>
  <c r="G5" i="1" s="1"/>
  <c r="H5" i="1" s="1"/>
  <c r="E5" i="1"/>
  <c r="S4" i="1"/>
  <c r="T4" i="1" s="1"/>
  <c r="U4" i="1" s="1"/>
  <c r="V4" i="1" s="1"/>
  <c r="L4" i="1"/>
  <c r="M4" i="1" s="1"/>
  <c r="N4" i="1" s="1"/>
  <c r="O4" i="1" s="1"/>
  <c r="F4" i="1"/>
  <c r="G4" i="1" s="1"/>
  <c r="H4" i="1" s="1"/>
  <c r="E4" i="1"/>
  <c r="S3" i="1"/>
  <c r="T3" i="1" s="1"/>
  <c r="U3" i="1" s="1"/>
  <c r="V3" i="1" s="1"/>
  <c r="L3" i="1"/>
  <c r="M3" i="1" s="1"/>
  <c r="N3" i="1" s="1"/>
  <c r="O3" i="1" s="1"/>
  <c r="F3" i="1"/>
  <c r="G3" i="1" s="1"/>
  <c r="H3" i="1" s="1"/>
  <c r="E3" i="1"/>
  <c r="H10" i="3" l="1"/>
  <c r="H13" i="3"/>
  <c r="H20" i="3"/>
  <c r="H12" i="3"/>
  <c r="H19" i="3"/>
  <c r="H23" i="3"/>
  <c r="H4" i="2"/>
  <c r="H30" i="2"/>
  <c r="H9" i="2"/>
  <c r="H12" i="2"/>
  <c r="H19" i="2"/>
  <c r="H23" i="2"/>
  <c r="H7" i="2"/>
  <c r="H10" i="2"/>
  <c r="H10" i="1"/>
  <c r="H13" i="1"/>
  <c r="H20" i="1"/>
  <c r="H12" i="1"/>
  <c r="H19" i="1"/>
  <c r="H23" i="1"/>
</calcChain>
</file>

<file path=xl/sharedStrings.xml><?xml version="1.0" encoding="utf-8"?>
<sst xmlns="http://schemas.openxmlformats.org/spreadsheetml/2006/main" count="159" uniqueCount="63">
  <si>
    <t>Error in Total Length (A)_Cyclewise</t>
  </si>
  <si>
    <t>Dyke No.</t>
  </si>
  <si>
    <t>Actual A</t>
  </si>
  <si>
    <t>Raw A</t>
  </si>
  <si>
    <t>A - Raw A</t>
  </si>
  <si>
    <t>Mod (A - Raw A)</t>
  </si>
  <si>
    <t>Absolute Error (in %)</t>
  </si>
  <si>
    <r>
      <t>(X</t>
    </r>
    <r>
      <rPr>
        <b/>
        <vertAlign val="subscript"/>
        <sz val="12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 xml:space="preserve"> - mean)^2</t>
    </r>
  </si>
  <si>
    <t>1st cycle A (1A)</t>
  </si>
  <si>
    <t>A - 1A</t>
  </si>
  <si>
    <t>Mod (A - 1A)</t>
  </si>
  <si>
    <t>2nd cycle A (2A)</t>
  </si>
  <si>
    <t>A - 2A</t>
  </si>
  <si>
    <t>Mod (A - 2A)</t>
  </si>
  <si>
    <t>D1</t>
  </si>
  <si>
    <t>D3</t>
  </si>
  <si>
    <t>D5</t>
  </si>
  <si>
    <t>D7</t>
  </si>
  <si>
    <t>D8</t>
  </si>
  <si>
    <t>D9</t>
  </si>
  <si>
    <t>D10</t>
  </si>
  <si>
    <t>CH-162b</t>
  </si>
  <si>
    <t>78-F</t>
  </si>
  <si>
    <t>88-G</t>
  </si>
  <si>
    <t>98-B</t>
  </si>
  <si>
    <t>94-01</t>
  </si>
  <si>
    <t>90-02</t>
  </si>
  <si>
    <t>90-03</t>
  </si>
  <si>
    <t>90-04</t>
  </si>
  <si>
    <t>270-2</t>
  </si>
  <si>
    <t>88-F</t>
  </si>
  <si>
    <t>88-A</t>
  </si>
  <si>
    <t>88-B</t>
  </si>
  <si>
    <t>88-D</t>
  </si>
  <si>
    <t>94-02</t>
  </si>
  <si>
    <t>94-04</t>
  </si>
  <si>
    <t>94-05</t>
  </si>
  <si>
    <t>Sum</t>
  </si>
  <si>
    <t>Avg</t>
  </si>
  <si>
    <t>SD</t>
  </si>
  <si>
    <t>Error in Maximum Width (B)_Cyclewise</t>
  </si>
  <si>
    <t>Actual B</t>
  </si>
  <si>
    <t>Raw B</t>
  </si>
  <si>
    <t>B - Raw B</t>
  </si>
  <si>
    <t>Mod (B - Raw B)</t>
  </si>
  <si>
    <t>1st cycle B (1B)</t>
  </si>
  <si>
    <t>B - 1B</t>
  </si>
  <si>
    <t>Mod (B - 1B)</t>
  </si>
  <si>
    <t>2nd cycle B (2B)</t>
  </si>
  <si>
    <t>B - 2B</t>
  </si>
  <si>
    <t>Mod (B - 2B)</t>
  </si>
  <si>
    <t>CoV</t>
  </si>
  <si>
    <t>Error in Aspect Ratio (B/A)_Cyclewise</t>
  </si>
  <si>
    <t>Actual B/A</t>
  </si>
  <si>
    <t>Raw B/A</t>
  </si>
  <si>
    <t>B/A - Raw B/A</t>
  </si>
  <si>
    <t>Mod (B/A - Raw B/A)</t>
  </si>
  <si>
    <t>1st cycle B/A (1B/A)</t>
  </si>
  <si>
    <t>B/A - 1B/A</t>
  </si>
  <si>
    <t>Mod (B/A - 1B/A)</t>
  </si>
  <si>
    <t>2nd cycle B/A (2B/A)</t>
  </si>
  <si>
    <t>B/A - 2B/A</t>
  </si>
  <si>
    <t>Mod (B/A - 2B/A)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</si>
</sst>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0.0000"/>
    <numFmt numFmtId="167" formatCode="0.000000000"/>
    <numFmt numFmtId="168" formatCode="0.0000000"/>
    <numFmt numFmtId="169" formatCode="0.000000E+00"/>
  </numFmts>
  <fonts count="8" x14ac:knownFonts="1">
    <font>
      <sz val="11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" fontId="2" fillId="0" borderId="3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/>
    <xf numFmtId="166" fontId="2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8DCF-4462-4CE8-94EA-F7EE87CCAEB4}">
  <dimension ref="A1:V28"/>
  <sheetViews>
    <sheetView zoomScale="80" zoomScaleNormal="80" workbookViewId="0">
      <selection activeCell="J13" sqref="J13"/>
    </sheetView>
  </sheetViews>
  <sheetFormatPr defaultRowHeight="14.4" x14ac:dyDescent="0.3"/>
  <cols>
    <col min="5" max="5" width="10" bestFit="1" customWidth="1"/>
    <col min="6" max="6" width="16.33203125" bestFit="1" customWidth="1"/>
    <col min="7" max="7" width="20.6640625" bestFit="1" customWidth="1"/>
    <col min="8" max="8" width="13.21875" bestFit="1" customWidth="1"/>
    <col min="11" max="11" width="15.5546875" bestFit="1" customWidth="1"/>
    <col min="13" max="13" width="13.21875" bestFit="1" customWidth="1"/>
    <col min="14" max="14" width="21.21875" bestFit="1" customWidth="1"/>
    <col min="15" max="15" width="13.44140625" bestFit="1" customWidth="1"/>
    <col min="17" max="17" width="9" bestFit="1" customWidth="1"/>
    <col min="18" max="18" width="16.33203125" bestFit="1" customWidth="1"/>
    <col min="20" max="20" width="13.21875" bestFit="1" customWidth="1"/>
    <col min="21" max="21" width="21.21875" bestFit="1" customWidth="1"/>
    <col min="22" max="22" width="13.44140625" bestFit="1" customWidth="1"/>
  </cols>
  <sheetData>
    <row r="1" spans="1:22" ht="2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x14ac:dyDescent="0.3">
      <c r="A2" s="2" t="s">
        <v>1</v>
      </c>
      <c r="B2" s="3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/>
      <c r="J2" s="2" t="s">
        <v>2</v>
      </c>
      <c r="K2" s="4" t="s">
        <v>8</v>
      </c>
      <c r="L2" s="2" t="s">
        <v>9</v>
      </c>
      <c r="M2" s="2" t="s">
        <v>10</v>
      </c>
      <c r="N2" s="2" t="s">
        <v>6</v>
      </c>
      <c r="O2" s="2" t="s">
        <v>7</v>
      </c>
      <c r="P2" s="3"/>
      <c r="Q2" s="2" t="s">
        <v>2</v>
      </c>
      <c r="R2" s="2" t="s">
        <v>11</v>
      </c>
      <c r="S2" s="2" t="s">
        <v>12</v>
      </c>
      <c r="T2" s="2" t="s">
        <v>13</v>
      </c>
      <c r="U2" s="2" t="s">
        <v>6</v>
      </c>
      <c r="V2" s="2" t="s">
        <v>7</v>
      </c>
    </row>
    <row r="3" spans="1:22" ht="15.6" x14ac:dyDescent="0.3">
      <c r="A3" s="5" t="s">
        <v>14</v>
      </c>
      <c r="B3" s="3"/>
      <c r="C3" s="6">
        <v>27.2</v>
      </c>
      <c r="D3" s="7">
        <v>28.071300000000001</v>
      </c>
      <c r="E3" s="8">
        <f>C3-D3</f>
        <v>-0.87130000000000152</v>
      </c>
      <c r="F3" s="8">
        <f>ABS(E3)</f>
        <v>0.87130000000000152</v>
      </c>
      <c r="G3" s="9">
        <f>(F3/C3)*100</f>
        <v>3.2033088235294174</v>
      </c>
      <c r="H3" s="9">
        <f t="shared" ref="H3:H14" si="0">(G3-$G$27)^2</f>
        <v>802.42672827519846</v>
      </c>
      <c r="I3" s="3"/>
      <c r="J3" s="10">
        <v>27.2</v>
      </c>
      <c r="K3" s="11">
        <v>28.430199999999999</v>
      </c>
      <c r="L3" s="12">
        <f t="shared" ref="L3:L25" si="1">J3-K3</f>
        <v>-1.2302</v>
      </c>
      <c r="M3" s="12">
        <f>ABS(L3)</f>
        <v>1.2302</v>
      </c>
      <c r="N3" s="9">
        <f>(M3/J3)*100</f>
        <v>4.5227941176470585</v>
      </c>
      <c r="O3" s="13">
        <f>(N3-$N$27)^2</f>
        <v>42.723175745839193</v>
      </c>
      <c r="P3" s="3"/>
      <c r="Q3" s="10">
        <v>27.2</v>
      </c>
      <c r="R3" s="14">
        <v>28.430199999999999</v>
      </c>
      <c r="S3" s="8">
        <f>Q3-R3</f>
        <v>-1.2302</v>
      </c>
      <c r="T3" s="8">
        <f>ABS(S3)</f>
        <v>1.2302</v>
      </c>
      <c r="U3" s="9">
        <f>(T3/Q3)*100</f>
        <v>4.5227941176470585</v>
      </c>
      <c r="V3" s="13">
        <f t="shared" ref="V3:V20" si="2">(U3-$U$27)^2</f>
        <v>52.281792891561082</v>
      </c>
    </row>
    <row r="4" spans="1:22" ht="15.6" x14ac:dyDescent="0.3">
      <c r="A4" s="5" t="s">
        <v>15</v>
      </c>
      <c r="B4" s="3"/>
      <c r="C4" s="6">
        <v>6.1</v>
      </c>
      <c r="D4" s="7">
        <v>5.5575000000000001</v>
      </c>
      <c r="E4" s="8">
        <f t="shared" ref="E4:E24" si="3">C4-D4</f>
        <v>0.54249999999999954</v>
      </c>
      <c r="F4" s="8">
        <f t="shared" ref="F4:F24" si="4">ABS(E4)</f>
        <v>0.54249999999999954</v>
      </c>
      <c r="G4" s="9">
        <f t="shared" ref="G4:G24" si="5">(F4/C4)*100</f>
        <v>8.893442622950813</v>
      </c>
      <c r="H4" s="9">
        <f t="shared" si="0"/>
        <v>512.43394399690465</v>
      </c>
      <c r="I4" s="3"/>
      <c r="J4" s="6">
        <v>6.1</v>
      </c>
      <c r="K4" s="15">
        <v>6.9736000000000002</v>
      </c>
      <c r="L4" s="12">
        <f t="shared" si="1"/>
        <v>-0.8736000000000006</v>
      </c>
      <c r="M4" s="12">
        <f t="shared" ref="M4:M25" si="6">ABS(L4)</f>
        <v>0.8736000000000006</v>
      </c>
      <c r="N4" s="9">
        <f t="shared" ref="N4:N25" si="7">(M4/J4)*100</f>
        <v>14.321311475409848</v>
      </c>
      <c r="O4" s="13">
        <f t="shared" ref="O4:O25" si="8">(N4-$N$27)^2</f>
        <v>10.64208302331425</v>
      </c>
      <c r="P4" s="3"/>
      <c r="Q4" s="6">
        <v>6.1</v>
      </c>
      <c r="R4" s="16">
        <v>6.2895000000000003</v>
      </c>
      <c r="S4" s="8">
        <f t="shared" ref="S4:S25" si="9">Q4-R4</f>
        <v>-0.18950000000000067</v>
      </c>
      <c r="T4" s="8">
        <f t="shared" ref="T4:T25" si="10">ABS(S4)</f>
        <v>0.18950000000000067</v>
      </c>
      <c r="U4" s="9">
        <f t="shared" ref="U4:U25" si="11">(T4/Q4)*100</f>
        <v>3.1065573770491914</v>
      </c>
      <c r="V4" s="13">
        <f t="shared" si="2"/>
        <v>74.768044561481872</v>
      </c>
    </row>
    <row r="5" spans="1:22" ht="15.6" x14ac:dyDescent="0.3">
      <c r="A5" s="5" t="s">
        <v>16</v>
      </c>
      <c r="B5" s="3"/>
      <c r="C5" s="6">
        <v>26.4</v>
      </c>
      <c r="D5" s="7">
        <v>25.768699999999999</v>
      </c>
      <c r="E5" s="8">
        <f t="shared" si="3"/>
        <v>0.63129999999999953</v>
      </c>
      <c r="F5" s="8">
        <f t="shared" si="4"/>
        <v>0.63129999999999953</v>
      </c>
      <c r="G5" s="9">
        <f t="shared" si="5"/>
        <v>2.3912878787878773</v>
      </c>
      <c r="H5" s="9">
        <f t="shared" si="0"/>
        <v>849.09056446653369</v>
      </c>
      <c r="I5" s="3"/>
      <c r="J5" s="6">
        <v>26.4</v>
      </c>
      <c r="K5" s="15">
        <v>25.983599999999999</v>
      </c>
      <c r="L5" s="12">
        <f t="shared" si="1"/>
        <v>0.41639999999999944</v>
      </c>
      <c r="M5" s="12">
        <f t="shared" si="6"/>
        <v>0.41639999999999944</v>
      </c>
      <c r="N5" s="9">
        <f t="shared" si="7"/>
        <v>1.5772727272727252</v>
      </c>
      <c r="O5" s="13">
        <f t="shared" si="8"/>
        <v>89.904876033057931</v>
      </c>
      <c r="P5" s="3"/>
      <c r="Q5" s="6">
        <v>26.4</v>
      </c>
      <c r="R5" s="16">
        <v>25.735700000000001</v>
      </c>
      <c r="S5" s="8">
        <f t="shared" si="9"/>
        <v>0.66429999999999723</v>
      </c>
      <c r="T5" s="8">
        <f t="shared" si="10"/>
        <v>0.66429999999999723</v>
      </c>
      <c r="U5" s="9">
        <f t="shared" si="11"/>
        <v>2.5162878787878684</v>
      </c>
      <c r="V5" s="13">
        <f t="shared" si="2"/>
        <v>85.3244082874198</v>
      </c>
    </row>
    <row r="6" spans="1:22" ht="15.6" x14ac:dyDescent="0.3">
      <c r="A6" s="5" t="s">
        <v>17</v>
      </c>
      <c r="B6" s="3"/>
      <c r="C6" s="6">
        <v>1.9</v>
      </c>
      <c r="D6" s="7">
        <v>5.5609999999999999</v>
      </c>
      <c r="E6" s="8">
        <f t="shared" si="3"/>
        <v>-3.661</v>
      </c>
      <c r="F6" s="8">
        <f t="shared" si="4"/>
        <v>3.661</v>
      </c>
      <c r="G6" s="9">
        <f t="shared" si="5"/>
        <v>192.68421052631578</v>
      </c>
      <c r="H6" s="9">
        <f t="shared" si="0"/>
        <v>25970.535663641323</v>
      </c>
      <c r="I6" s="3"/>
      <c r="J6" s="6">
        <v>1.9</v>
      </c>
      <c r="K6" s="15">
        <v>1.5842000000000001</v>
      </c>
      <c r="L6" s="12">
        <f t="shared" si="1"/>
        <v>0.31579999999999986</v>
      </c>
      <c r="M6" s="12">
        <f t="shared" si="6"/>
        <v>0.31579999999999986</v>
      </c>
      <c r="N6" s="9">
        <f t="shared" si="7"/>
        <v>16.621052631578941</v>
      </c>
      <c r="O6" s="13">
        <f t="shared" si="8"/>
        <v>30.935418202422017</v>
      </c>
      <c r="P6" s="3"/>
      <c r="Q6" s="6">
        <v>1.9</v>
      </c>
      <c r="R6" s="16">
        <v>1.5844</v>
      </c>
      <c r="S6" s="8">
        <f t="shared" si="9"/>
        <v>0.31559999999999988</v>
      </c>
      <c r="T6" s="8">
        <f t="shared" si="10"/>
        <v>0.31559999999999988</v>
      </c>
      <c r="U6" s="9">
        <f t="shared" si="11"/>
        <v>16.610526315789468</v>
      </c>
      <c r="V6" s="13">
        <f t="shared" si="2"/>
        <v>23.591587736229666</v>
      </c>
    </row>
    <row r="7" spans="1:22" ht="15.6" x14ac:dyDescent="0.3">
      <c r="A7" s="5" t="s">
        <v>18</v>
      </c>
      <c r="B7" s="3"/>
      <c r="C7" s="6">
        <v>32</v>
      </c>
      <c r="D7" s="7">
        <v>18.081199999999999</v>
      </c>
      <c r="E7" s="8">
        <f t="shared" si="3"/>
        <v>13.918800000000001</v>
      </c>
      <c r="F7" s="8">
        <f t="shared" si="4"/>
        <v>13.918800000000001</v>
      </c>
      <c r="G7" s="9">
        <f t="shared" si="5"/>
        <v>43.496250000000003</v>
      </c>
      <c r="H7" s="9">
        <f t="shared" si="0"/>
        <v>143.18045368216053</v>
      </c>
      <c r="I7" s="3"/>
      <c r="J7" s="6">
        <v>32</v>
      </c>
      <c r="K7" s="15">
        <v>30.4376</v>
      </c>
      <c r="L7" s="12">
        <f t="shared" si="1"/>
        <v>1.5624000000000002</v>
      </c>
      <c r="M7" s="12">
        <f t="shared" si="6"/>
        <v>1.5624000000000002</v>
      </c>
      <c r="N7" s="9">
        <f t="shared" si="7"/>
        <v>4.8825000000000003</v>
      </c>
      <c r="O7" s="13">
        <f t="shared" si="8"/>
        <v>38.150275258264479</v>
      </c>
      <c r="P7" s="3"/>
      <c r="Q7" s="6">
        <v>32</v>
      </c>
      <c r="R7" s="16">
        <v>34.2254</v>
      </c>
      <c r="S7" s="8">
        <f t="shared" si="9"/>
        <v>-2.2254000000000005</v>
      </c>
      <c r="T7" s="8">
        <f t="shared" si="10"/>
        <v>2.2254000000000005</v>
      </c>
      <c r="U7" s="9">
        <f t="shared" si="11"/>
        <v>6.9543750000000015</v>
      </c>
      <c r="V7" s="13">
        <f t="shared" si="2"/>
        <v>23.030728205707618</v>
      </c>
    </row>
    <row r="8" spans="1:22" ht="15.6" x14ac:dyDescent="0.3">
      <c r="A8" s="5" t="s">
        <v>19</v>
      </c>
      <c r="B8" s="3"/>
      <c r="C8" s="6">
        <v>22</v>
      </c>
      <c r="D8" s="7">
        <v>27.732700000000001</v>
      </c>
      <c r="E8" s="8">
        <f t="shared" si="3"/>
        <v>-5.7327000000000012</v>
      </c>
      <c r="F8" s="8">
        <f t="shared" si="4"/>
        <v>5.7327000000000012</v>
      </c>
      <c r="G8" s="9">
        <f t="shared" si="5"/>
        <v>26.057727272727277</v>
      </c>
      <c r="H8" s="9">
        <f t="shared" si="0"/>
        <v>29.950655611790737</v>
      </c>
      <c r="I8" s="3"/>
      <c r="J8" s="6">
        <v>22</v>
      </c>
      <c r="K8" s="15">
        <v>23.859000000000002</v>
      </c>
      <c r="L8" s="12">
        <f t="shared" si="1"/>
        <v>-1.8590000000000018</v>
      </c>
      <c r="M8" s="12">
        <f t="shared" si="6"/>
        <v>1.8590000000000018</v>
      </c>
      <c r="N8" s="9">
        <f t="shared" si="7"/>
        <v>8.4500000000000082</v>
      </c>
      <c r="O8" s="13">
        <f t="shared" si="8"/>
        <v>6.8073553719007904</v>
      </c>
      <c r="P8" s="3"/>
      <c r="Q8" s="6">
        <v>22</v>
      </c>
      <c r="R8" s="16">
        <v>23.735300000000002</v>
      </c>
      <c r="S8" s="8">
        <f t="shared" si="9"/>
        <v>-1.7353000000000023</v>
      </c>
      <c r="T8" s="8">
        <f t="shared" si="10"/>
        <v>1.7353000000000023</v>
      </c>
      <c r="U8" s="9">
        <f t="shared" si="11"/>
        <v>7.8877272727272834</v>
      </c>
      <c r="V8" s="13">
        <f t="shared" si="2"/>
        <v>14.943495919421395</v>
      </c>
    </row>
    <row r="9" spans="1:22" ht="15.6" x14ac:dyDescent="0.3">
      <c r="A9" s="5" t="s">
        <v>20</v>
      </c>
      <c r="B9" s="3"/>
      <c r="C9" s="6">
        <v>40</v>
      </c>
      <c r="D9" s="7">
        <v>25.067399999999999</v>
      </c>
      <c r="E9" s="8">
        <f t="shared" si="3"/>
        <v>14.932600000000001</v>
      </c>
      <c r="F9" s="8">
        <f t="shared" si="4"/>
        <v>14.932600000000001</v>
      </c>
      <c r="G9" s="9">
        <f t="shared" si="5"/>
        <v>37.331499999999998</v>
      </c>
      <c r="H9" s="9">
        <f t="shared" si="0"/>
        <v>33.652221846357556</v>
      </c>
      <c r="I9" s="3"/>
      <c r="J9" s="6">
        <v>40</v>
      </c>
      <c r="K9" s="17"/>
      <c r="L9" s="12"/>
      <c r="M9" s="12"/>
      <c r="N9" s="9"/>
      <c r="O9" s="13"/>
      <c r="P9" s="3"/>
      <c r="Q9" s="6">
        <v>40</v>
      </c>
      <c r="R9" s="16">
        <v>43.801899999999996</v>
      </c>
      <c r="S9" s="8">
        <f t="shared" si="9"/>
        <v>-3.8018999999999963</v>
      </c>
      <c r="T9" s="8">
        <f t="shared" si="10"/>
        <v>3.8018999999999963</v>
      </c>
      <c r="U9" s="9">
        <f t="shared" si="11"/>
        <v>9.5047499999999907</v>
      </c>
      <c r="V9" s="13">
        <f t="shared" si="2"/>
        <v>5.0564677071281352</v>
      </c>
    </row>
    <row r="10" spans="1:22" ht="15.6" x14ac:dyDescent="0.3">
      <c r="A10" s="18" t="s">
        <v>21</v>
      </c>
      <c r="B10" s="3"/>
      <c r="C10" s="6">
        <v>16.600000000000001</v>
      </c>
      <c r="D10" s="7">
        <v>14.9839</v>
      </c>
      <c r="E10" s="8">
        <f t="shared" si="3"/>
        <v>1.6161000000000012</v>
      </c>
      <c r="F10" s="8">
        <f t="shared" si="4"/>
        <v>1.6161000000000012</v>
      </c>
      <c r="G10" s="9">
        <f t="shared" si="5"/>
        <v>9.735542168674705</v>
      </c>
      <c r="H10" s="9">
        <f t="shared" si="0"/>
        <v>475.01785429880101</v>
      </c>
      <c r="I10" s="3"/>
      <c r="J10" s="6">
        <v>16.600000000000001</v>
      </c>
      <c r="K10" s="15">
        <v>16.787800000000001</v>
      </c>
      <c r="L10" s="12">
        <f t="shared" si="1"/>
        <v>-0.1877999999999993</v>
      </c>
      <c r="M10" s="12">
        <f t="shared" si="6"/>
        <v>0.1877999999999993</v>
      </c>
      <c r="N10" s="9">
        <f t="shared" si="7"/>
        <v>1.131325301204815</v>
      </c>
      <c r="O10" s="13">
        <f t="shared" si="8"/>
        <v>98.56052996512598</v>
      </c>
      <c r="P10" s="3"/>
      <c r="Q10" s="6">
        <v>16.600000000000001</v>
      </c>
      <c r="R10" s="16">
        <v>16.787800000000001</v>
      </c>
      <c r="S10" s="8">
        <f t="shared" si="9"/>
        <v>-0.1877999999999993</v>
      </c>
      <c r="T10" s="8">
        <f t="shared" si="10"/>
        <v>0.1877999999999993</v>
      </c>
      <c r="U10" s="9">
        <f t="shared" si="11"/>
        <v>1.131325301204815</v>
      </c>
      <c r="V10" s="13">
        <f t="shared" si="2"/>
        <v>112.82866403549833</v>
      </c>
    </row>
    <row r="11" spans="1:22" ht="15.6" x14ac:dyDescent="0.3">
      <c r="A11" s="18" t="s">
        <v>22</v>
      </c>
      <c r="B11" s="3"/>
      <c r="C11" s="6">
        <v>169.4</v>
      </c>
      <c r="D11" s="7">
        <v>97.5</v>
      </c>
      <c r="E11" s="8">
        <f t="shared" si="3"/>
        <v>71.900000000000006</v>
      </c>
      <c r="F11" s="8">
        <f t="shared" si="4"/>
        <v>71.900000000000006</v>
      </c>
      <c r="G11" s="9">
        <f t="shared" si="5"/>
        <v>42.443919716646995</v>
      </c>
      <c r="H11" s="9">
        <f t="shared" si="0"/>
        <v>119.10389790725881</v>
      </c>
      <c r="I11" s="3"/>
      <c r="J11" s="6">
        <v>169.4</v>
      </c>
      <c r="K11" s="15">
        <v>152.16</v>
      </c>
      <c r="L11" s="12">
        <f t="shared" si="1"/>
        <v>17.240000000000009</v>
      </c>
      <c r="M11" s="12">
        <f t="shared" si="6"/>
        <v>17.240000000000009</v>
      </c>
      <c r="N11" s="9">
        <f t="shared" si="7"/>
        <v>10.177095631641091</v>
      </c>
      <c r="O11" s="13">
        <f t="shared" si="8"/>
        <v>0.77791566944378399</v>
      </c>
      <c r="P11" s="3"/>
      <c r="Q11" s="6">
        <v>169.4</v>
      </c>
      <c r="R11" s="16">
        <v>172.61</v>
      </c>
      <c r="S11" s="8">
        <f t="shared" si="9"/>
        <v>-3.210000000000008</v>
      </c>
      <c r="T11" s="8">
        <f t="shared" si="10"/>
        <v>3.210000000000008</v>
      </c>
      <c r="U11" s="9">
        <f t="shared" si="11"/>
        <v>1.894923258559627</v>
      </c>
      <c r="V11" s="13">
        <f t="shared" si="2"/>
        <v>97.189742906635075</v>
      </c>
    </row>
    <row r="12" spans="1:22" ht="15.6" x14ac:dyDescent="0.3">
      <c r="A12" s="18" t="s">
        <v>23</v>
      </c>
      <c r="B12" s="3"/>
      <c r="C12" s="6">
        <v>150.6</v>
      </c>
      <c r="D12" s="7">
        <v>114.84</v>
      </c>
      <c r="E12" s="8">
        <f t="shared" si="3"/>
        <v>35.759999999999991</v>
      </c>
      <c r="F12" s="8">
        <f t="shared" si="4"/>
        <v>35.759999999999991</v>
      </c>
      <c r="G12" s="9">
        <f t="shared" si="5"/>
        <v>23.745019920318718</v>
      </c>
      <c r="H12" s="9">
        <f t="shared" si="0"/>
        <v>60.612866844421347</v>
      </c>
      <c r="I12" s="3"/>
      <c r="J12" s="6">
        <v>150.6</v>
      </c>
      <c r="K12" s="15">
        <v>135.6</v>
      </c>
      <c r="L12" s="12">
        <f t="shared" si="1"/>
        <v>15</v>
      </c>
      <c r="M12" s="12">
        <f t="shared" si="6"/>
        <v>15</v>
      </c>
      <c r="N12" s="9">
        <f t="shared" si="7"/>
        <v>9.9601593625498008</v>
      </c>
      <c r="O12" s="13">
        <f t="shared" si="8"/>
        <v>1.2076505439832348</v>
      </c>
      <c r="P12" s="3"/>
      <c r="Q12" s="6">
        <v>150.6</v>
      </c>
      <c r="R12" s="16">
        <v>140.57</v>
      </c>
      <c r="S12" s="8">
        <f t="shared" si="9"/>
        <v>10.030000000000001</v>
      </c>
      <c r="T12" s="8">
        <f t="shared" si="10"/>
        <v>10.030000000000001</v>
      </c>
      <c r="U12" s="9">
        <f t="shared" si="11"/>
        <v>6.660026560424968</v>
      </c>
      <c r="V12" s="13">
        <f t="shared" si="2"/>
        <v>25.942545601840834</v>
      </c>
    </row>
    <row r="13" spans="1:22" ht="15.6" x14ac:dyDescent="0.3">
      <c r="A13" s="18" t="s">
        <v>24</v>
      </c>
      <c r="B13" s="3"/>
      <c r="C13" s="6">
        <v>198.2</v>
      </c>
      <c r="D13" s="7">
        <v>144.24</v>
      </c>
      <c r="E13" s="8">
        <f t="shared" si="3"/>
        <v>53.95999999999998</v>
      </c>
      <c r="F13" s="8">
        <f t="shared" si="4"/>
        <v>53.95999999999998</v>
      </c>
      <c r="G13" s="9">
        <f t="shared" si="5"/>
        <v>27.225025227043382</v>
      </c>
      <c r="H13" s="9">
        <f t="shared" si="0"/>
        <v>18.536652236323398</v>
      </c>
      <c r="I13" s="3"/>
      <c r="J13" s="6">
        <v>198.2</v>
      </c>
      <c r="K13" s="15">
        <v>170.96</v>
      </c>
      <c r="L13" s="12">
        <f t="shared" si="1"/>
        <v>27.239999999999981</v>
      </c>
      <c r="M13" s="12">
        <f t="shared" si="6"/>
        <v>27.239999999999981</v>
      </c>
      <c r="N13" s="9">
        <f t="shared" si="7"/>
        <v>13.743693239152362</v>
      </c>
      <c r="O13" s="13">
        <f t="shared" si="8"/>
        <v>7.2070896705713769</v>
      </c>
      <c r="P13" s="3"/>
      <c r="Q13" s="6">
        <v>198.2</v>
      </c>
      <c r="R13" s="16">
        <v>157.38999999999999</v>
      </c>
      <c r="S13" s="8">
        <f t="shared" si="9"/>
        <v>40.81</v>
      </c>
      <c r="T13" s="8">
        <f t="shared" si="10"/>
        <v>40.81</v>
      </c>
      <c r="U13" s="9">
        <f t="shared" si="11"/>
        <v>20.590312815338045</v>
      </c>
      <c r="V13" s="13">
        <f t="shared" si="2"/>
        <v>78.09086743482635</v>
      </c>
    </row>
    <row r="14" spans="1:22" ht="15.6" x14ac:dyDescent="0.3">
      <c r="A14" s="18" t="s">
        <v>25</v>
      </c>
      <c r="B14" s="3"/>
      <c r="C14" s="6">
        <v>212.2</v>
      </c>
      <c r="D14" s="7">
        <v>217.24</v>
      </c>
      <c r="E14" s="8">
        <f t="shared" si="3"/>
        <v>-5.0400000000000205</v>
      </c>
      <c r="F14" s="8">
        <f t="shared" si="4"/>
        <v>5.0400000000000205</v>
      </c>
      <c r="G14" s="9">
        <f t="shared" si="5"/>
        <v>2.3751178133836102</v>
      </c>
      <c r="H14" s="9">
        <f t="shared" si="0"/>
        <v>850.03319013862915</v>
      </c>
      <c r="I14" s="3"/>
      <c r="J14" s="6">
        <v>212.2</v>
      </c>
      <c r="K14" s="15">
        <v>204.28</v>
      </c>
      <c r="L14" s="12">
        <f t="shared" si="1"/>
        <v>7.9199999999999875</v>
      </c>
      <c r="M14" s="12">
        <f t="shared" si="6"/>
        <v>7.9199999999999875</v>
      </c>
      <c r="N14" s="9">
        <f t="shared" si="7"/>
        <v>3.7323279924599375</v>
      </c>
      <c r="O14" s="13">
        <f t="shared" si="8"/>
        <v>53.681454836518796</v>
      </c>
      <c r="P14" s="3"/>
      <c r="Q14" s="6">
        <v>212.2</v>
      </c>
      <c r="R14" s="16">
        <v>186.82</v>
      </c>
      <c r="S14" s="8">
        <f t="shared" si="9"/>
        <v>25.379999999999995</v>
      </c>
      <c r="T14" s="8">
        <f t="shared" si="10"/>
        <v>25.379999999999995</v>
      </c>
      <c r="U14" s="9">
        <f t="shared" si="11"/>
        <v>11.960414703110271</v>
      </c>
      <c r="V14" s="13">
        <f t="shared" si="2"/>
        <v>4.2851323482785725E-2</v>
      </c>
    </row>
    <row r="15" spans="1:22" ht="15.6" x14ac:dyDescent="0.3">
      <c r="A15" s="18" t="s">
        <v>26</v>
      </c>
      <c r="B15" s="3"/>
      <c r="C15" s="6">
        <v>86.6</v>
      </c>
      <c r="D15" s="8"/>
      <c r="E15" s="8"/>
      <c r="F15" s="8"/>
      <c r="G15" s="9"/>
      <c r="H15" s="9"/>
      <c r="I15" s="3"/>
      <c r="J15" s="6">
        <v>86.6</v>
      </c>
      <c r="K15" s="15">
        <v>74.650000000000006</v>
      </c>
      <c r="L15" s="12">
        <f t="shared" si="1"/>
        <v>11.949999999999989</v>
      </c>
      <c r="M15" s="12">
        <f t="shared" si="6"/>
        <v>11.949999999999989</v>
      </c>
      <c r="N15" s="9">
        <f t="shared" si="7"/>
        <v>13.799076212471121</v>
      </c>
      <c r="O15" s="13">
        <f t="shared" si="8"/>
        <v>7.5075194627395447</v>
      </c>
      <c r="P15" s="3"/>
      <c r="Q15" s="6">
        <v>86.6</v>
      </c>
      <c r="R15" s="16">
        <v>69.36</v>
      </c>
      <c r="S15" s="8">
        <f t="shared" si="9"/>
        <v>17.239999999999995</v>
      </c>
      <c r="T15" s="8">
        <f t="shared" si="10"/>
        <v>17.239999999999995</v>
      </c>
      <c r="U15" s="9">
        <f t="shared" si="11"/>
        <v>19.907621247113159</v>
      </c>
      <c r="V15" s="13">
        <f t="shared" si="2"/>
        <v>66.491175888386223</v>
      </c>
    </row>
    <row r="16" spans="1:22" ht="15.6" x14ac:dyDescent="0.3">
      <c r="A16" s="19" t="s">
        <v>27</v>
      </c>
      <c r="B16" s="3"/>
      <c r="C16" s="6">
        <v>114.2</v>
      </c>
      <c r="D16" s="8"/>
      <c r="E16" s="8"/>
      <c r="F16" s="8"/>
      <c r="G16" s="9"/>
      <c r="H16" s="9"/>
      <c r="I16" s="3"/>
      <c r="J16" s="6">
        <v>114.2</v>
      </c>
      <c r="K16" s="15">
        <v>119.9</v>
      </c>
      <c r="L16" s="12">
        <f t="shared" si="1"/>
        <v>-5.7000000000000028</v>
      </c>
      <c r="M16" s="12">
        <f t="shared" si="6"/>
        <v>5.7000000000000028</v>
      </c>
      <c r="N16" s="9">
        <f t="shared" si="7"/>
        <v>4.991243432574433</v>
      </c>
      <c r="O16" s="13">
        <f t="shared" si="8"/>
        <v>36.818772998267384</v>
      </c>
      <c r="P16" s="3"/>
      <c r="Q16" s="6">
        <v>114.2</v>
      </c>
      <c r="R16" s="16">
        <v>96.84</v>
      </c>
      <c r="S16" s="8">
        <f t="shared" si="9"/>
        <v>17.36</v>
      </c>
      <c r="T16" s="8">
        <f t="shared" si="10"/>
        <v>17.36</v>
      </c>
      <c r="U16" s="9">
        <f t="shared" si="11"/>
        <v>15.201401050788091</v>
      </c>
      <c r="V16" s="13">
        <f t="shared" si="2"/>
        <v>11.888648555390235</v>
      </c>
    </row>
    <row r="17" spans="1:22" ht="15.6" x14ac:dyDescent="0.3">
      <c r="A17" s="18" t="s">
        <v>28</v>
      </c>
      <c r="B17" s="3"/>
      <c r="C17" s="6">
        <v>234</v>
      </c>
      <c r="D17" s="8"/>
      <c r="E17" s="8"/>
      <c r="F17" s="8"/>
      <c r="G17" s="9"/>
      <c r="H17" s="9"/>
      <c r="I17" s="3"/>
      <c r="J17" s="6">
        <v>234</v>
      </c>
      <c r="K17" s="15">
        <v>187.43</v>
      </c>
      <c r="L17" s="12">
        <f t="shared" si="1"/>
        <v>46.569999999999993</v>
      </c>
      <c r="M17" s="12">
        <f t="shared" si="6"/>
        <v>46.569999999999993</v>
      </c>
      <c r="N17" s="9">
        <f t="shared" si="7"/>
        <v>19.9017094017094</v>
      </c>
      <c r="O17" s="13">
        <f t="shared" si="8"/>
        <v>78.191901805998498</v>
      </c>
      <c r="P17" s="3"/>
      <c r="Q17" s="6">
        <v>234</v>
      </c>
      <c r="R17" s="16">
        <v>183</v>
      </c>
      <c r="S17" s="8">
        <f t="shared" si="9"/>
        <v>51</v>
      </c>
      <c r="T17" s="8">
        <f t="shared" si="10"/>
        <v>51</v>
      </c>
      <c r="U17" s="9">
        <f t="shared" si="11"/>
        <v>21.794871794871796</v>
      </c>
      <c r="V17" s="13">
        <f t="shared" si="2"/>
        <v>100.83097323507403</v>
      </c>
    </row>
    <row r="18" spans="1:22" ht="15.6" x14ac:dyDescent="0.3">
      <c r="A18" s="18" t="s">
        <v>29</v>
      </c>
      <c r="B18" s="3"/>
      <c r="C18" s="6">
        <v>196.6</v>
      </c>
      <c r="D18" s="7">
        <v>123.06</v>
      </c>
      <c r="E18" s="8">
        <f t="shared" si="3"/>
        <v>73.539999999999992</v>
      </c>
      <c r="F18" s="8">
        <f t="shared" si="4"/>
        <v>73.539999999999992</v>
      </c>
      <c r="G18" s="9">
        <f t="shared" si="5"/>
        <v>37.405900305188197</v>
      </c>
      <c r="H18" s="9">
        <f>(G18-$G$27)^2</f>
        <v>34.520957555146381</v>
      </c>
      <c r="I18" s="3"/>
      <c r="J18" s="6">
        <v>196.6</v>
      </c>
      <c r="K18" s="15">
        <v>166.55</v>
      </c>
      <c r="L18" s="12">
        <f t="shared" si="1"/>
        <v>30.049999999999983</v>
      </c>
      <c r="M18" s="12">
        <f t="shared" si="6"/>
        <v>30.049999999999983</v>
      </c>
      <c r="N18" s="9">
        <f t="shared" si="7"/>
        <v>15.284842319430309</v>
      </c>
      <c r="O18" s="13">
        <f t="shared" si="8"/>
        <v>17.856974981985417</v>
      </c>
      <c r="P18" s="3"/>
      <c r="Q18" s="6">
        <v>196.6</v>
      </c>
      <c r="R18" s="16">
        <v>138.76</v>
      </c>
      <c r="S18" s="8">
        <f t="shared" si="9"/>
        <v>57.84</v>
      </c>
      <c r="T18" s="8">
        <f t="shared" si="10"/>
        <v>57.84</v>
      </c>
      <c r="U18" s="9">
        <f t="shared" si="11"/>
        <v>29.420142421159717</v>
      </c>
      <c r="V18" s="13">
        <f t="shared" si="2"/>
        <v>312.11346656218848</v>
      </c>
    </row>
    <row r="19" spans="1:22" ht="15.6" x14ac:dyDescent="0.3">
      <c r="A19" s="18" t="s">
        <v>30</v>
      </c>
      <c r="B19" s="3"/>
      <c r="C19" s="6">
        <v>144</v>
      </c>
      <c r="D19" s="7">
        <v>119.67</v>
      </c>
      <c r="E19" s="8">
        <f t="shared" si="3"/>
        <v>24.33</v>
      </c>
      <c r="F19" s="8">
        <f t="shared" si="4"/>
        <v>24.33</v>
      </c>
      <c r="G19" s="9">
        <f t="shared" si="5"/>
        <v>16.895833333333332</v>
      </c>
      <c r="H19" s="9">
        <f>(G19-$G$27)^2</f>
        <v>214.17190219362971</v>
      </c>
      <c r="I19" s="3"/>
      <c r="J19" s="6">
        <v>144</v>
      </c>
      <c r="K19" s="15">
        <v>129.65</v>
      </c>
      <c r="L19" s="12">
        <f t="shared" si="1"/>
        <v>14.349999999999994</v>
      </c>
      <c r="M19" s="12">
        <f t="shared" si="6"/>
        <v>14.349999999999994</v>
      </c>
      <c r="N19" s="9">
        <f t="shared" si="7"/>
        <v>9.965277777777775</v>
      </c>
      <c r="O19" s="13">
        <f t="shared" si="8"/>
        <v>1.1964271662330463</v>
      </c>
      <c r="P19" s="3"/>
      <c r="Q19" s="6">
        <v>144</v>
      </c>
      <c r="R19" s="16">
        <v>121.99</v>
      </c>
      <c r="S19" s="8">
        <f t="shared" si="9"/>
        <v>22.010000000000005</v>
      </c>
      <c r="T19" s="8">
        <f t="shared" si="10"/>
        <v>22.010000000000005</v>
      </c>
      <c r="U19" s="9">
        <f t="shared" si="11"/>
        <v>15.284722222222225</v>
      </c>
      <c r="V19" s="13">
        <f t="shared" si="2"/>
        <v>12.470172431384581</v>
      </c>
    </row>
    <row r="20" spans="1:22" ht="15.6" x14ac:dyDescent="0.3">
      <c r="A20" s="18" t="s">
        <v>31</v>
      </c>
      <c r="B20" s="3"/>
      <c r="C20" s="6">
        <v>126.6</v>
      </c>
      <c r="D20" s="7">
        <v>109.05</v>
      </c>
      <c r="E20" s="8">
        <f t="shared" si="3"/>
        <v>17.549999999999997</v>
      </c>
      <c r="F20" s="8">
        <f t="shared" si="4"/>
        <v>17.549999999999997</v>
      </c>
      <c r="G20" s="9">
        <f t="shared" si="5"/>
        <v>13.86255924170616</v>
      </c>
      <c r="H20" s="9">
        <f>(G20-$G$27)^2</f>
        <v>312.15423975606706</v>
      </c>
      <c r="I20" s="3"/>
      <c r="J20" s="6">
        <v>126.6</v>
      </c>
      <c r="K20" s="15">
        <v>97.25</v>
      </c>
      <c r="L20" s="12">
        <f t="shared" si="1"/>
        <v>29.349999999999994</v>
      </c>
      <c r="M20" s="12">
        <f t="shared" si="6"/>
        <v>29.349999999999994</v>
      </c>
      <c r="N20" s="9">
        <f t="shared" si="7"/>
        <v>23.183254344391781</v>
      </c>
      <c r="O20" s="13">
        <f t="shared" si="8"/>
        <v>146.99533900588659</v>
      </c>
      <c r="P20" s="3"/>
      <c r="Q20" s="6">
        <v>126.6</v>
      </c>
      <c r="R20" s="16">
        <v>101.43</v>
      </c>
      <c r="S20" s="8">
        <f t="shared" si="9"/>
        <v>25.169999999999987</v>
      </c>
      <c r="T20" s="8">
        <f t="shared" si="10"/>
        <v>25.169999999999987</v>
      </c>
      <c r="U20" s="9">
        <f t="shared" si="11"/>
        <v>19.881516587677716</v>
      </c>
      <c r="V20" s="13">
        <f t="shared" si="2"/>
        <v>66.066131479026339</v>
      </c>
    </row>
    <row r="21" spans="1:22" ht="15.6" x14ac:dyDescent="0.3">
      <c r="A21" s="18" t="s">
        <v>32</v>
      </c>
      <c r="B21" s="3"/>
      <c r="C21" s="6">
        <v>126.6</v>
      </c>
      <c r="D21" s="8"/>
      <c r="E21" s="8"/>
      <c r="F21" s="8"/>
      <c r="G21" s="9"/>
      <c r="H21" s="9"/>
      <c r="I21" s="3"/>
      <c r="J21" s="6">
        <v>126.6</v>
      </c>
      <c r="K21" s="15">
        <v>129.91</v>
      </c>
      <c r="L21" s="12">
        <f t="shared" si="1"/>
        <v>-3.3100000000000023</v>
      </c>
      <c r="M21" s="12">
        <f t="shared" si="6"/>
        <v>3.3100000000000023</v>
      </c>
      <c r="N21" s="9">
        <f t="shared" si="7"/>
        <v>2.6145339652448674</v>
      </c>
      <c r="O21" s="13">
        <f t="shared" si="8"/>
        <v>71.310541977858435</v>
      </c>
      <c r="P21" s="3"/>
      <c r="Q21" s="6">
        <v>126.6</v>
      </c>
      <c r="R21" s="3"/>
      <c r="S21" s="8"/>
      <c r="T21" s="8"/>
      <c r="U21" s="9"/>
      <c r="V21" s="13"/>
    </row>
    <row r="22" spans="1:22" ht="15.6" x14ac:dyDescent="0.3">
      <c r="A22" s="18" t="s">
        <v>33</v>
      </c>
      <c r="B22" s="3"/>
      <c r="C22" s="6">
        <v>132.80000000000001</v>
      </c>
      <c r="D22" s="8"/>
      <c r="E22" s="8"/>
      <c r="F22" s="8"/>
      <c r="G22" s="9"/>
      <c r="H22" s="9"/>
      <c r="I22" s="3"/>
      <c r="J22" s="6">
        <v>132.80000000000001</v>
      </c>
      <c r="K22" s="15">
        <v>142.72</v>
      </c>
      <c r="L22" s="12">
        <f t="shared" si="1"/>
        <v>-9.9199999999999875</v>
      </c>
      <c r="M22" s="12">
        <f t="shared" si="6"/>
        <v>9.9199999999999875</v>
      </c>
      <c r="N22" s="9">
        <f t="shared" si="7"/>
        <v>7.4698795180722799</v>
      </c>
      <c r="O22" s="13">
        <f t="shared" si="8"/>
        <v>12.882438409417892</v>
      </c>
      <c r="P22" s="3"/>
      <c r="Q22" s="6">
        <v>132.80000000000001</v>
      </c>
      <c r="R22" s="16">
        <v>142.72</v>
      </c>
      <c r="S22" s="8">
        <f t="shared" si="9"/>
        <v>-9.9199999999999875</v>
      </c>
      <c r="T22" s="8">
        <f t="shared" si="10"/>
        <v>9.9199999999999875</v>
      </c>
      <c r="U22" s="9">
        <f t="shared" si="11"/>
        <v>7.4698795180722799</v>
      </c>
      <c r="V22" s="13">
        <f>(U22-$U$27)^2</f>
        <v>18.348625601367502</v>
      </c>
    </row>
    <row r="23" spans="1:22" ht="15.6" x14ac:dyDescent="0.3">
      <c r="A23" s="18" t="s">
        <v>34</v>
      </c>
      <c r="B23" s="3"/>
      <c r="C23" s="6">
        <v>97.6</v>
      </c>
      <c r="D23" s="7">
        <v>87.19</v>
      </c>
      <c r="E23" s="8">
        <f t="shared" si="3"/>
        <v>10.409999999999997</v>
      </c>
      <c r="F23" s="8">
        <f t="shared" si="4"/>
        <v>10.409999999999997</v>
      </c>
      <c r="G23" s="9">
        <f t="shared" si="5"/>
        <v>10.665983606557374</v>
      </c>
      <c r="H23" s="9">
        <f>(G23-$G$27)^2</f>
        <v>435.32581134091583</v>
      </c>
      <c r="I23" s="3"/>
      <c r="J23" s="6">
        <v>97.6</v>
      </c>
      <c r="K23" s="15">
        <v>81.819999999999993</v>
      </c>
      <c r="L23" s="12">
        <f t="shared" si="1"/>
        <v>15.780000000000001</v>
      </c>
      <c r="M23" s="12">
        <f t="shared" si="6"/>
        <v>15.780000000000001</v>
      </c>
      <c r="N23" s="9">
        <f t="shared" si="7"/>
        <v>16.168032786885249</v>
      </c>
      <c r="O23" s="13">
        <f t="shared" si="8"/>
        <v>26.10128711068074</v>
      </c>
      <c r="P23" s="3"/>
      <c r="Q23" s="6">
        <v>97.6</v>
      </c>
      <c r="R23" s="16">
        <v>81.13</v>
      </c>
      <c r="S23" s="8">
        <f t="shared" si="9"/>
        <v>16.47</v>
      </c>
      <c r="T23" s="8">
        <f t="shared" si="10"/>
        <v>16.47</v>
      </c>
      <c r="U23" s="9">
        <f t="shared" si="11"/>
        <v>16.875</v>
      </c>
      <c r="V23" s="13">
        <f>(U23-$U$27)^2</f>
        <v>26.230693440082657</v>
      </c>
    </row>
    <row r="24" spans="1:22" ht="15.6" x14ac:dyDescent="0.3">
      <c r="A24" s="18" t="s">
        <v>35</v>
      </c>
      <c r="B24" s="3"/>
      <c r="C24" s="6">
        <v>104.8</v>
      </c>
      <c r="D24" s="7">
        <v>65.39</v>
      </c>
      <c r="E24" s="8">
        <f t="shared" si="3"/>
        <v>39.409999999999997</v>
      </c>
      <c r="F24" s="8">
        <f t="shared" si="4"/>
        <v>39.409999999999997</v>
      </c>
      <c r="G24" s="9">
        <f t="shared" si="5"/>
        <v>37.604961832061065</v>
      </c>
      <c r="H24" s="9">
        <f>(G24-$G$27)^2</f>
        <v>36.899736662374664</v>
      </c>
      <c r="I24" s="3"/>
      <c r="J24" s="6">
        <v>104.8</v>
      </c>
      <c r="K24" s="15">
        <v>140.38999999999999</v>
      </c>
      <c r="L24" s="12">
        <f t="shared" si="1"/>
        <v>-35.589999999999989</v>
      </c>
      <c r="M24" s="12">
        <f t="shared" si="6"/>
        <v>35.589999999999989</v>
      </c>
      <c r="N24" s="9">
        <f t="shared" si="7"/>
        <v>33.95992366412213</v>
      </c>
      <c r="O24" s="13">
        <f t="shared" si="8"/>
        <v>524.44814087391069</v>
      </c>
      <c r="P24" s="3"/>
      <c r="Q24" s="6">
        <v>104.8</v>
      </c>
      <c r="R24" s="16">
        <v>86.48</v>
      </c>
      <c r="S24" s="8">
        <f t="shared" si="9"/>
        <v>18.319999999999993</v>
      </c>
      <c r="T24" s="8">
        <f t="shared" si="10"/>
        <v>18.319999999999993</v>
      </c>
      <c r="U24" s="9">
        <f t="shared" si="11"/>
        <v>17.480916030534345</v>
      </c>
      <c r="V24" s="13">
        <f>(U24-$U$27)^2</f>
        <v>32.804335743455461</v>
      </c>
    </row>
    <row r="25" spans="1:22" ht="15.6" x14ac:dyDescent="0.3">
      <c r="A25" s="18" t="s">
        <v>36</v>
      </c>
      <c r="B25" s="3"/>
      <c r="C25" s="6">
        <v>104.2</v>
      </c>
      <c r="D25" s="8"/>
      <c r="E25" s="8"/>
      <c r="F25" s="8"/>
      <c r="G25" s="8"/>
      <c r="H25" s="9"/>
      <c r="I25" s="3"/>
      <c r="J25" s="6">
        <v>104.2</v>
      </c>
      <c r="K25" s="15">
        <v>97.02</v>
      </c>
      <c r="L25" s="12">
        <f t="shared" si="1"/>
        <v>7.1800000000000068</v>
      </c>
      <c r="M25" s="12">
        <f t="shared" si="6"/>
        <v>7.1800000000000068</v>
      </c>
      <c r="N25" s="9">
        <f t="shared" si="7"/>
        <v>6.890595009596935</v>
      </c>
      <c r="O25" s="13">
        <f t="shared" si="8"/>
        <v>17.376358064098088</v>
      </c>
      <c r="P25" s="3"/>
      <c r="Q25" s="6">
        <v>104.2</v>
      </c>
      <c r="R25" s="16">
        <v>102.2</v>
      </c>
      <c r="S25" s="8">
        <f t="shared" si="9"/>
        <v>2</v>
      </c>
      <c r="T25" s="8">
        <f t="shared" si="10"/>
        <v>2</v>
      </c>
      <c r="U25" s="9">
        <f t="shared" si="11"/>
        <v>1.9193857965451053</v>
      </c>
      <c r="V25" s="13">
        <f>(U25-$U$27)^2</f>
        <v>96.708014154093462</v>
      </c>
    </row>
    <row r="26" spans="1:22" ht="15.6" x14ac:dyDescent="0.3">
      <c r="A26" s="3"/>
      <c r="B26" s="3"/>
      <c r="F26" s="18" t="s">
        <v>37</v>
      </c>
      <c r="G26" s="20">
        <v>536.01759030000005</v>
      </c>
      <c r="H26" s="20">
        <v>30897.647340453801</v>
      </c>
      <c r="I26" s="3"/>
      <c r="J26" s="3"/>
      <c r="K26" s="3"/>
      <c r="L26" s="3"/>
      <c r="M26" s="18" t="s">
        <v>37</v>
      </c>
      <c r="N26" s="21">
        <v>243.3</v>
      </c>
      <c r="O26" s="22">
        <v>1321.28</v>
      </c>
      <c r="P26" s="3"/>
      <c r="Q26" s="3"/>
      <c r="R26" s="3"/>
      <c r="S26" s="3"/>
      <c r="T26" s="18" t="s">
        <v>37</v>
      </c>
      <c r="U26" s="18">
        <v>258.57499999999999</v>
      </c>
      <c r="V26" s="18">
        <v>1337.04</v>
      </c>
    </row>
    <row r="27" spans="1:22" ht="15.6" x14ac:dyDescent="0.3">
      <c r="A27" s="3"/>
      <c r="B27" s="3"/>
      <c r="F27" s="18" t="s">
        <v>38</v>
      </c>
      <c r="G27" s="23">
        <f>G26/17</f>
        <v>31.530446488235299</v>
      </c>
      <c r="H27" s="20">
        <f>H26/17</f>
        <v>1817.5086670855178</v>
      </c>
      <c r="I27" s="3"/>
      <c r="J27" s="3"/>
      <c r="K27" s="3"/>
      <c r="L27" s="3"/>
      <c r="M27" s="18" t="s">
        <v>38</v>
      </c>
      <c r="N27" s="24">
        <f>N26/22</f>
        <v>11.05909090909091</v>
      </c>
      <c r="O27" s="22">
        <f>O26/22</f>
        <v>60.058181818181815</v>
      </c>
      <c r="P27" s="3"/>
      <c r="Q27" s="3"/>
      <c r="R27" s="3"/>
      <c r="S27" s="3"/>
      <c r="T27" s="18" t="s">
        <v>38</v>
      </c>
      <c r="U27" s="25">
        <f>U26/22</f>
        <v>11.75340909090909</v>
      </c>
      <c r="V27" s="22">
        <f>V26/22</f>
        <v>60.774545454545454</v>
      </c>
    </row>
    <row r="28" spans="1:22" ht="15.6" x14ac:dyDescent="0.3">
      <c r="A28" s="3"/>
      <c r="B28" s="3"/>
      <c r="F28" s="26"/>
      <c r="G28" s="18" t="s">
        <v>39</v>
      </c>
      <c r="H28" s="23">
        <f>SQRT(H27)</f>
        <v>42.632249144110588</v>
      </c>
      <c r="I28" s="3"/>
      <c r="J28" s="3"/>
      <c r="K28" s="3"/>
      <c r="L28" s="3"/>
      <c r="M28" s="27"/>
      <c r="N28" s="22" t="s">
        <v>39</v>
      </c>
      <c r="O28" s="25">
        <f>SQRT(O27)</f>
        <v>7.7497214026171166</v>
      </c>
      <c r="P28" s="3"/>
      <c r="Q28" s="3"/>
      <c r="R28" s="3"/>
      <c r="S28" s="3"/>
      <c r="T28" s="27"/>
      <c r="U28" s="18" t="s">
        <v>39</v>
      </c>
      <c r="V28" s="25">
        <f>SQRT(V27)</f>
        <v>7.7958030666856546</v>
      </c>
    </row>
  </sheetData>
  <mergeCells count="1">
    <mergeCell ref="A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85037-4973-4D27-9980-80A1052EA63E}">
  <dimension ref="A1:V30"/>
  <sheetViews>
    <sheetView topLeftCell="B1" zoomScale="80" zoomScaleNormal="80" workbookViewId="0">
      <selection activeCell="K28" sqref="K28"/>
    </sheetView>
  </sheetViews>
  <sheetFormatPr defaultRowHeight="14.4" x14ac:dyDescent="0.3"/>
  <cols>
    <col min="5" max="5" width="9.88671875" bestFit="1" customWidth="1"/>
    <col min="6" max="6" width="16.33203125" bestFit="1" customWidth="1"/>
    <col min="7" max="7" width="21.33203125" bestFit="1" customWidth="1"/>
    <col min="8" max="8" width="15" bestFit="1" customWidth="1"/>
    <col min="11" max="11" width="15.21875" bestFit="1" customWidth="1"/>
    <col min="13" max="13" width="12.88671875" bestFit="1" customWidth="1"/>
    <col min="14" max="14" width="21.21875" bestFit="1" customWidth="1"/>
    <col min="15" max="15" width="13.44140625" bestFit="1" customWidth="1"/>
    <col min="18" max="18" width="16.109375" bestFit="1" customWidth="1"/>
    <col min="20" max="20" width="12.88671875" bestFit="1" customWidth="1"/>
    <col min="21" max="21" width="21.21875" bestFit="1" customWidth="1"/>
    <col min="22" max="22" width="13.44140625" bestFit="1" customWidth="1"/>
    <col min="26" max="26" width="9.88671875" bestFit="1" customWidth="1"/>
    <col min="27" max="27" width="16.33203125" bestFit="1" customWidth="1"/>
    <col min="28" max="28" width="21.21875" bestFit="1" customWidth="1"/>
    <col min="29" max="29" width="13.44140625" bestFit="1" customWidth="1"/>
  </cols>
  <sheetData>
    <row r="1" spans="1:22" ht="21" x14ac:dyDescent="0.3">
      <c r="A1" s="1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x14ac:dyDescent="0.3">
      <c r="A2" s="2" t="s">
        <v>1</v>
      </c>
      <c r="B2" s="3"/>
      <c r="C2" s="18" t="s">
        <v>41</v>
      </c>
      <c r="D2" s="18" t="s">
        <v>42</v>
      </c>
      <c r="E2" s="18" t="s">
        <v>43</v>
      </c>
      <c r="F2" s="18" t="s">
        <v>44</v>
      </c>
      <c r="G2" s="18" t="s">
        <v>6</v>
      </c>
      <c r="H2" s="18" t="s">
        <v>7</v>
      </c>
      <c r="I2" s="3"/>
      <c r="J2" s="2" t="s">
        <v>41</v>
      </c>
      <c r="K2" s="4" t="s">
        <v>45</v>
      </c>
      <c r="L2" s="2" t="s">
        <v>46</v>
      </c>
      <c r="M2" s="2" t="s">
        <v>47</v>
      </c>
      <c r="N2" s="2" t="s">
        <v>6</v>
      </c>
      <c r="O2" s="2" t="s">
        <v>7</v>
      </c>
      <c r="P2" s="3"/>
      <c r="Q2" s="2" t="s">
        <v>41</v>
      </c>
      <c r="R2" s="2" t="s">
        <v>48</v>
      </c>
      <c r="S2" s="2" t="s">
        <v>49</v>
      </c>
      <c r="T2" s="2" t="s">
        <v>50</v>
      </c>
      <c r="U2" s="2" t="s">
        <v>6</v>
      </c>
      <c r="V2" s="2" t="s">
        <v>7</v>
      </c>
    </row>
    <row r="3" spans="1:22" ht="15.6" x14ac:dyDescent="0.3">
      <c r="A3" s="5" t="s">
        <v>14</v>
      </c>
      <c r="B3" s="3"/>
      <c r="C3" s="6">
        <v>0.19600000000000001</v>
      </c>
      <c r="D3" s="7">
        <v>0.19769999999999999</v>
      </c>
      <c r="E3" s="8">
        <f>C3-D3</f>
        <v>-1.6999999999999793E-3</v>
      </c>
      <c r="F3" s="8">
        <f>ABS(E3)</f>
        <v>1.6999999999999793E-3</v>
      </c>
      <c r="G3" s="9">
        <f>(F3/C3)*100</f>
        <v>0.86734693877549962</v>
      </c>
      <c r="H3" s="9">
        <f t="shared" ref="H3:H14" si="0">(G3-$G$27)^2</f>
        <v>139.76552070864727</v>
      </c>
      <c r="I3" s="3"/>
      <c r="J3" s="10">
        <v>0.19600000000000001</v>
      </c>
      <c r="K3" s="11">
        <v>0.1963</v>
      </c>
      <c r="L3" s="12">
        <f t="shared" ref="L3:L25" si="1">J3-K3</f>
        <v>-2.9999999999999472E-4</v>
      </c>
      <c r="M3" s="12">
        <f>ABS(L3)</f>
        <v>2.9999999999999472E-4</v>
      </c>
      <c r="N3" s="9">
        <f>(M3/J3)*100</f>
        <v>0.15306122448979323</v>
      </c>
      <c r="O3" s="13">
        <f>(N3-$N$27)^2</f>
        <v>77.75684588151033</v>
      </c>
      <c r="P3" s="3"/>
      <c r="Q3" s="10">
        <v>0.19600000000000001</v>
      </c>
      <c r="R3" s="28">
        <v>0.1963</v>
      </c>
      <c r="S3" s="8">
        <f>Q3-R3</f>
        <v>-2.9999999999999472E-4</v>
      </c>
      <c r="T3" s="8">
        <f>ABS(S3)</f>
        <v>2.9999999999999472E-4</v>
      </c>
      <c r="U3" s="9">
        <f>(T3/Q3)*100</f>
        <v>0.15306122448979323</v>
      </c>
      <c r="V3" s="13">
        <f t="shared" ref="V3:V20" si="2">(U3-$U$27)^2</f>
        <v>93.205555059913095</v>
      </c>
    </row>
    <row r="4" spans="1:22" ht="15.6" x14ac:dyDescent="0.3">
      <c r="A4" s="5" t="s">
        <v>15</v>
      </c>
      <c r="B4" s="3"/>
      <c r="C4" s="6">
        <v>0.05</v>
      </c>
      <c r="D4" s="7">
        <v>4.5100000000000001E-2</v>
      </c>
      <c r="E4" s="8">
        <f t="shared" ref="E4:E24" si="3">C4-D4</f>
        <v>4.9000000000000016E-3</v>
      </c>
      <c r="F4" s="8">
        <f t="shared" ref="F4:F24" si="4">ABS(E4)</f>
        <v>4.9000000000000016E-3</v>
      </c>
      <c r="G4" s="9">
        <f t="shared" ref="G4:G24" si="5">(F4/C4)*100</f>
        <v>9.8000000000000025</v>
      </c>
      <c r="H4" s="9">
        <f t="shared" si="0"/>
        <v>8.3497522950032028</v>
      </c>
      <c r="I4" s="3"/>
      <c r="J4" s="6">
        <v>0.05</v>
      </c>
      <c r="K4" s="15">
        <v>4.41E-2</v>
      </c>
      <c r="L4" s="12">
        <f t="shared" si="1"/>
        <v>5.9000000000000025E-3</v>
      </c>
      <c r="M4" s="12">
        <f t="shared" ref="M4:M25" si="6">ABS(L4)</f>
        <v>5.9000000000000025E-3</v>
      </c>
      <c r="N4" s="9">
        <f t="shared" ref="N4:N25" si="7">(M4/J4)*100</f>
        <v>11.800000000000004</v>
      </c>
      <c r="O4" s="13">
        <f t="shared" ref="O4:O25" si="8">(N4-$N$27)^2</f>
        <v>8.0029838202479624</v>
      </c>
      <c r="P4" s="3"/>
      <c r="Q4" s="6">
        <v>0.05</v>
      </c>
      <c r="R4" s="29">
        <v>4.3499999999999997E-2</v>
      </c>
      <c r="S4" s="8">
        <f t="shared" ref="S4:S25" si="9">Q4-R4</f>
        <v>6.5000000000000058E-3</v>
      </c>
      <c r="T4" s="8">
        <f t="shared" ref="T4:T25" si="10">ABS(S4)</f>
        <v>6.5000000000000058E-3</v>
      </c>
      <c r="U4" s="9">
        <f t="shared" ref="U4:U25" si="11">(T4/Q4)*100</f>
        <v>13.000000000000011</v>
      </c>
      <c r="V4" s="13">
        <f t="shared" si="2"/>
        <v>10.192926950413293</v>
      </c>
    </row>
    <row r="5" spans="1:22" ht="15.6" x14ac:dyDescent="0.3">
      <c r="A5" s="5" t="s">
        <v>16</v>
      </c>
      <c r="B5" s="3"/>
      <c r="C5" s="6">
        <v>0.18</v>
      </c>
      <c r="D5" s="7">
        <v>0.18</v>
      </c>
      <c r="E5" s="8">
        <f t="shared" si="3"/>
        <v>0</v>
      </c>
      <c r="F5" s="8">
        <f t="shared" si="4"/>
        <v>0</v>
      </c>
      <c r="G5" s="9">
        <f t="shared" si="5"/>
        <v>0</v>
      </c>
      <c r="H5" s="9">
        <f t="shared" si="0"/>
        <v>161.02579065970909</v>
      </c>
      <c r="I5" s="3"/>
      <c r="J5" s="6">
        <v>0.18</v>
      </c>
      <c r="K5" s="15">
        <v>0.18260000000000001</v>
      </c>
      <c r="L5" s="12">
        <f t="shared" si="1"/>
        <v>-2.600000000000019E-3</v>
      </c>
      <c r="M5" s="12">
        <f t="shared" si="6"/>
        <v>2.600000000000019E-3</v>
      </c>
      <c r="N5" s="9">
        <f t="shared" si="7"/>
        <v>1.4444444444444549</v>
      </c>
      <c r="O5" s="13">
        <f t="shared" si="8"/>
        <v>56.649722765253372</v>
      </c>
      <c r="P5" s="3"/>
      <c r="Q5" s="6">
        <v>0.18</v>
      </c>
      <c r="R5" s="29">
        <v>0.18090000000000001</v>
      </c>
      <c r="S5" s="8">
        <f t="shared" si="9"/>
        <v>-9.000000000000119E-4</v>
      </c>
      <c r="T5" s="8">
        <f t="shared" si="10"/>
        <v>9.000000000000119E-4</v>
      </c>
      <c r="U5" s="9">
        <f t="shared" si="11"/>
        <v>0.50000000000000655</v>
      </c>
      <c r="V5" s="13">
        <f t="shared" si="2"/>
        <v>86.627017859503994</v>
      </c>
    </row>
    <row r="6" spans="1:22" ht="15.6" x14ac:dyDescent="0.3">
      <c r="A6" s="5" t="s">
        <v>17</v>
      </c>
      <c r="B6" s="3"/>
      <c r="C6" s="6">
        <v>3.1E-2</v>
      </c>
      <c r="D6" s="7">
        <v>4.5999999999999999E-2</v>
      </c>
      <c r="E6" s="8">
        <f t="shared" si="3"/>
        <v>-1.4999999999999999E-2</v>
      </c>
      <c r="F6" s="8">
        <f t="shared" si="4"/>
        <v>1.4999999999999999E-2</v>
      </c>
      <c r="G6" s="9">
        <f t="shared" si="5"/>
        <v>48.387096774193544</v>
      </c>
      <c r="H6" s="9">
        <f t="shared" si="0"/>
        <v>1274.3117190125274</v>
      </c>
      <c r="I6" s="3"/>
      <c r="J6" s="6">
        <v>3.1E-2</v>
      </c>
      <c r="K6" s="15">
        <v>2.52E-2</v>
      </c>
      <c r="L6" s="12">
        <f t="shared" si="1"/>
        <v>5.7999999999999996E-3</v>
      </c>
      <c r="M6" s="12">
        <f t="shared" si="6"/>
        <v>5.7999999999999996E-3</v>
      </c>
      <c r="N6" s="9">
        <f t="shared" si="7"/>
        <v>18.709677419354836</v>
      </c>
      <c r="O6" s="13">
        <f t="shared" si="8"/>
        <v>94.840952546007045</v>
      </c>
      <c r="P6" s="3"/>
      <c r="Q6" s="6">
        <v>3.1E-2</v>
      </c>
      <c r="R6" s="29">
        <v>2.52E-2</v>
      </c>
      <c r="S6" s="8">
        <f t="shared" si="9"/>
        <v>5.7999999999999996E-3</v>
      </c>
      <c r="T6" s="8">
        <f t="shared" si="10"/>
        <v>5.7999999999999996E-3</v>
      </c>
      <c r="U6" s="9">
        <f t="shared" si="11"/>
        <v>18.709677419354836</v>
      </c>
      <c r="V6" s="13">
        <f t="shared" si="2"/>
        <v>79.251190690835088</v>
      </c>
    </row>
    <row r="7" spans="1:22" ht="15.6" x14ac:dyDescent="0.3">
      <c r="A7" s="5" t="s">
        <v>18</v>
      </c>
      <c r="B7" s="3"/>
      <c r="C7" s="6">
        <v>0.42</v>
      </c>
      <c r="D7" s="7">
        <v>0.41120000000000001</v>
      </c>
      <c r="E7" s="8">
        <f t="shared" si="3"/>
        <v>8.7999999999999745E-3</v>
      </c>
      <c r="F7" s="8">
        <f t="shared" si="4"/>
        <v>8.7999999999999745E-3</v>
      </c>
      <c r="G7" s="9">
        <f t="shared" si="5"/>
        <v>2.0952380952380891</v>
      </c>
      <c r="H7" s="9">
        <f t="shared" si="0"/>
        <v>112.24037267438175</v>
      </c>
      <c r="I7" s="3"/>
      <c r="J7" s="6">
        <v>0.42</v>
      </c>
      <c r="K7" s="15">
        <v>0.41220000000000001</v>
      </c>
      <c r="L7" s="12">
        <f t="shared" si="1"/>
        <v>7.7999999999999736E-3</v>
      </c>
      <c r="M7" s="12">
        <f t="shared" si="6"/>
        <v>7.7999999999999736E-3</v>
      </c>
      <c r="N7" s="9">
        <f t="shared" si="7"/>
        <v>1.857142857142851</v>
      </c>
      <c r="O7" s="13">
        <f t="shared" si="8"/>
        <v>50.607610165331508</v>
      </c>
      <c r="P7" s="3"/>
      <c r="Q7" s="6">
        <v>0.42</v>
      </c>
      <c r="R7" s="29">
        <v>0.40450000000000003</v>
      </c>
      <c r="S7" s="8">
        <f t="shared" si="9"/>
        <v>1.5499999999999958E-2</v>
      </c>
      <c r="T7" s="8">
        <f t="shared" si="10"/>
        <v>1.5499999999999958E-2</v>
      </c>
      <c r="U7" s="9">
        <f t="shared" si="11"/>
        <v>3.6904761904761809</v>
      </c>
      <c r="V7" s="13">
        <f t="shared" si="2"/>
        <v>37.416312025655557</v>
      </c>
    </row>
    <row r="8" spans="1:22" ht="15.6" x14ac:dyDescent="0.3">
      <c r="A8" s="5" t="s">
        <v>19</v>
      </c>
      <c r="B8" s="3"/>
      <c r="C8" s="6">
        <v>0.14000000000000001</v>
      </c>
      <c r="D8" s="7">
        <v>0.14280000000000001</v>
      </c>
      <c r="E8" s="8">
        <f t="shared" si="3"/>
        <v>-2.7999999999999969E-3</v>
      </c>
      <c r="F8" s="8">
        <f t="shared" si="4"/>
        <v>2.7999999999999969E-3</v>
      </c>
      <c r="G8" s="9">
        <f t="shared" si="5"/>
        <v>1.9999999999999976</v>
      </c>
      <c r="H8" s="9">
        <f t="shared" si="0"/>
        <v>114.26741548323854</v>
      </c>
      <c r="I8" s="3"/>
      <c r="J8" s="6">
        <v>0.14000000000000001</v>
      </c>
      <c r="K8" s="15">
        <v>0.14150000000000001</v>
      </c>
      <c r="L8" s="12">
        <f t="shared" si="1"/>
        <v>-1.5000000000000013E-3</v>
      </c>
      <c r="M8" s="12">
        <f t="shared" si="6"/>
        <v>1.5000000000000013E-3</v>
      </c>
      <c r="N8" s="9">
        <f t="shared" si="7"/>
        <v>1.0714285714285723</v>
      </c>
      <c r="O8" s="13">
        <f t="shared" si="8"/>
        <v>62.403946900025282</v>
      </c>
      <c r="P8" s="3"/>
      <c r="Q8" s="6">
        <v>0.14000000000000001</v>
      </c>
      <c r="R8" s="29">
        <v>0.14080000000000001</v>
      </c>
      <c r="S8" s="8">
        <f t="shared" si="9"/>
        <v>-7.9999999999999516E-4</v>
      </c>
      <c r="T8" s="8">
        <f t="shared" si="10"/>
        <v>7.9999999999999516E-4</v>
      </c>
      <c r="U8" s="9">
        <f t="shared" si="11"/>
        <v>0.57142857142856796</v>
      </c>
      <c r="V8" s="13">
        <f t="shared" si="2"/>
        <v>85.302496523697144</v>
      </c>
    </row>
    <row r="9" spans="1:22" ht="15.6" x14ac:dyDescent="0.3">
      <c r="A9" s="5" t="s">
        <v>20</v>
      </c>
      <c r="B9" s="3"/>
      <c r="C9" s="6">
        <v>0.08</v>
      </c>
      <c r="D9" s="7">
        <v>7.0599999999999996E-2</v>
      </c>
      <c r="E9" s="8">
        <f t="shared" si="3"/>
        <v>9.4000000000000056E-3</v>
      </c>
      <c r="F9" s="8">
        <f t="shared" si="4"/>
        <v>9.4000000000000056E-3</v>
      </c>
      <c r="G9" s="9">
        <f t="shared" si="5"/>
        <v>11.750000000000007</v>
      </c>
      <c r="H9" s="9">
        <f t="shared" si="0"/>
        <v>0.88283649794438124</v>
      </c>
      <c r="I9" s="3"/>
      <c r="J9" s="6">
        <v>0.08</v>
      </c>
      <c r="K9" s="30"/>
      <c r="L9" s="12"/>
      <c r="M9" s="12"/>
      <c r="N9" s="9"/>
      <c r="O9" s="13"/>
      <c r="P9" s="3"/>
      <c r="Q9" s="6">
        <v>0.08</v>
      </c>
      <c r="R9" s="29">
        <v>7.0099999999999996E-2</v>
      </c>
      <c r="S9" s="8">
        <f t="shared" si="9"/>
        <v>9.900000000000006E-3</v>
      </c>
      <c r="T9" s="8">
        <f t="shared" si="10"/>
        <v>9.900000000000006E-3</v>
      </c>
      <c r="U9" s="9">
        <f t="shared" si="11"/>
        <v>12.375000000000007</v>
      </c>
      <c r="V9" s="13">
        <f t="shared" si="2"/>
        <v>6.5927564958678069</v>
      </c>
    </row>
    <row r="10" spans="1:22" ht="15.6" x14ac:dyDescent="0.3">
      <c r="A10" s="18" t="s">
        <v>21</v>
      </c>
      <c r="B10" s="3"/>
      <c r="C10" s="6">
        <v>4.4999999999999998E-2</v>
      </c>
      <c r="D10" s="7">
        <v>4.1000000000000002E-2</v>
      </c>
      <c r="E10" s="8">
        <f t="shared" si="3"/>
        <v>3.9999999999999966E-3</v>
      </c>
      <c r="F10" s="8">
        <f t="shared" si="4"/>
        <v>3.9999999999999966E-3</v>
      </c>
      <c r="G10" s="9">
        <f t="shared" si="5"/>
        <v>8.8888888888888822</v>
      </c>
      <c r="H10" s="9">
        <f t="shared" si="0"/>
        <v>14.445357776629992</v>
      </c>
      <c r="I10" s="3"/>
      <c r="J10" s="6">
        <v>4.4999999999999998E-2</v>
      </c>
      <c r="K10" s="15">
        <v>4.5899999999999996E-2</v>
      </c>
      <c r="L10" s="12">
        <f t="shared" si="1"/>
        <v>-8.9999999999999802E-4</v>
      </c>
      <c r="M10" s="12">
        <f t="shared" si="6"/>
        <v>8.9999999999999802E-4</v>
      </c>
      <c r="N10" s="9">
        <f t="shared" si="7"/>
        <v>1.9999999999999956</v>
      </c>
      <c r="O10" s="13">
        <f t="shared" si="8"/>
        <v>48.595474729338896</v>
      </c>
      <c r="P10" s="3"/>
      <c r="Q10" s="6">
        <v>4.4999999999999998E-2</v>
      </c>
      <c r="R10" s="29">
        <v>4.5899999999999996E-2</v>
      </c>
      <c r="S10" s="8">
        <f t="shared" si="9"/>
        <v>-8.9999999999999802E-4</v>
      </c>
      <c r="T10" s="8">
        <f t="shared" si="10"/>
        <v>8.9999999999999802E-4</v>
      </c>
      <c r="U10" s="9">
        <f t="shared" si="11"/>
        <v>1.9999999999999956</v>
      </c>
      <c r="V10" s="13">
        <f t="shared" si="2"/>
        <v>60.954926950413288</v>
      </c>
    </row>
    <row r="11" spans="1:22" ht="15.6" x14ac:dyDescent="0.3">
      <c r="A11" s="18" t="s">
        <v>22</v>
      </c>
      <c r="B11" s="3"/>
      <c r="C11" s="6">
        <v>0.8</v>
      </c>
      <c r="D11" s="7">
        <v>0.86</v>
      </c>
      <c r="E11" s="8">
        <f t="shared" si="3"/>
        <v>-5.9999999999999942E-2</v>
      </c>
      <c r="F11" s="8">
        <f t="shared" si="4"/>
        <v>5.9999999999999942E-2</v>
      </c>
      <c r="G11" s="9">
        <f t="shared" si="5"/>
        <v>7.4999999999999929</v>
      </c>
      <c r="H11" s="9">
        <f t="shared" si="0"/>
        <v>26.931883747944465</v>
      </c>
      <c r="I11" s="3"/>
      <c r="J11" s="6">
        <v>0.8</v>
      </c>
      <c r="K11" s="15">
        <v>0.67</v>
      </c>
      <c r="L11" s="12">
        <f t="shared" si="1"/>
        <v>0.13</v>
      </c>
      <c r="M11" s="12">
        <f t="shared" si="6"/>
        <v>0.13</v>
      </c>
      <c r="N11" s="9">
        <f t="shared" si="7"/>
        <v>16.25</v>
      </c>
      <c r="O11" s="13">
        <f t="shared" si="8"/>
        <v>52.9831792747934</v>
      </c>
      <c r="P11" s="3"/>
      <c r="Q11" s="6">
        <v>0.8</v>
      </c>
      <c r="R11" s="29">
        <v>0.69</v>
      </c>
      <c r="S11" s="8">
        <f t="shared" si="9"/>
        <v>0.1100000000000001</v>
      </c>
      <c r="T11" s="8">
        <f t="shared" si="10"/>
        <v>0.1100000000000001</v>
      </c>
      <c r="U11" s="9">
        <f t="shared" si="11"/>
        <v>13.750000000000012</v>
      </c>
      <c r="V11" s="13">
        <f t="shared" si="2"/>
        <v>15.544381495867869</v>
      </c>
    </row>
    <row r="12" spans="1:22" ht="15.6" x14ac:dyDescent="0.3">
      <c r="A12" s="18" t="s">
        <v>23</v>
      </c>
      <c r="B12" s="3"/>
      <c r="C12" s="6">
        <v>1.2</v>
      </c>
      <c r="D12" s="7">
        <v>1.1399999999999999</v>
      </c>
      <c r="E12" s="8">
        <f t="shared" si="3"/>
        <v>6.0000000000000053E-2</v>
      </c>
      <c r="F12" s="8">
        <f t="shared" si="4"/>
        <v>6.0000000000000053E-2</v>
      </c>
      <c r="G12" s="9">
        <f t="shared" si="5"/>
        <v>5.0000000000000044</v>
      </c>
      <c r="H12" s="9">
        <f t="shared" si="0"/>
        <v>59.129852718532554</v>
      </c>
      <c r="I12" s="3"/>
      <c r="J12" s="6">
        <v>1.2</v>
      </c>
      <c r="K12" s="15">
        <v>1.04</v>
      </c>
      <c r="L12" s="12">
        <f t="shared" si="1"/>
        <v>0.15999999999999992</v>
      </c>
      <c r="M12" s="12">
        <f t="shared" si="6"/>
        <v>0.15999999999999992</v>
      </c>
      <c r="N12" s="9">
        <f t="shared" si="7"/>
        <v>13.333333333333327</v>
      </c>
      <c r="O12" s="13">
        <f t="shared" si="8"/>
        <v>19.029555537419601</v>
      </c>
      <c r="P12" s="3"/>
      <c r="Q12" s="6">
        <v>1.2</v>
      </c>
      <c r="R12" s="29">
        <v>0.99</v>
      </c>
      <c r="S12" s="8">
        <f t="shared" si="9"/>
        <v>0.20999999999999996</v>
      </c>
      <c r="T12" s="8">
        <f t="shared" si="10"/>
        <v>0.20999999999999996</v>
      </c>
      <c r="U12" s="9">
        <f t="shared" si="11"/>
        <v>17.5</v>
      </c>
      <c r="V12" s="13">
        <f t="shared" si="2"/>
        <v>59.176654223140503</v>
      </c>
    </row>
    <row r="13" spans="1:22" ht="15.6" x14ac:dyDescent="0.3">
      <c r="A13" s="18" t="s">
        <v>24</v>
      </c>
      <c r="B13" s="3"/>
      <c r="C13" s="6">
        <v>2.4</v>
      </c>
      <c r="D13" s="7">
        <v>2.2999999999999998</v>
      </c>
      <c r="E13" s="8">
        <f t="shared" si="3"/>
        <v>0.10000000000000009</v>
      </c>
      <c r="F13" s="8">
        <f t="shared" si="4"/>
        <v>0.10000000000000009</v>
      </c>
      <c r="G13" s="9">
        <f t="shared" si="5"/>
        <v>4.1666666666666705</v>
      </c>
      <c r="H13" s="9">
        <f t="shared" si="0"/>
        <v>72.640286819839758</v>
      </c>
      <c r="I13" s="3"/>
      <c r="J13" s="6">
        <v>2.4</v>
      </c>
      <c r="K13" s="15">
        <v>2.11</v>
      </c>
      <c r="L13" s="12">
        <f t="shared" si="1"/>
        <v>0.29000000000000004</v>
      </c>
      <c r="M13" s="12">
        <f t="shared" si="6"/>
        <v>0.29000000000000004</v>
      </c>
      <c r="N13" s="9">
        <f t="shared" si="7"/>
        <v>12.083333333333336</v>
      </c>
      <c r="O13" s="13">
        <f t="shared" si="8"/>
        <v>9.6863358404499724</v>
      </c>
      <c r="P13" s="3"/>
      <c r="Q13" s="6">
        <v>2.4</v>
      </c>
      <c r="R13" s="29">
        <v>2.11</v>
      </c>
      <c r="S13" s="8">
        <f t="shared" si="9"/>
        <v>0.29000000000000004</v>
      </c>
      <c r="T13" s="8">
        <f t="shared" si="10"/>
        <v>0.29000000000000004</v>
      </c>
      <c r="U13" s="9">
        <f t="shared" si="11"/>
        <v>12.083333333333336</v>
      </c>
      <c r="V13" s="13">
        <f t="shared" si="2"/>
        <v>5.1800380615243462</v>
      </c>
    </row>
    <row r="14" spans="1:22" ht="15.6" x14ac:dyDescent="0.3">
      <c r="A14" s="18" t="s">
        <v>25</v>
      </c>
      <c r="B14" s="3"/>
      <c r="C14" s="6">
        <v>1.4</v>
      </c>
      <c r="D14" s="7">
        <v>1.3</v>
      </c>
      <c r="E14" s="8">
        <f t="shared" si="3"/>
        <v>9.9999999999999867E-2</v>
      </c>
      <c r="F14" s="8">
        <f t="shared" si="4"/>
        <v>9.9999999999999867E-2</v>
      </c>
      <c r="G14" s="9">
        <f t="shared" si="5"/>
        <v>7.1428571428571344</v>
      </c>
      <c r="H14" s="9">
        <f t="shared" si="0"/>
        <v>30.766287478436681</v>
      </c>
      <c r="I14" s="3"/>
      <c r="J14" s="6">
        <v>1.4</v>
      </c>
      <c r="K14" s="15">
        <v>1.34</v>
      </c>
      <c r="L14" s="12">
        <f t="shared" si="1"/>
        <v>5.9999999999999831E-2</v>
      </c>
      <c r="M14" s="12">
        <f t="shared" si="6"/>
        <v>5.9999999999999831E-2</v>
      </c>
      <c r="N14" s="9">
        <f t="shared" si="7"/>
        <v>4.285714285714274</v>
      </c>
      <c r="O14" s="13">
        <f t="shared" si="8"/>
        <v>21.952328161620951</v>
      </c>
      <c r="P14" s="3"/>
      <c r="Q14" s="6">
        <v>1.4</v>
      </c>
      <c r="R14" s="29">
        <v>1.35</v>
      </c>
      <c r="S14" s="8">
        <f t="shared" si="9"/>
        <v>4.9999999999999822E-2</v>
      </c>
      <c r="T14" s="8">
        <f t="shared" si="10"/>
        <v>4.9999999999999822E-2</v>
      </c>
      <c r="U14" s="9">
        <f t="shared" si="11"/>
        <v>3.5714285714285587</v>
      </c>
      <c r="V14" s="13">
        <f t="shared" si="2"/>
        <v>38.886886134086843</v>
      </c>
    </row>
    <row r="15" spans="1:22" ht="15.6" x14ac:dyDescent="0.3">
      <c r="A15" s="18" t="s">
        <v>26</v>
      </c>
      <c r="B15" s="3"/>
      <c r="C15" s="6">
        <v>1</v>
      </c>
      <c r="D15" s="31"/>
      <c r="E15" s="8"/>
      <c r="F15" s="8"/>
      <c r="G15" s="9"/>
      <c r="H15" s="9"/>
      <c r="I15" s="3"/>
      <c r="J15" s="6">
        <v>1</v>
      </c>
      <c r="K15" s="15">
        <v>1.2</v>
      </c>
      <c r="L15" s="12">
        <f t="shared" si="1"/>
        <v>-0.19999999999999996</v>
      </c>
      <c r="M15" s="12">
        <f t="shared" si="6"/>
        <v>0.19999999999999996</v>
      </c>
      <c r="N15" s="9">
        <f t="shared" si="7"/>
        <v>19.999999999999996</v>
      </c>
      <c r="O15" s="13">
        <f t="shared" si="8"/>
        <v>121.63783836570242</v>
      </c>
      <c r="P15" s="3"/>
      <c r="Q15" s="6">
        <v>1</v>
      </c>
      <c r="R15" s="29">
        <v>1.25</v>
      </c>
      <c r="S15" s="8">
        <f t="shared" si="9"/>
        <v>-0.25</v>
      </c>
      <c r="T15" s="8">
        <f t="shared" si="10"/>
        <v>0.25</v>
      </c>
      <c r="U15" s="9">
        <f t="shared" si="11"/>
        <v>25</v>
      </c>
      <c r="V15" s="13">
        <f t="shared" si="2"/>
        <v>230.81619967768597</v>
      </c>
    </row>
    <row r="16" spans="1:22" ht="15.6" x14ac:dyDescent="0.3">
      <c r="A16" s="19" t="s">
        <v>27</v>
      </c>
      <c r="B16" s="3"/>
      <c r="C16" s="6">
        <v>1.4</v>
      </c>
      <c r="D16" s="31"/>
      <c r="E16" s="8"/>
      <c r="F16" s="8"/>
      <c r="G16" s="9"/>
      <c r="H16" s="9"/>
      <c r="I16" s="3"/>
      <c r="J16" s="6">
        <v>1.4</v>
      </c>
      <c r="K16" s="15">
        <v>1.47</v>
      </c>
      <c r="L16" s="12">
        <f t="shared" si="1"/>
        <v>-7.0000000000000062E-2</v>
      </c>
      <c r="M16" s="12">
        <f t="shared" si="6"/>
        <v>7.0000000000000062E-2</v>
      </c>
      <c r="N16" s="9">
        <f t="shared" si="7"/>
        <v>5.0000000000000044</v>
      </c>
      <c r="O16" s="13">
        <f t="shared" si="8"/>
        <v>15.769202002066075</v>
      </c>
      <c r="P16" s="3"/>
      <c r="Q16" s="6">
        <v>1.4</v>
      </c>
      <c r="R16" s="29">
        <v>1.39</v>
      </c>
      <c r="S16" s="8">
        <f t="shared" si="9"/>
        <v>1.0000000000000009E-2</v>
      </c>
      <c r="T16" s="8">
        <f t="shared" si="10"/>
        <v>1.0000000000000009E-2</v>
      </c>
      <c r="U16" s="9">
        <f t="shared" si="11"/>
        <v>0.71428571428571497</v>
      </c>
      <c r="V16" s="13">
        <f t="shared" si="2"/>
        <v>82.684066096980914</v>
      </c>
    </row>
    <row r="17" spans="1:22" ht="15.6" x14ac:dyDescent="0.3">
      <c r="A17" s="18" t="s">
        <v>28</v>
      </c>
      <c r="B17" s="3"/>
      <c r="C17" s="6">
        <v>1.4</v>
      </c>
      <c r="D17" s="31"/>
      <c r="E17" s="8"/>
      <c r="F17" s="8"/>
      <c r="G17" s="9"/>
      <c r="H17" s="9"/>
      <c r="I17" s="3"/>
      <c r="J17" s="6">
        <v>1.4</v>
      </c>
      <c r="K17" s="15">
        <v>1.27</v>
      </c>
      <c r="L17" s="12">
        <f t="shared" si="1"/>
        <v>0.12999999999999989</v>
      </c>
      <c r="M17" s="12">
        <f t="shared" si="6"/>
        <v>0.12999999999999989</v>
      </c>
      <c r="N17" s="9">
        <f t="shared" si="7"/>
        <v>9.2857142857142794</v>
      </c>
      <c r="O17" s="13">
        <f t="shared" si="8"/>
        <v>9.9016473309154807E-2</v>
      </c>
      <c r="P17" s="3"/>
      <c r="Q17" s="6">
        <v>1.4</v>
      </c>
      <c r="R17" s="29">
        <v>1.24</v>
      </c>
      <c r="S17" s="8">
        <f t="shared" si="9"/>
        <v>0.15999999999999992</v>
      </c>
      <c r="T17" s="8">
        <f t="shared" si="10"/>
        <v>0.15999999999999992</v>
      </c>
      <c r="U17" s="9">
        <f t="shared" si="11"/>
        <v>11.428571428571423</v>
      </c>
      <c r="V17" s="13">
        <f t="shared" si="2"/>
        <v>2.6283147055152485</v>
      </c>
    </row>
    <row r="18" spans="1:22" ht="15.6" x14ac:dyDescent="0.3">
      <c r="A18" s="18" t="s">
        <v>29</v>
      </c>
      <c r="B18" s="3"/>
      <c r="C18" s="6">
        <v>0.8</v>
      </c>
      <c r="D18" s="7">
        <v>0.86</v>
      </c>
      <c r="E18" s="8">
        <f t="shared" si="3"/>
        <v>-5.9999999999999942E-2</v>
      </c>
      <c r="F18" s="8">
        <f t="shared" si="4"/>
        <v>5.9999999999999942E-2</v>
      </c>
      <c r="G18" s="9">
        <f t="shared" si="5"/>
        <v>7.4999999999999929</v>
      </c>
      <c r="H18" s="9">
        <f>(G18-$G$27)^2</f>
        <v>26.931883747944465</v>
      </c>
      <c r="I18" s="3"/>
      <c r="J18" s="6">
        <v>0.8</v>
      </c>
      <c r="K18" s="15">
        <v>0.74</v>
      </c>
      <c r="L18" s="12">
        <f t="shared" si="1"/>
        <v>6.0000000000000053E-2</v>
      </c>
      <c r="M18" s="12">
        <f t="shared" si="6"/>
        <v>6.0000000000000053E-2</v>
      </c>
      <c r="N18" s="9">
        <f t="shared" si="7"/>
        <v>7.5000000000000071</v>
      </c>
      <c r="O18" s="13">
        <f t="shared" si="8"/>
        <v>2.1639747293388201</v>
      </c>
      <c r="P18" s="3"/>
      <c r="Q18" s="6">
        <v>0.8</v>
      </c>
      <c r="R18" s="29">
        <v>0.8</v>
      </c>
      <c r="S18" s="8">
        <f t="shared" si="9"/>
        <v>0</v>
      </c>
      <c r="T18" s="8">
        <f t="shared" si="10"/>
        <v>0</v>
      </c>
      <c r="U18" s="9">
        <f t="shared" si="11"/>
        <v>0</v>
      </c>
      <c r="V18" s="13">
        <f t="shared" si="2"/>
        <v>96.184381495867768</v>
      </c>
    </row>
    <row r="19" spans="1:22" ht="15.6" x14ac:dyDescent="0.3">
      <c r="A19" s="18" t="s">
        <v>30</v>
      </c>
      <c r="B19" s="3"/>
      <c r="C19" s="6">
        <v>0.6</v>
      </c>
      <c r="D19" s="7">
        <v>0.56999999999999995</v>
      </c>
      <c r="E19" s="8">
        <f t="shared" si="3"/>
        <v>3.0000000000000027E-2</v>
      </c>
      <c r="F19" s="8">
        <f t="shared" si="4"/>
        <v>3.0000000000000027E-2</v>
      </c>
      <c r="G19" s="9">
        <f t="shared" si="5"/>
        <v>5.0000000000000044</v>
      </c>
      <c r="H19" s="9">
        <f>(G19-$G$27)^2</f>
        <v>59.129852718532554</v>
      </c>
      <c r="I19" s="3"/>
      <c r="J19" s="6">
        <v>0.6</v>
      </c>
      <c r="K19" s="15">
        <v>0.61</v>
      </c>
      <c r="L19" s="12">
        <f t="shared" si="1"/>
        <v>-1.0000000000000009E-2</v>
      </c>
      <c r="M19" s="12">
        <f t="shared" si="6"/>
        <v>1.0000000000000009E-2</v>
      </c>
      <c r="N19" s="9">
        <f t="shared" si="7"/>
        <v>1.6666666666666683</v>
      </c>
      <c r="O19" s="13">
        <f t="shared" si="8"/>
        <v>53.353949476813561</v>
      </c>
      <c r="P19" s="3"/>
      <c r="Q19" s="6">
        <v>0.6</v>
      </c>
      <c r="R19" s="29">
        <v>0.59</v>
      </c>
      <c r="S19" s="8">
        <f t="shared" si="9"/>
        <v>1.0000000000000009E-2</v>
      </c>
      <c r="T19" s="8">
        <f t="shared" si="10"/>
        <v>1.0000000000000009E-2</v>
      </c>
      <c r="U19" s="9">
        <f t="shared" si="11"/>
        <v>1.6666666666666683</v>
      </c>
      <c r="V19" s="13">
        <f t="shared" si="2"/>
        <v>66.270947152433408</v>
      </c>
    </row>
    <row r="20" spans="1:22" ht="15.6" x14ac:dyDescent="0.3">
      <c r="A20" s="18" t="s">
        <v>31</v>
      </c>
      <c r="B20" s="3"/>
      <c r="C20" s="6">
        <v>0.8</v>
      </c>
      <c r="D20" s="7">
        <v>0.56999999999999995</v>
      </c>
      <c r="E20" s="8">
        <f t="shared" si="3"/>
        <v>0.23000000000000009</v>
      </c>
      <c r="F20" s="8">
        <f t="shared" si="4"/>
        <v>0.23000000000000009</v>
      </c>
      <c r="G20" s="9">
        <f t="shared" si="5"/>
        <v>28.750000000000007</v>
      </c>
      <c r="H20" s="9">
        <f>(G20-$G$27)^2</f>
        <v>257.93664749794459</v>
      </c>
      <c r="I20" s="3"/>
      <c r="J20" s="6">
        <v>0.8</v>
      </c>
      <c r="K20" s="15">
        <v>0.65</v>
      </c>
      <c r="L20" s="12">
        <f t="shared" si="1"/>
        <v>0.15000000000000002</v>
      </c>
      <c r="M20" s="12">
        <f t="shared" si="6"/>
        <v>0.15000000000000002</v>
      </c>
      <c r="N20" s="9">
        <f t="shared" si="7"/>
        <v>18.750000000000004</v>
      </c>
      <c r="O20" s="13">
        <f t="shared" si="8"/>
        <v>95.627952002066195</v>
      </c>
      <c r="P20" s="3"/>
      <c r="Q20" s="6">
        <v>0.8</v>
      </c>
      <c r="R20" s="29">
        <v>0.65</v>
      </c>
      <c r="S20" s="8">
        <f t="shared" si="9"/>
        <v>0.15000000000000002</v>
      </c>
      <c r="T20" s="8">
        <f t="shared" si="10"/>
        <v>0.15000000000000002</v>
      </c>
      <c r="U20" s="9">
        <f t="shared" si="11"/>
        <v>18.750000000000004</v>
      </c>
      <c r="V20" s="13">
        <f t="shared" si="2"/>
        <v>79.970745132231471</v>
      </c>
    </row>
    <row r="21" spans="1:22" ht="15.6" x14ac:dyDescent="0.3">
      <c r="A21" s="18" t="s">
        <v>32</v>
      </c>
      <c r="B21" s="3"/>
      <c r="C21" s="6">
        <v>0.8</v>
      </c>
      <c r="D21" s="31"/>
      <c r="E21" s="8"/>
      <c r="F21" s="8"/>
      <c r="G21" s="9"/>
      <c r="H21" s="9"/>
      <c r="I21" s="3"/>
      <c r="J21" s="6">
        <v>0.8</v>
      </c>
      <c r="K21" s="15">
        <v>0.8</v>
      </c>
      <c r="L21" s="12">
        <f t="shared" si="1"/>
        <v>0</v>
      </c>
      <c r="M21" s="12">
        <f t="shared" si="6"/>
        <v>0</v>
      </c>
      <c r="N21" s="9">
        <f t="shared" si="7"/>
        <v>0</v>
      </c>
      <c r="O21" s="13">
        <f t="shared" si="8"/>
        <v>80.479656547520648</v>
      </c>
      <c r="P21" s="3"/>
      <c r="Q21" s="6">
        <v>0.8</v>
      </c>
      <c r="S21" s="8"/>
      <c r="T21" s="8"/>
      <c r="U21" s="9"/>
      <c r="V21" s="13"/>
    </row>
    <row r="22" spans="1:22" ht="15.6" x14ac:dyDescent="0.3">
      <c r="A22" s="18" t="s">
        <v>33</v>
      </c>
      <c r="B22" s="3"/>
      <c r="C22" s="6">
        <v>1.4</v>
      </c>
      <c r="D22" s="31"/>
      <c r="E22" s="8"/>
      <c r="F22" s="8"/>
      <c r="G22" s="9"/>
      <c r="H22" s="9"/>
      <c r="I22" s="3"/>
      <c r="J22" s="6">
        <v>1.4</v>
      </c>
      <c r="K22" s="15">
        <v>1.48</v>
      </c>
      <c r="L22" s="12">
        <f t="shared" si="1"/>
        <v>-8.0000000000000071E-2</v>
      </c>
      <c r="M22" s="12">
        <f t="shared" si="6"/>
        <v>8.0000000000000071E-2</v>
      </c>
      <c r="N22" s="9">
        <f t="shared" si="7"/>
        <v>5.7142857142857197</v>
      </c>
      <c r="O22" s="13">
        <f t="shared" si="8"/>
        <v>10.60648400577665</v>
      </c>
      <c r="P22" s="3"/>
      <c r="Q22" s="6">
        <v>1.4</v>
      </c>
      <c r="R22" s="29">
        <v>1.48</v>
      </c>
      <c r="S22" s="8">
        <f t="shared" si="9"/>
        <v>-8.0000000000000071E-2</v>
      </c>
      <c r="T22" s="8">
        <f t="shared" si="10"/>
        <v>8.0000000000000071E-2</v>
      </c>
      <c r="U22" s="9">
        <f t="shared" si="11"/>
        <v>5.7142857142857197</v>
      </c>
      <c r="V22" s="13">
        <f>(U22-$U$27)^2</f>
        <v>16.753286876201674</v>
      </c>
    </row>
    <row r="23" spans="1:22" ht="15.6" x14ac:dyDescent="0.3">
      <c r="A23" s="18" t="s">
        <v>34</v>
      </c>
      <c r="B23" s="3"/>
      <c r="C23" s="6">
        <v>1.6</v>
      </c>
      <c r="D23" s="7">
        <v>1.21</v>
      </c>
      <c r="E23" s="8">
        <f t="shared" si="3"/>
        <v>0.39000000000000012</v>
      </c>
      <c r="F23" s="8">
        <f t="shared" si="4"/>
        <v>0.39000000000000012</v>
      </c>
      <c r="G23" s="9">
        <f t="shared" si="5"/>
        <v>24.375000000000007</v>
      </c>
      <c r="H23" s="9">
        <f>(G23-$G$27)^2</f>
        <v>136.54871819647397</v>
      </c>
      <c r="I23" s="3"/>
      <c r="J23" s="6">
        <v>1.6</v>
      </c>
      <c r="K23" s="15">
        <v>1.27</v>
      </c>
      <c r="L23" s="12">
        <f t="shared" si="1"/>
        <v>0.33000000000000007</v>
      </c>
      <c r="M23" s="12">
        <f t="shared" si="6"/>
        <v>0.33000000000000007</v>
      </c>
      <c r="N23" s="9">
        <f t="shared" si="7"/>
        <v>20.625000000000004</v>
      </c>
      <c r="O23" s="13">
        <f t="shared" si="8"/>
        <v>135.81465654752077</v>
      </c>
      <c r="P23" s="3"/>
      <c r="Q23" s="6">
        <v>1.6</v>
      </c>
      <c r="R23" s="29">
        <v>1.26</v>
      </c>
      <c r="S23" s="8">
        <f t="shared" si="9"/>
        <v>0.34000000000000008</v>
      </c>
      <c r="T23" s="8">
        <f t="shared" si="10"/>
        <v>0.34000000000000008</v>
      </c>
      <c r="U23" s="9">
        <f t="shared" si="11"/>
        <v>21.250000000000004</v>
      </c>
      <c r="V23" s="13">
        <f>(U23-$U$27)^2</f>
        <v>130.93392695041331</v>
      </c>
    </row>
    <row r="24" spans="1:22" ht="15.6" x14ac:dyDescent="0.3">
      <c r="A24" s="18" t="s">
        <v>35</v>
      </c>
      <c r="B24" s="3"/>
      <c r="C24" s="6">
        <v>1.2</v>
      </c>
      <c r="D24" s="7">
        <v>1.71</v>
      </c>
      <c r="E24" s="8">
        <f t="shared" si="3"/>
        <v>-0.51</v>
      </c>
      <c r="F24" s="8">
        <f t="shared" si="4"/>
        <v>0.51</v>
      </c>
      <c r="G24" s="9">
        <f t="shared" si="5"/>
        <v>42.500000000000007</v>
      </c>
      <c r="H24" s="9">
        <f>(G24-$G$27)^2</f>
        <v>888.66031815970939</v>
      </c>
      <c r="I24" s="3"/>
      <c r="J24" s="6">
        <v>1.2</v>
      </c>
      <c r="K24" s="15">
        <v>1.49</v>
      </c>
      <c r="L24" s="12">
        <f t="shared" si="1"/>
        <v>-0.29000000000000004</v>
      </c>
      <c r="M24" s="12">
        <f t="shared" si="6"/>
        <v>0.29000000000000004</v>
      </c>
      <c r="N24" s="9">
        <f t="shared" si="7"/>
        <v>24.166666666666671</v>
      </c>
      <c r="O24" s="13">
        <f t="shared" si="8"/>
        <v>230.90690402226829</v>
      </c>
      <c r="P24" s="3"/>
      <c r="Q24" s="6">
        <v>1.2</v>
      </c>
      <c r="R24" s="29">
        <v>1.49</v>
      </c>
      <c r="S24" s="8">
        <f t="shared" si="9"/>
        <v>-0.29000000000000004</v>
      </c>
      <c r="T24" s="8">
        <f t="shared" si="10"/>
        <v>0.29000000000000004</v>
      </c>
      <c r="U24" s="9">
        <f t="shared" si="11"/>
        <v>24.166666666666671</v>
      </c>
      <c r="V24" s="13">
        <f>(U24-$U$27)^2</f>
        <v>206.18958351606994</v>
      </c>
    </row>
    <row r="25" spans="1:22" ht="15.6" x14ac:dyDescent="0.3">
      <c r="A25" s="18" t="s">
        <v>36</v>
      </c>
      <c r="B25" s="3"/>
      <c r="C25" s="6">
        <v>1.2</v>
      </c>
      <c r="D25" s="31"/>
      <c r="E25" s="8"/>
      <c r="F25" s="8"/>
      <c r="G25" s="9"/>
      <c r="H25" s="9"/>
      <c r="I25" s="3"/>
      <c r="J25" s="6">
        <v>1.2</v>
      </c>
      <c r="K25" s="15">
        <v>1.22</v>
      </c>
      <c r="L25" s="12">
        <f t="shared" si="1"/>
        <v>-2.0000000000000018E-2</v>
      </c>
      <c r="M25" s="12">
        <f t="shared" si="6"/>
        <v>2.0000000000000018E-2</v>
      </c>
      <c r="N25" s="9">
        <f t="shared" si="7"/>
        <v>1.6666666666666683</v>
      </c>
      <c r="O25" s="13">
        <f t="shared" si="8"/>
        <v>53.353949476813561</v>
      </c>
      <c r="P25" s="3"/>
      <c r="Q25" s="6">
        <v>1.2</v>
      </c>
      <c r="R25" s="29">
        <v>1.0900000000000001</v>
      </c>
      <c r="S25" s="8">
        <f t="shared" si="9"/>
        <v>0.10999999999999988</v>
      </c>
      <c r="T25" s="8">
        <f t="shared" si="10"/>
        <v>0.10999999999999988</v>
      </c>
      <c r="U25" s="9">
        <f t="shared" si="11"/>
        <v>9.1666666666666572</v>
      </c>
      <c r="V25" s="13">
        <f>(U25-$U$27)^2</f>
        <v>0.41049260697889145</v>
      </c>
    </row>
    <row r="26" spans="1:22" ht="15.6" x14ac:dyDescent="0.3">
      <c r="A26" s="3"/>
      <c r="B26" s="3"/>
      <c r="F26" s="18" t="s">
        <v>37</v>
      </c>
      <c r="G26" s="22">
        <v>215.7230945</v>
      </c>
      <c r="H26" s="22">
        <v>3383.9644960000001</v>
      </c>
      <c r="I26" s="3"/>
      <c r="J26" s="3"/>
      <c r="K26" s="3"/>
      <c r="L26" s="3"/>
      <c r="M26" s="18" t="s">
        <v>37</v>
      </c>
      <c r="N26" s="21">
        <v>197.363</v>
      </c>
      <c r="O26" s="22">
        <v>1302.32</v>
      </c>
      <c r="P26" s="3"/>
      <c r="Q26" s="3"/>
      <c r="R26" s="3"/>
      <c r="S26" s="3"/>
      <c r="T26" s="18" t="s">
        <v>37</v>
      </c>
      <c r="U26" s="18">
        <v>215.762</v>
      </c>
      <c r="V26" s="18">
        <v>1491.17</v>
      </c>
    </row>
    <row r="27" spans="1:22" ht="15.6" x14ac:dyDescent="0.3">
      <c r="A27" s="3"/>
      <c r="B27" s="3"/>
      <c r="F27" s="18" t="s">
        <v>38</v>
      </c>
      <c r="G27" s="25">
        <f>G26/17</f>
        <v>12.689593794117647</v>
      </c>
      <c r="H27" s="22">
        <f>H26/17</f>
        <v>199.05673505882353</v>
      </c>
      <c r="I27" s="3"/>
      <c r="J27" s="3"/>
      <c r="K27" s="3"/>
      <c r="L27" s="3"/>
      <c r="M27" s="18" t="s">
        <v>38</v>
      </c>
      <c r="N27" s="24">
        <f>N26/22</f>
        <v>8.9710454545454539</v>
      </c>
      <c r="O27" s="22">
        <f>O26/22</f>
        <v>59.196363636363635</v>
      </c>
      <c r="P27" s="3"/>
      <c r="Q27" s="3"/>
      <c r="R27" s="3"/>
      <c r="S27" s="3"/>
      <c r="T27" s="18" t="s">
        <v>38</v>
      </c>
      <c r="U27" s="25">
        <f>U26/22</f>
        <v>9.8073636363636361</v>
      </c>
      <c r="V27" s="22">
        <f>V26/22</f>
        <v>67.780454545454546</v>
      </c>
    </row>
    <row r="28" spans="1:22" ht="15.6" x14ac:dyDescent="0.3">
      <c r="A28" s="3"/>
      <c r="B28" s="3"/>
      <c r="F28" s="26"/>
      <c r="G28" s="22" t="s">
        <v>39</v>
      </c>
      <c r="H28" s="25">
        <f>SQRT(H27)</f>
        <v>14.10874675720078</v>
      </c>
      <c r="I28" s="3"/>
      <c r="J28" s="3"/>
      <c r="K28" s="3"/>
      <c r="L28" s="3"/>
      <c r="M28" s="27"/>
      <c r="N28" s="22" t="s">
        <v>39</v>
      </c>
      <c r="O28" s="25">
        <f>SQRT(O27)</f>
        <v>7.6939173141101298</v>
      </c>
      <c r="P28" s="3"/>
      <c r="Q28" s="3"/>
      <c r="R28" s="3"/>
      <c r="S28" s="3"/>
      <c r="T28" s="27"/>
      <c r="U28" s="18" t="s">
        <v>39</v>
      </c>
      <c r="V28" s="25">
        <f>SQRT(V27)</f>
        <v>8.2328885906135358</v>
      </c>
    </row>
    <row r="29" spans="1:22" ht="15.6" x14ac:dyDescent="0.3">
      <c r="A29" s="3"/>
      <c r="B29" s="3"/>
      <c r="F29" s="26"/>
      <c r="G29" s="32"/>
      <c r="H29" s="32"/>
      <c r="I29" s="3"/>
      <c r="J29" s="3"/>
      <c r="K29" s="3"/>
      <c r="L29" s="3"/>
      <c r="M29" s="27"/>
      <c r="N29" s="33"/>
      <c r="O29" s="33"/>
      <c r="P29" s="3"/>
      <c r="Q29" s="3"/>
      <c r="R29" s="3"/>
      <c r="S29" s="3"/>
      <c r="T29" s="27"/>
      <c r="U29" s="27"/>
      <c r="V29" s="27"/>
    </row>
    <row r="30" spans="1:22" ht="15.6" x14ac:dyDescent="0.3">
      <c r="A30" s="3"/>
      <c r="B30" s="3"/>
      <c r="F30" s="26"/>
      <c r="G30" s="22" t="s">
        <v>51</v>
      </c>
      <c r="H30" s="22">
        <f>H28/G27</f>
        <v>1.1118359646579856</v>
      </c>
      <c r="I30" s="3"/>
      <c r="J30" s="3"/>
      <c r="K30" s="3"/>
      <c r="L30" s="3"/>
      <c r="M30" s="27"/>
      <c r="N30" s="22" t="s">
        <v>51</v>
      </c>
      <c r="O30" s="25">
        <f>O28/N27</f>
        <v>0.85763887309385689</v>
      </c>
      <c r="P30" s="3"/>
      <c r="Q30" s="3"/>
      <c r="R30" s="3"/>
      <c r="S30" s="3"/>
      <c r="T30" s="27"/>
      <c r="U30" s="18" t="s">
        <v>51</v>
      </c>
      <c r="V30" s="25">
        <f>V28/U27</f>
        <v>0.83945990949980898</v>
      </c>
    </row>
  </sheetData>
  <mergeCells count="1">
    <mergeCell ref="A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509CC-4378-44F8-9159-596ED3CBFA18}">
  <dimension ref="A1:V28"/>
  <sheetViews>
    <sheetView tabSelected="1" zoomScale="80" zoomScaleNormal="80" workbookViewId="0">
      <selection activeCell="Z18" sqref="Z18"/>
    </sheetView>
  </sheetViews>
  <sheetFormatPr defaultRowHeight="14.4" x14ac:dyDescent="0.3"/>
  <cols>
    <col min="3" max="3" width="11.21875" bestFit="1" customWidth="1"/>
    <col min="4" max="4" width="9.109375" bestFit="1" customWidth="1"/>
    <col min="5" max="5" width="14.6640625" bestFit="1" customWidth="1"/>
    <col min="6" max="6" width="21.33203125" bestFit="1" customWidth="1"/>
    <col min="7" max="7" width="21.21875" bestFit="1" customWidth="1"/>
    <col min="8" max="8" width="13.44140625" bestFit="1" customWidth="1"/>
    <col min="10" max="10" width="11.21875" bestFit="1" customWidth="1"/>
    <col min="11" max="11" width="20.109375" bestFit="1" customWidth="1"/>
    <col min="12" max="12" width="11.109375" bestFit="1" customWidth="1"/>
    <col min="13" max="13" width="17.77734375" bestFit="1" customWidth="1"/>
    <col min="14" max="14" width="21.21875" bestFit="1" customWidth="1"/>
    <col min="15" max="15" width="13.44140625" bestFit="1" customWidth="1"/>
    <col min="17" max="17" width="11.21875" bestFit="1" customWidth="1"/>
    <col min="18" max="18" width="21.109375" bestFit="1" customWidth="1"/>
    <col min="19" max="19" width="12.6640625" bestFit="1" customWidth="1"/>
    <col min="20" max="20" width="17.77734375" bestFit="1" customWidth="1"/>
    <col min="21" max="21" width="21.21875" bestFit="1" customWidth="1"/>
    <col min="22" max="22" width="13.44140625" bestFit="1" customWidth="1"/>
  </cols>
  <sheetData>
    <row r="1" spans="1:22" ht="21" x14ac:dyDescent="0.3">
      <c r="A1" s="1" t="s">
        <v>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x14ac:dyDescent="0.3">
      <c r="A2" s="2" t="s">
        <v>1</v>
      </c>
      <c r="B2" s="3"/>
      <c r="C2" s="18" t="s">
        <v>53</v>
      </c>
      <c r="D2" s="18" t="s">
        <v>54</v>
      </c>
      <c r="E2" s="18" t="s">
        <v>55</v>
      </c>
      <c r="F2" s="18" t="s">
        <v>56</v>
      </c>
      <c r="G2" s="18" t="s">
        <v>6</v>
      </c>
      <c r="H2" s="18" t="s">
        <v>7</v>
      </c>
      <c r="I2" s="3"/>
      <c r="J2" s="2" t="s">
        <v>53</v>
      </c>
      <c r="K2" s="4" t="s">
        <v>57</v>
      </c>
      <c r="L2" s="2" t="s">
        <v>58</v>
      </c>
      <c r="M2" s="2" t="s">
        <v>59</v>
      </c>
      <c r="N2" s="2" t="s">
        <v>6</v>
      </c>
      <c r="O2" s="2" t="s">
        <v>7</v>
      </c>
      <c r="P2" s="3"/>
      <c r="Q2" s="2" t="s">
        <v>53</v>
      </c>
      <c r="R2" s="2" t="s">
        <v>60</v>
      </c>
      <c r="S2" s="2" t="s">
        <v>61</v>
      </c>
      <c r="T2" s="2" t="s">
        <v>62</v>
      </c>
      <c r="U2" s="2" t="s">
        <v>6</v>
      </c>
      <c r="V2" s="2" t="s">
        <v>7</v>
      </c>
    </row>
    <row r="3" spans="1:22" ht="15.6" x14ac:dyDescent="0.3">
      <c r="A3" s="5" t="s">
        <v>14</v>
      </c>
      <c r="B3" s="3"/>
      <c r="C3" s="34">
        <v>7.2058823529411774E-3</v>
      </c>
      <c r="D3" s="35">
        <v>7.0427803486122834E-3</v>
      </c>
      <c r="E3" s="36">
        <f>C3-D3</f>
        <v>1.6310200432889405E-4</v>
      </c>
      <c r="F3" s="8">
        <f>ABS(E3)</f>
        <v>1.6310200432889405E-4</v>
      </c>
      <c r="G3" s="8">
        <f>(F3/C3)*100</f>
        <v>2.2634563866050601</v>
      </c>
      <c r="H3" s="8">
        <f t="shared" ref="H3:H14" si="0">(G3-$G$27)^2</f>
        <v>1252.2449705934623</v>
      </c>
      <c r="I3" s="3"/>
      <c r="J3" s="37">
        <v>7.2058823529411774E-3</v>
      </c>
      <c r="K3" s="38">
        <v>6.9046295840338792E-3</v>
      </c>
      <c r="L3" s="39">
        <f t="shared" ref="L3:L25" si="1">J3-K3</f>
        <v>3.0125276890729819E-4</v>
      </c>
      <c r="M3" s="39">
        <f>ABS(L3)</f>
        <v>3.0125276890729819E-4</v>
      </c>
      <c r="N3" s="9">
        <f>(M3/J3)*100</f>
        <v>4.1806506705502597</v>
      </c>
      <c r="O3" s="13">
        <f>(N3-$N$27)^2</f>
        <v>13.477804640356254</v>
      </c>
      <c r="P3" s="3"/>
      <c r="Q3" s="37">
        <v>7.2058823529411774E-3</v>
      </c>
      <c r="R3" s="40">
        <v>6.9046295840338792E-3</v>
      </c>
      <c r="S3" s="8">
        <f>Q3-R3</f>
        <v>3.0125276890729819E-4</v>
      </c>
      <c r="T3" s="8">
        <f>ABS(S3)</f>
        <v>3.0125276890729819E-4</v>
      </c>
      <c r="U3" s="9">
        <f>(T3/Q3)*100</f>
        <v>4.1806506705502597</v>
      </c>
      <c r="V3" s="13">
        <f t="shared" ref="V3:V20" si="2">(U3-$U$27)^2</f>
        <v>90.057240295657678</v>
      </c>
    </row>
    <row r="4" spans="1:22" ht="15.6" x14ac:dyDescent="0.3">
      <c r="A4" s="5" t="s">
        <v>15</v>
      </c>
      <c r="B4" s="3"/>
      <c r="C4" s="34">
        <v>8.1967213114754103E-3</v>
      </c>
      <c r="D4" s="35">
        <v>8.115159694107062E-3</v>
      </c>
      <c r="E4" s="36">
        <f t="shared" ref="E4:E24" si="3">C4-D4</f>
        <v>8.1561617368348244E-5</v>
      </c>
      <c r="F4" s="41">
        <f t="shared" ref="F4:F24" si="4">ABS(E4)</f>
        <v>8.1561617368348244E-5</v>
      </c>
      <c r="G4" s="8">
        <f t="shared" ref="G4:G24" si="5">(F4/C4)*100</f>
        <v>0.99505173189384855</v>
      </c>
      <c r="H4" s="8">
        <f t="shared" si="0"/>
        <v>1343.6240784387842</v>
      </c>
      <c r="I4" s="3"/>
      <c r="J4" s="34">
        <v>8.1967213114754103E-3</v>
      </c>
      <c r="K4" s="42">
        <v>6.3238499483767351E-3</v>
      </c>
      <c r="L4" s="39">
        <f t="shared" si="1"/>
        <v>1.8728713630986752E-3</v>
      </c>
      <c r="M4" s="39">
        <f t="shared" ref="M4:M25" si="6">ABS(L4)</f>
        <v>1.8728713630986752E-3</v>
      </c>
      <c r="N4" s="9">
        <f t="shared" ref="N4:N25" si="7">(M4/J4)*100</f>
        <v>22.849030629803835</v>
      </c>
      <c r="O4" s="13">
        <f t="shared" ref="O4:O25" si="8">(N4-$N$27)^2</f>
        <v>224.9150178291321</v>
      </c>
      <c r="P4" s="3"/>
      <c r="Q4" s="34">
        <v>8.1967213114754103E-3</v>
      </c>
      <c r="R4" s="43">
        <v>6.9162890531838765E-3</v>
      </c>
      <c r="S4" s="8">
        <f t="shared" ref="S4:S25" si="9">Q4-R4</f>
        <v>1.2804322582915337E-3</v>
      </c>
      <c r="T4" s="8">
        <f t="shared" ref="T4:T25" si="10">ABS(S4)</f>
        <v>1.2804322582915337E-3</v>
      </c>
      <c r="U4" s="9">
        <f t="shared" ref="U4:U25" si="11">(T4/Q4)*100</f>
        <v>15.621273551156712</v>
      </c>
      <c r="V4" s="13">
        <f t="shared" si="2"/>
        <v>3.8055174478925728</v>
      </c>
    </row>
    <row r="5" spans="1:22" ht="15.6" x14ac:dyDescent="0.3">
      <c r="A5" s="5" t="s">
        <v>16</v>
      </c>
      <c r="B5" s="3"/>
      <c r="C5" s="34">
        <v>6.8181818181818179E-3</v>
      </c>
      <c r="D5" s="35">
        <v>6.9852185015154044E-3</v>
      </c>
      <c r="E5" s="36">
        <f t="shared" si="3"/>
        <v>-1.6703668333358651E-4</v>
      </c>
      <c r="F5" s="8">
        <f t="shared" si="4"/>
        <v>1.6703668333358651E-4</v>
      </c>
      <c r="G5" s="8">
        <f t="shared" si="5"/>
        <v>2.449871355559269</v>
      </c>
      <c r="H5" s="8">
        <f t="shared" si="0"/>
        <v>1239.0863607199321</v>
      </c>
      <c r="I5" s="3"/>
      <c r="J5" s="34">
        <v>6.8181818181818179E-3</v>
      </c>
      <c r="K5" s="42">
        <v>7.0275096599393466E-3</v>
      </c>
      <c r="L5" s="39">
        <f t="shared" si="1"/>
        <v>-2.0932784175752873E-4</v>
      </c>
      <c r="M5" s="39">
        <f t="shared" si="6"/>
        <v>2.0932784175752873E-4</v>
      </c>
      <c r="N5" s="9">
        <f t="shared" si="7"/>
        <v>3.0701416791104217</v>
      </c>
      <c r="O5" s="13">
        <f t="shared" si="8"/>
        <v>22.864864876477522</v>
      </c>
      <c r="P5" s="3"/>
      <c r="Q5" s="34">
        <v>6.8181818181818179E-3</v>
      </c>
      <c r="R5" s="43">
        <v>7.0000000000000001E-3</v>
      </c>
      <c r="S5" s="8">
        <f t="shared" si="9"/>
        <v>-1.818181818181823E-4</v>
      </c>
      <c r="T5" s="8">
        <f t="shared" si="10"/>
        <v>1.818181818181823E-4</v>
      </c>
      <c r="U5" s="9">
        <f t="shared" si="11"/>
        <v>2.6666666666666736</v>
      </c>
      <c r="V5" s="13">
        <f t="shared" si="2"/>
        <v>121.08434802777761</v>
      </c>
    </row>
    <row r="6" spans="1:22" ht="15.6" x14ac:dyDescent="0.3">
      <c r="A6" s="5" t="s">
        <v>17</v>
      </c>
      <c r="B6" s="3"/>
      <c r="C6" s="34">
        <v>1.6315789473684211E-2</v>
      </c>
      <c r="D6" s="35">
        <v>8.2718935443265584E-3</v>
      </c>
      <c r="E6" s="36">
        <f t="shared" si="3"/>
        <v>8.0438959293576522E-3</v>
      </c>
      <c r="F6" s="8">
        <f t="shared" si="4"/>
        <v>8.0438959293576522E-3</v>
      </c>
      <c r="G6" s="8">
        <f t="shared" si="5"/>
        <v>49.301297631546895</v>
      </c>
      <c r="H6" s="8">
        <f t="shared" si="0"/>
        <v>135.74038914565793</v>
      </c>
      <c r="I6" s="3"/>
      <c r="J6" s="34">
        <v>1.6315789473684211E-2</v>
      </c>
      <c r="K6" s="42">
        <v>1.5907082439085975E-2</v>
      </c>
      <c r="L6" s="39">
        <f t="shared" si="1"/>
        <v>4.0870703459823521E-4</v>
      </c>
      <c r="M6" s="39">
        <f t="shared" si="6"/>
        <v>4.0870703459823521E-4</v>
      </c>
      <c r="N6" s="9">
        <f t="shared" si="7"/>
        <v>2.5049785991504736</v>
      </c>
      <c r="O6" s="13">
        <f t="shared" si="8"/>
        <v>28.589179601174013</v>
      </c>
      <c r="P6" s="3"/>
      <c r="Q6" s="34">
        <v>1.6315789473684211E-2</v>
      </c>
      <c r="R6" s="43">
        <v>1.6E-2</v>
      </c>
      <c r="S6" s="8">
        <f t="shared" si="9"/>
        <v>3.1578947368421026E-4</v>
      </c>
      <c r="T6" s="8">
        <f t="shared" si="10"/>
        <v>3.1578947368421026E-4</v>
      </c>
      <c r="U6" s="9">
        <f t="shared" si="11"/>
        <v>1.9354838709677402</v>
      </c>
      <c r="V6" s="13">
        <f t="shared" si="2"/>
        <v>137.71060354864724</v>
      </c>
    </row>
    <row r="7" spans="1:22" ht="15.6" x14ac:dyDescent="0.3">
      <c r="A7" s="5" t="s">
        <v>18</v>
      </c>
      <c r="B7" s="3"/>
      <c r="C7" s="34">
        <v>1.3125E-2</v>
      </c>
      <c r="D7" s="35">
        <v>2.2741853416808618E-2</v>
      </c>
      <c r="E7" s="36">
        <f t="shared" si="3"/>
        <v>-9.6168534168086187E-3</v>
      </c>
      <c r="F7" s="8">
        <f t="shared" si="4"/>
        <v>9.6168534168086187E-3</v>
      </c>
      <c r="G7" s="8">
        <f t="shared" si="5"/>
        <v>73.271264128065667</v>
      </c>
      <c r="H7" s="8">
        <f t="shared" si="0"/>
        <v>1268.8367082036914</v>
      </c>
      <c r="I7" s="3"/>
      <c r="J7" s="34">
        <v>1.3125E-2</v>
      </c>
      <c r="K7" s="42">
        <v>1.3542460640786394E-2</v>
      </c>
      <c r="L7" s="39">
        <f t="shared" si="1"/>
        <v>-4.1746064078639414E-4</v>
      </c>
      <c r="M7" s="39">
        <f t="shared" si="6"/>
        <v>4.1746064078639414E-4</v>
      </c>
      <c r="N7" s="9">
        <f t="shared" si="7"/>
        <v>3.18065250122967</v>
      </c>
      <c r="O7" s="13">
        <f t="shared" si="8"/>
        <v>21.820213468999569</v>
      </c>
      <c r="P7" s="3"/>
      <c r="Q7" s="34">
        <v>1.3125E-2</v>
      </c>
      <c r="R7" s="43">
        <v>1.2E-2</v>
      </c>
      <c r="S7" s="8">
        <f t="shared" si="9"/>
        <v>1.1249999999999993E-3</v>
      </c>
      <c r="T7" s="8">
        <f t="shared" si="10"/>
        <v>1.1249999999999993E-3</v>
      </c>
      <c r="U7" s="9">
        <f t="shared" si="11"/>
        <v>8.5714285714285658</v>
      </c>
      <c r="V7" s="13">
        <f t="shared" si="2"/>
        <v>26.000529433673513</v>
      </c>
    </row>
    <row r="8" spans="1:22" ht="15.6" x14ac:dyDescent="0.3">
      <c r="A8" s="5" t="s">
        <v>19</v>
      </c>
      <c r="B8" s="3"/>
      <c r="C8" s="34">
        <v>6.3636363636363638E-3</v>
      </c>
      <c r="D8" s="35">
        <v>5.1491560504386517E-3</v>
      </c>
      <c r="E8" s="36">
        <f t="shared" si="3"/>
        <v>1.2144803131977121E-3</v>
      </c>
      <c r="F8" s="8">
        <f t="shared" si="4"/>
        <v>1.2144803131977121E-3</v>
      </c>
      <c r="G8" s="8">
        <f t="shared" si="5"/>
        <v>19.084690635964048</v>
      </c>
      <c r="H8" s="8">
        <f t="shared" si="0"/>
        <v>344.6903869227541</v>
      </c>
      <c r="I8" s="3"/>
      <c r="J8" s="34">
        <v>6.3636363636363638E-3</v>
      </c>
      <c r="K8" s="42">
        <v>5.9306760551573832E-3</v>
      </c>
      <c r="L8" s="39">
        <f t="shared" si="1"/>
        <v>4.3296030847898067E-4</v>
      </c>
      <c r="M8" s="39">
        <f t="shared" si="6"/>
        <v>4.3296030847898067E-4</v>
      </c>
      <c r="N8" s="9">
        <f t="shared" si="7"/>
        <v>6.8036619903839819</v>
      </c>
      <c r="O8" s="13">
        <f t="shared" si="8"/>
        <v>1.0987266906344586</v>
      </c>
      <c r="P8" s="3"/>
      <c r="Q8" s="34">
        <v>6.3636363636363638E-3</v>
      </c>
      <c r="R8" s="43">
        <v>6.0000000000000001E-3</v>
      </c>
      <c r="S8" s="8">
        <f t="shared" si="9"/>
        <v>3.6363636363636372E-4</v>
      </c>
      <c r="T8" s="8">
        <f t="shared" si="10"/>
        <v>3.6363636363636372E-4</v>
      </c>
      <c r="U8" s="9">
        <f t="shared" si="11"/>
        <v>5.7142857142857153</v>
      </c>
      <c r="V8" s="13">
        <f t="shared" si="2"/>
        <v>63.301345760204043</v>
      </c>
    </row>
    <row r="9" spans="1:22" ht="15.6" x14ac:dyDescent="0.3">
      <c r="A9" s="5" t="s">
        <v>20</v>
      </c>
      <c r="B9" s="3"/>
      <c r="C9" s="34">
        <v>2E-3</v>
      </c>
      <c r="D9" s="35">
        <v>2.8164069668174603E-3</v>
      </c>
      <c r="E9" s="36">
        <f t="shared" si="3"/>
        <v>-8.1640696681746028E-4</v>
      </c>
      <c r="F9" s="8">
        <f t="shared" si="4"/>
        <v>8.1640696681746028E-4</v>
      </c>
      <c r="G9" s="8">
        <f t="shared" si="5"/>
        <v>40.820348340873011</v>
      </c>
      <c r="H9" s="8">
        <f t="shared" si="0"/>
        <v>10.047749059974548</v>
      </c>
      <c r="I9" s="3"/>
      <c r="J9" s="34">
        <v>2E-3</v>
      </c>
      <c r="K9" s="30"/>
      <c r="L9" s="39"/>
      <c r="M9" s="39"/>
      <c r="N9" s="9"/>
      <c r="O9" s="13"/>
      <c r="P9" s="3"/>
      <c r="Q9" s="34">
        <v>2E-3</v>
      </c>
      <c r="R9" s="43">
        <v>1.60038719781562E-3</v>
      </c>
      <c r="S9" s="8">
        <f t="shared" si="9"/>
        <v>3.9961280218438005E-4</v>
      </c>
      <c r="T9" s="8">
        <f t="shared" si="10"/>
        <v>3.9961280218438005E-4</v>
      </c>
      <c r="U9" s="9">
        <f t="shared" si="11"/>
        <v>19.980640109219003</v>
      </c>
      <c r="V9" s="13">
        <f t="shared" si="2"/>
        <v>39.817868197974427</v>
      </c>
    </row>
    <row r="10" spans="1:22" ht="15.6" x14ac:dyDescent="0.3">
      <c r="A10" s="18" t="s">
        <v>21</v>
      </c>
      <c r="B10" s="3"/>
      <c r="C10" s="34">
        <v>2.7108433734939759E-3</v>
      </c>
      <c r="D10" s="35">
        <v>2.7362702634160662E-3</v>
      </c>
      <c r="E10" s="36">
        <f t="shared" si="3"/>
        <v>-2.542688992209028E-5</v>
      </c>
      <c r="F10" s="8">
        <f t="shared" si="4"/>
        <v>2.542688992209028E-5</v>
      </c>
      <c r="G10" s="8">
        <f t="shared" si="5"/>
        <v>0.93796971712599708</v>
      </c>
      <c r="H10" s="8">
        <f t="shared" si="0"/>
        <v>1347.8120738854084</v>
      </c>
      <c r="I10" s="3"/>
      <c r="J10" s="34">
        <v>2.7108433734939759E-3</v>
      </c>
      <c r="K10" s="42">
        <v>2.7341283551150239E-3</v>
      </c>
      <c r="L10" s="39">
        <f t="shared" si="1"/>
        <v>-2.3284981621048053E-5</v>
      </c>
      <c r="M10" s="39">
        <f t="shared" si="6"/>
        <v>2.3284981621048053E-5</v>
      </c>
      <c r="N10" s="9">
        <f t="shared" si="7"/>
        <v>0.85895709979866153</v>
      </c>
      <c r="O10" s="13">
        <f t="shared" si="8"/>
        <v>48.900741829133153</v>
      </c>
      <c r="P10" s="3"/>
      <c r="Q10" s="34">
        <v>2.7108433734939759E-3</v>
      </c>
      <c r="R10" s="43">
        <v>3.0000000000000001E-3</v>
      </c>
      <c r="S10" s="8">
        <f t="shared" si="9"/>
        <v>-2.8915662650602419E-4</v>
      </c>
      <c r="T10" s="8">
        <f t="shared" si="10"/>
        <v>2.8915662650602419E-4</v>
      </c>
      <c r="U10" s="9">
        <f t="shared" si="11"/>
        <v>10.66666666666667</v>
      </c>
      <c r="V10" s="13">
        <f t="shared" si="2"/>
        <v>9.0230146944444201</v>
      </c>
    </row>
    <row r="11" spans="1:22" ht="15.6" x14ac:dyDescent="0.3">
      <c r="A11" s="18" t="s">
        <v>22</v>
      </c>
      <c r="B11" s="3"/>
      <c r="C11" s="34">
        <v>4.0000000000000001E-3</v>
      </c>
      <c r="D11" s="35">
        <v>8.82051282051282E-3</v>
      </c>
      <c r="E11" s="36">
        <f t="shared" si="3"/>
        <v>-4.8205128205128199E-3</v>
      </c>
      <c r="F11" s="8">
        <f t="shared" si="4"/>
        <v>4.8205128205128199E-3</v>
      </c>
      <c r="G11" s="8">
        <f t="shared" si="5"/>
        <v>120.51282051282048</v>
      </c>
      <c r="H11" s="8">
        <f t="shared" si="0"/>
        <v>6866.159208528069</v>
      </c>
      <c r="I11" s="3"/>
      <c r="J11" s="34">
        <v>4.0000000000000001E-3</v>
      </c>
      <c r="K11" s="42">
        <v>4.4032597266035756E-3</v>
      </c>
      <c r="L11" s="39">
        <f t="shared" si="1"/>
        <v>-4.0325972660357548E-4</v>
      </c>
      <c r="M11" s="39">
        <f t="shared" si="6"/>
        <v>4.0325972660357548E-4</v>
      </c>
      <c r="N11" s="9">
        <f t="shared" si="7"/>
        <v>10.081493165089386</v>
      </c>
      <c r="O11" s="13">
        <f t="shared" si="8"/>
        <v>4.9712478353658041</v>
      </c>
      <c r="P11" s="3"/>
      <c r="Q11" s="34">
        <v>4.0000000000000001E-3</v>
      </c>
      <c r="R11" s="43">
        <v>4.0000000000000001E-3</v>
      </c>
      <c r="S11" s="8">
        <f t="shared" si="9"/>
        <v>0</v>
      </c>
      <c r="T11" s="8">
        <f t="shared" si="10"/>
        <v>0</v>
      </c>
      <c r="U11" s="9">
        <f t="shared" si="11"/>
        <v>0</v>
      </c>
      <c r="V11" s="13">
        <f t="shared" si="2"/>
        <v>186.88257024999996</v>
      </c>
    </row>
    <row r="12" spans="1:22" ht="15.6" x14ac:dyDescent="0.3">
      <c r="A12" s="18" t="s">
        <v>23</v>
      </c>
      <c r="B12" s="3"/>
      <c r="C12" s="34">
        <v>7.0000000000000001E-3</v>
      </c>
      <c r="D12" s="35">
        <v>9.9268547544409599E-3</v>
      </c>
      <c r="E12" s="36">
        <f t="shared" si="3"/>
        <v>-2.9268547544409598E-3</v>
      </c>
      <c r="F12" s="8">
        <f t="shared" si="4"/>
        <v>2.9268547544409598E-3</v>
      </c>
      <c r="G12" s="8">
        <f t="shared" si="5"/>
        <v>41.812210777727998</v>
      </c>
      <c r="H12" s="8">
        <f t="shared" si="0"/>
        <v>17.319587874929731</v>
      </c>
      <c r="I12" s="3"/>
      <c r="J12" s="34">
        <v>7.0000000000000001E-3</v>
      </c>
      <c r="K12" s="42">
        <v>7.6696165191740421E-3</v>
      </c>
      <c r="L12" s="39">
        <f t="shared" si="1"/>
        <v>-6.6961651917404191E-4</v>
      </c>
      <c r="M12" s="39">
        <f t="shared" si="6"/>
        <v>6.6961651917404191E-4</v>
      </c>
      <c r="N12" s="9">
        <f t="shared" si="7"/>
        <v>9.5659502739148845</v>
      </c>
      <c r="O12" s="13">
        <f t="shared" si="8"/>
        <v>2.9380930010317412</v>
      </c>
      <c r="P12" s="3"/>
      <c r="Q12" s="34">
        <v>7.0000000000000001E-3</v>
      </c>
      <c r="R12" s="43">
        <v>7.0000000000000001E-3</v>
      </c>
      <c r="S12" s="8">
        <f t="shared" si="9"/>
        <v>0</v>
      </c>
      <c r="T12" s="8">
        <f t="shared" si="10"/>
        <v>0</v>
      </c>
      <c r="U12" s="9">
        <f t="shared" si="11"/>
        <v>0</v>
      </c>
      <c r="V12" s="13">
        <f t="shared" si="2"/>
        <v>186.88257024999996</v>
      </c>
    </row>
    <row r="13" spans="1:22" ht="15.6" x14ac:dyDescent="0.3">
      <c r="A13" s="18" t="s">
        <v>24</v>
      </c>
      <c r="B13" s="3"/>
      <c r="C13" s="34">
        <v>1.205E-2</v>
      </c>
      <c r="D13" s="35">
        <v>1.5945646145313363E-2</v>
      </c>
      <c r="E13" s="36">
        <f t="shared" si="3"/>
        <v>-3.8956461453133629E-3</v>
      </c>
      <c r="F13" s="8">
        <f t="shared" si="4"/>
        <v>3.8956461453133629E-3</v>
      </c>
      <c r="G13" s="8">
        <f t="shared" si="5"/>
        <v>32.329013654052801</v>
      </c>
      <c r="H13" s="8">
        <f t="shared" si="0"/>
        <v>28.318534968061751</v>
      </c>
      <c r="I13" s="3"/>
      <c r="J13" s="34">
        <v>1.205E-2</v>
      </c>
      <c r="K13" s="42">
        <v>1.2342068320074871E-2</v>
      </c>
      <c r="L13" s="39">
        <f t="shared" si="1"/>
        <v>-2.9206832007487062E-4</v>
      </c>
      <c r="M13" s="39">
        <f t="shared" si="6"/>
        <v>2.9206832007487062E-4</v>
      </c>
      <c r="N13" s="9">
        <f t="shared" si="7"/>
        <v>2.4238034860985116</v>
      </c>
      <c r="O13" s="13">
        <f t="shared" si="8"/>
        <v>29.463836994896251</v>
      </c>
      <c r="P13" s="3"/>
      <c r="Q13" s="34">
        <v>1.205E-2</v>
      </c>
      <c r="R13" s="43">
        <v>1.2999999999999999E-2</v>
      </c>
      <c r="S13" s="8">
        <f t="shared" si="9"/>
        <v>-9.4999999999999946E-4</v>
      </c>
      <c r="T13" s="8">
        <f t="shared" si="10"/>
        <v>9.4999999999999946E-4</v>
      </c>
      <c r="U13" s="9">
        <f t="shared" si="11"/>
        <v>7.8838174273858881</v>
      </c>
      <c r="V13" s="13">
        <f t="shared" si="2"/>
        <v>33.485695196195863</v>
      </c>
    </row>
    <row r="14" spans="1:22" ht="15.6" x14ac:dyDescent="0.3">
      <c r="A14" s="18" t="s">
        <v>25</v>
      </c>
      <c r="B14" s="3"/>
      <c r="C14" s="34">
        <v>6.5789999999999998E-3</v>
      </c>
      <c r="D14" s="35">
        <v>5.9841649788252623E-3</v>
      </c>
      <c r="E14" s="36">
        <f t="shared" si="3"/>
        <v>5.9483502117473747E-4</v>
      </c>
      <c r="F14" s="8">
        <f t="shared" si="4"/>
        <v>5.9483502117473747E-4</v>
      </c>
      <c r="G14" s="8">
        <f t="shared" si="5"/>
        <v>9.0414199904960864</v>
      </c>
      <c r="H14" s="8">
        <f t="shared" si="0"/>
        <v>818.48116880434168</v>
      </c>
      <c r="I14" s="3"/>
      <c r="J14" s="34">
        <v>6.5789999999999998E-3</v>
      </c>
      <c r="K14" s="42">
        <v>6.5596240454278447E-3</v>
      </c>
      <c r="L14" s="39">
        <f t="shared" si="1"/>
        <v>1.9375954572155123E-5</v>
      </c>
      <c r="M14" s="39">
        <f t="shared" si="6"/>
        <v>1.9375954572155123E-5</v>
      </c>
      <c r="N14" s="9">
        <f t="shared" si="7"/>
        <v>0.29451215339953069</v>
      </c>
      <c r="O14" s="13">
        <f t="shared" si="8"/>
        <v>57.113561437059779</v>
      </c>
      <c r="P14" s="3"/>
      <c r="Q14" s="34">
        <v>6.5789999999999998E-3</v>
      </c>
      <c r="R14" s="43">
        <v>7.2262070442136823E-3</v>
      </c>
      <c r="S14" s="8">
        <f t="shared" si="9"/>
        <v>-6.4720704421368253E-4</v>
      </c>
      <c r="T14" s="8">
        <f t="shared" si="10"/>
        <v>6.4720704421368253E-4</v>
      </c>
      <c r="U14" s="9">
        <f t="shared" si="11"/>
        <v>9.8374683723009966</v>
      </c>
      <c r="V14" s="13">
        <f t="shared" si="2"/>
        <v>14.692131458940862</v>
      </c>
    </row>
    <row r="15" spans="1:22" ht="15.6" x14ac:dyDescent="0.3">
      <c r="A15" s="18" t="s">
        <v>26</v>
      </c>
      <c r="B15" s="3"/>
      <c r="C15" s="34">
        <v>1.15E-2</v>
      </c>
      <c r="D15" s="44"/>
      <c r="E15" s="36"/>
      <c r="F15" s="8"/>
      <c r="G15" s="8"/>
      <c r="H15" s="8"/>
      <c r="I15" s="3"/>
      <c r="J15" s="34">
        <v>1.15E-2</v>
      </c>
      <c r="K15" s="42">
        <v>1.6075016744809108E-2</v>
      </c>
      <c r="L15" s="39">
        <f t="shared" si="1"/>
        <v>-4.5750167448091079E-3</v>
      </c>
      <c r="M15" s="39">
        <f t="shared" si="6"/>
        <v>4.5750167448091079E-3</v>
      </c>
      <c r="N15" s="9">
        <f t="shared" si="7"/>
        <v>39.782754302687891</v>
      </c>
      <c r="O15" s="13">
        <f t="shared" si="8"/>
        <v>1019.5817787447533</v>
      </c>
      <c r="P15" s="3"/>
      <c r="Q15" s="34">
        <v>1.15E-2</v>
      </c>
      <c r="R15" s="43">
        <v>1.8021914648212227E-2</v>
      </c>
      <c r="S15" s="8">
        <f t="shared" si="9"/>
        <v>-6.5219146482122271E-3</v>
      </c>
      <c r="T15" s="8">
        <f t="shared" si="10"/>
        <v>6.5219146482122271E-3</v>
      </c>
      <c r="U15" s="9">
        <f t="shared" si="11"/>
        <v>56.712301288801982</v>
      </c>
      <c r="V15" s="13">
        <f t="shared" si="2"/>
        <v>1852.5966581847163</v>
      </c>
    </row>
    <row r="16" spans="1:22" ht="15.6" x14ac:dyDescent="0.3">
      <c r="A16" s="19" t="s">
        <v>27</v>
      </c>
      <c r="B16" s="3"/>
      <c r="C16" s="34">
        <v>1.2259193999999999E-2</v>
      </c>
      <c r="D16" s="44"/>
      <c r="E16" s="36"/>
      <c r="F16" s="8"/>
      <c r="G16" s="8"/>
      <c r="H16" s="8"/>
      <c r="I16" s="3"/>
      <c r="J16" s="34">
        <v>1.2259193999999999E-2</v>
      </c>
      <c r="K16" s="42">
        <v>1.226021684737281E-2</v>
      </c>
      <c r="L16" s="39">
        <f t="shared" si="1"/>
        <v>-1.0228473728106369E-6</v>
      </c>
      <c r="M16" s="39">
        <f t="shared" si="6"/>
        <v>1.0228473728106369E-6</v>
      </c>
      <c r="N16" s="9">
        <f t="shared" si="7"/>
        <v>8.343512410445883E-3</v>
      </c>
      <c r="O16" s="13">
        <f t="shared" si="8"/>
        <v>61.520807934858688</v>
      </c>
      <c r="P16" s="3"/>
      <c r="Q16" s="34">
        <v>1.2259193999999999E-2</v>
      </c>
      <c r="R16" s="43">
        <v>1.4E-2</v>
      </c>
      <c r="S16" s="8">
        <f t="shared" si="9"/>
        <v>-1.740806000000001E-3</v>
      </c>
      <c r="T16" s="8">
        <f t="shared" si="10"/>
        <v>1.740806000000001E-3</v>
      </c>
      <c r="U16" s="9">
        <f t="shared" si="11"/>
        <v>14.200003687028701</v>
      </c>
      <c r="V16" s="13">
        <f t="shared" si="2"/>
        <v>0.28037415457699005</v>
      </c>
    </row>
    <row r="17" spans="1:22" ht="15.6" x14ac:dyDescent="0.3">
      <c r="A17" s="18" t="s">
        <v>28</v>
      </c>
      <c r="B17" s="3"/>
      <c r="C17" s="34">
        <v>5.9880000000000003E-3</v>
      </c>
      <c r="D17" s="44"/>
      <c r="E17" s="36"/>
      <c r="F17" s="8"/>
      <c r="G17" s="8"/>
      <c r="H17" s="8"/>
      <c r="I17" s="3"/>
      <c r="J17" s="34">
        <v>5.9880000000000003E-3</v>
      </c>
      <c r="K17" s="42">
        <v>6.7758629888491706E-3</v>
      </c>
      <c r="L17" s="39">
        <f t="shared" si="1"/>
        <v>-7.8786298884917037E-4</v>
      </c>
      <c r="M17" s="39">
        <f t="shared" si="6"/>
        <v>7.8786298884917037E-4</v>
      </c>
      <c r="N17" s="9">
        <f t="shared" si="7"/>
        <v>13.157364543239316</v>
      </c>
      <c r="O17" s="13">
        <f t="shared" si="8"/>
        <v>28.148339872858649</v>
      </c>
      <c r="P17" s="3"/>
      <c r="Q17" s="34">
        <v>5.9880000000000003E-3</v>
      </c>
      <c r="R17" s="43">
        <v>6.7759562841530055E-3</v>
      </c>
      <c r="S17" s="8">
        <f t="shared" si="9"/>
        <v>-7.8795628415300519E-4</v>
      </c>
      <c r="T17" s="8">
        <f t="shared" si="10"/>
        <v>7.8795628415300519E-4</v>
      </c>
      <c r="U17" s="9">
        <f t="shared" si="11"/>
        <v>13.158922581045509</v>
      </c>
      <c r="V17" s="13">
        <f t="shared" si="2"/>
        <v>0.2617114555841375</v>
      </c>
    </row>
    <row r="18" spans="1:22" ht="15.6" x14ac:dyDescent="0.3">
      <c r="A18" s="18" t="s">
        <v>29</v>
      </c>
      <c r="B18" s="3"/>
      <c r="C18" s="34">
        <v>4.065E-3</v>
      </c>
      <c r="D18" s="35">
        <v>6.9884609133755889E-3</v>
      </c>
      <c r="E18" s="36">
        <f t="shared" si="3"/>
        <v>-2.9234609133755888E-3</v>
      </c>
      <c r="F18" s="8">
        <f t="shared" si="4"/>
        <v>2.9234609133755888E-3</v>
      </c>
      <c r="G18" s="8">
        <f t="shared" si="5"/>
        <v>71.917857647615961</v>
      </c>
      <c r="H18" s="8">
        <f>(G18-$G$27)^2</f>
        <v>1174.2497521719658</v>
      </c>
      <c r="I18" s="3"/>
      <c r="J18" s="34">
        <v>4.065E-3</v>
      </c>
      <c r="K18" s="42">
        <v>4.4431101771239866E-3</v>
      </c>
      <c r="L18" s="39">
        <f t="shared" si="1"/>
        <v>-3.7811017712398656E-4</v>
      </c>
      <c r="M18" s="39">
        <f t="shared" si="6"/>
        <v>3.7811017712398656E-4</v>
      </c>
      <c r="N18" s="9">
        <f t="shared" si="7"/>
        <v>9.3016033732838022</v>
      </c>
      <c r="O18" s="13">
        <f t="shared" si="8"/>
        <v>2.1017453048053492</v>
      </c>
      <c r="P18" s="3"/>
      <c r="Q18" s="34">
        <v>4.065E-3</v>
      </c>
      <c r="R18" s="43">
        <v>6.0000000000000001E-3</v>
      </c>
      <c r="S18" s="8">
        <f t="shared" si="9"/>
        <v>-1.9350000000000001E-3</v>
      </c>
      <c r="T18" s="8">
        <f t="shared" si="10"/>
        <v>1.9350000000000001E-3</v>
      </c>
      <c r="U18" s="9">
        <f t="shared" si="11"/>
        <v>47.601476014760145</v>
      </c>
      <c r="V18" s="13">
        <f t="shared" si="2"/>
        <v>1151.3111333142285</v>
      </c>
    </row>
    <row r="19" spans="1:22" ht="15.6" x14ac:dyDescent="0.3">
      <c r="A19" s="18" t="s">
        <v>30</v>
      </c>
      <c r="B19" s="3"/>
      <c r="C19" s="34">
        <v>4.1669999999999997E-3</v>
      </c>
      <c r="D19" s="35">
        <v>4.7630985209325639E-3</v>
      </c>
      <c r="E19" s="36">
        <f t="shared" si="3"/>
        <v>-5.9609852093256421E-4</v>
      </c>
      <c r="F19" s="8">
        <f t="shared" si="4"/>
        <v>5.9609852093256421E-4</v>
      </c>
      <c r="G19" s="8">
        <f t="shared" si="5"/>
        <v>14.305220084774762</v>
      </c>
      <c r="H19" s="8">
        <f>(G19-$G$27)^2</f>
        <v>545.00348954489982</v>
      </c>
      <c r="I19" s="3"/>
      <c r="J19" s="34">
        <v>4.1669999999999997E-3</v>
      </c>
      <c r="K19" s="42">
        <v>4.704974932510605E-3</v>
      </c>
      <c r="L19" s="39">
        <f t="shared" si="1"/>
        <v>-5.3797493251060528E-4</v>
      </c>
      <c r="M19" s="39">
        <f t="shared" si="6"/>
        <v>5.3797493251060528E-4</v>
      </c>
      <c r="N19" s="9">
        <f t="shared" si="7"/>
        <v>12.910365551010447</v>
      </c>
      <c r="O19" s="13">
        <f t="shared" si="8"/>
        <v>25.588441620485437</v>
      </c>
      <c r="P19" s="3"/>
      <c r="Q19" s="34">
        <v>4.1669999999999997E-3</v>
      </c>
      <c r="R19" s="43">
        <v>5.0000000000000001E-3</v>
      </c>
      <c r="S19" s="8">
        <f t="shared" si="9"/>
        <v>-8.3300000000000041E-4</v>
      </c>
      <c r="T19" s="8">
        <f t="shared" si="10"/>
        <v>8.3300000000000041E-4</v>
      </c>
      <c r="U19" s="9">
        <f t="shared" si="11"/>
        <v>19.990400767938578</v>
      </c>
      <c r="V19" s="13">
        <f t="shared" si="2"/>
        <v>39.94114571659064</v>
      </c>
    </row>
    <row r="20" spans="1:22" ht="15.6" x14ac:dyDescent="0.3">
      <c r="A20" s="18" t="s">
        <v>31</v>
      </c>
      <c r="B20" s="3"/>
      <c r="C20" s="34">
        <v>6.319E-3</v>
      </c>
      <c r="D20" s="35">
        <v>5.2269601100412653E-3</v>
      </c>
      <c r="E20" s="36">
        <f t="shared" si="3"/>
        <v>1.0920398899587347E-3</v>
      </c>
      <c r="F20" s="8">
        <f t="shared" si="4"/>
        <v>1.0920398899587347E-3</v>
      </c>
      <c r="G20" s="8">
        <f t="shared" si="5"/>
        <v>17.28184665229838</v>
      </c>
      <c r="H20" s="8">
        <f>(G20-$G$27)^2</f>
        <v>414.8832565263059</v>
      </c>
      <c r="I20" s="3"/>
      <c r="J20" s="34">
        <v>6.319E-3</v>
      </c>
      <c r="K20" s="42">
        <v>6.6838046272493573E-3</v>
      </c>
      <c r="L20" s="39">
        <f t="shared" si="1"/>
        <v>-3.6480462724935731E-4</v>
      </c>
      <c r="M20" s="39">
        <f t="shared" si="6"/>
        <v>3.6480462724935731E-4</v>
      </c>
      <c r="N20" s="9">
        <f t="shared" si="7"/>
        <v>5.7731385860002735</v>
      </c>
      <c r="O20" s="13">
        <f t="shared" si="8"/>
        <v>4.3210978350081684</v>
      </c>
      <c r="P20" s="3"/>
      <c r="Q20" s="34">
        <v>6.319E-3</v>
      </c>
      <c r="R20" s="43">
        <v>6.0000000000000001E-3</v>
      </c>
      <c r="S20" s="8">
        <f t="shared" si="9"/>
        <v>3.1899999999999984E-4</v>
      </c>
      <c r="T20" s="8">
        <f t="shared" si="10"/>
        <v>3.1899999999999984E-4</v>
      </c>
      <c r="U20" s="9">
        <f t="shared" si="11"/>
        <v>5.0482671308751357</v>
      </c>
      <c r="V20" s="13">
        <f t="shared" si="2"/>
        <v>74.342899649417163</v>
      </c>
    </row>
    <row r="21" spans="1:22" ht="15.6" x14ac:dyDescent="0.3">
      <c r="A21" s="18" t="s">
        <v>32</v>
      </c>
      <c r="B21" s="3"/>
      <c r="C21" s="34">
        <v>6.319E-3</v>
      </c>
      <c r="D21" s="44"/>
      <c r="E21" s="36"/>
      <c r="F21" s="8"/>
      <c r="G21" s="8"/>
      <c r="H21" s="8"/>
      <c r="I21" s="3"/>
      <c r="J21" s="34">
        <v>6.319E-3</v>
      </c>
      <c r="K21" s="42">
        <v>6.1581094603956592E-3</v>
      </c>
      <c r="L21" s="39">
        <f t="shared" si="1"/>
        <v>1.6089053960434072E-4</v>
      </c>
      <c r="M21" s="39">
        <f t="shared" si="6"/>
        <v>1.6089053960434072E-4</v>
      </c>
      <c r="N21" s="9">
        <f t="shared" si="7"/>
        <v>2.5461392562801191</v>
      </c>
      <c r="O21" s="13">
        <f t="shared" si="8"/>
        <v>28.150711197412633</v>
      </c>
      <c r="P21" s="3"/>
      <c r="Q21" s="34">
        <v>6.319E-3</v>
      </c>
      <c r="S21" s="8"/>
      <c r="T21" s="8"/>
      <c r="U21" s="9"/>
      <c r="V21" s="13"/>
    </row>
    <row r="22" spans="1:22" ht="15.6" x14ac:dyDescent="0.3">
      <c r="A22" s="18" t="s">
        <v>33</v>
      </c>
      <c r="B22" s="3"/>
      <c r="C22" s="34">
        <v>1.0541999999999999E-2</v>
      </c>
      <c r="D22" s="44"/>
      <c r="E22" s="36"/>
      <c r="F22" s="8"/>
      <c r="G22" s="8"/>
      <c r="H22" s="8"/>
      <c r="I22" s="3"/>
      <c r="J22" s="34">
        <v>1.0541999999999999E-2</v>
      </c>
      <c r="K22" s="42">
        <v>1.0369955156950673E-2</v>
      </c>
      <c r="L22" s="39">
        <f t="shared" si="1"/>
        <v>1.720448430493262E-4</v>
      </c>
      <c r="M22" s="39">
        <f t="shared" si="6"/>
        <v>1.720448430493262E-4</v>
      </c>
      <c r="N22" s="9">
        <f t="shared" si="7"/>
        <v>1.6319943374058641</v>
      </c>
      <c r="O22" s="13">
        <f t="shared" si="8"/>
        <v>38.68677409611746</v>
      </c>
      <c r="P22" s="3"/>
      <c r="Q22" s="34">
        <v>1.0541999999999999E-2</v>
      </c>
      <c r="R22" s="43">
        <v>1.0369955156950673E-2</v>
      </c>
      <c r="S22" s="8">
        <f t="shared" si="9"/>
        <v>1.720448430493262E-4</v>
      </c>
      <c r="T22" s="8">
        <f t="shared" si="10"/>
        <v>1.720448430493262E-4</v>
      </c>
      <c r="U22" s="9">
        <f t="shared" si="11"/>
        <v>1.6319943374058641</v>
      </c>
      <c r="V22" s="13">
        <f>(U22-$U$27)^2</f>
        <v>144.92561858831104</v>
      </c>
    </row>
    <row r="23" spans="1:22" ht="15.6" x14ac:dyDescent="0.3">
      <c r="A23" s="18" t="s">
        <v>34</v>
      </c>
      <c r="B23" s="3"/>
      <c r="C23" s="34">
        <v>1.6393000000000001E-2</v>
      </c>
      <c r="D23" s="35">
        <v>1.3877738272737699E-2</v>
      </c>
      <c r="E23" s="36">
        <f t="shared" si="3"/>
        <v>2.515261727262302E-3</v>
      </c>
      <c r="F23" s="8">
        <f t="shared" si="4"/>
        <v>2.515261727262302E-3</v>
      </c>
      <c r="G23" s="8">
        <f t="shared" si="5"/>
        <v>15.34351081109194</v>
      </c>
      <c r="H23" s="8">
        <f>(G23-$G$27)^2</f>
        <v>497.60309984560212</v>
      </c>
      <c r="I23" s="3"/>
      <c r="J23" s="34">
        <v>1.6393000000000001E-2</v>
      </c>
      <c r="K23" s="42">
        <v>1.5521877291615744E-2</v>
      </c>
      <c r="L23" s="39">
        <f t="shared" si="1"/>
        <v>8.7112270838425772E-4</v>
      </c>
      <c r="M23" s="39">
        <f t="shared" si="6"/>
        <v>8.7112270838425772E-4</v>
      </c>
      <c r="N23" s="9">
        <f t="shared" si="7"/>
        <v>5.3139919989279427</v>
      </c>
      <c r="O23" s="13">
        <f t="shared" si="8"/>
        <v>6.4407924481005328</v>
      </c>
      <c r="P23" s="3"/>
      <c r="Q23" s="34">
        <v>1.6393000000000001E-2</v>
      </c>
      <c r="R23" s="43">
        <v>1.6E-2</v>
      </c>
      <c r="S23" s="8">
        <f t="shared" si="9"/>
        <v>3.9300000000000099E-4</v>
      </c>
      <c r="T23" s="8">
        <f t="shared" si="10"/>
        <v>3.9300000000000099E-4</v>
      </c>
      <c r="U23" s="9">
        <f t="shared" si="11"/>
        <v>2.3973647288476849</v>
      </c>
      <c r="V23" s="13">
        <f>(U23-$U$27)^2</f>
        <v>127.08357884169833</v>
      </c>
    </row>
    <row r="24" spans="1:22" ht="15.6" x14ac:dyDescent="0.3">
      <c r="A24" s="18" t="s">
        <v>35</v>
      </c>
      <c r="B24" s="3"/>
      <c r="C24" s="34">
        <v>1.145E-2</v>
      </c>
      <c r="D24" s="35">
        <v>2.6150787582199114E-2</v>
      </c>
      <c r="E24" s="36">
        <f t="shared" si="3"/>
        <v>-1.4700787582199113E-2</v>
      </c>
      <c r="F24" s="8">
        <f t="shared" si="4"/>
        <v>1.4700787582199113E-2</v>
      </c>
      <c r="G24" s="8">
        <f t="shared" si="5"/>
        <v>128.39115792313635</v>
      </c>
      <c r="H24" s="8">
        <f>(G24-$G$27)^2</f>
        <v>8233.861577235808</v>
      </c>
      <c r="I24" s="3"/>
      <c r="J24" s="34">
        <v>1.145E-2</v>
      </c>
      <c r="K24" s="42">
        <v>1.0613291544981838E-2</v>
      </c>
      <c r="L24" s="39">
        <f t="shared" si="1"/>
        <v>8.3670845501816228E-4</v>
      </c>
      <c r="M24" s="39">
        <f t="shared" si="6"/>
        <v>8.3670845501816228E-4</v>
      </c>
      <c r="N24" s="9">
        <f t="shared" si="7"/>
        <v>7.3074974237394095</v>
      </c>
      <c r="O24" s="13">
        <f t="shared" si="8"/>
        <v>0.29633457344684588</v>
      </c>
      <c r="P24" s="3"/>
      <c r="Q24" s="34">
        <v>1.145E-2</v>
      </c>
      <c r="R24" s="43">
        <v>1.7000000000000001E-2</v>
      </c>
      <c r="S24" s="8">
        <f t="shared" si="9"/>
        <v>-5.5500000000000011E-3</v>
      </c>
      <c r="T24" s="8">
        <f t="shared" si="10"/>
        <v>5.5500000000000011E-3</v>
      </c>
      <c r="U24" s="9">
        <f t="shared" si="11"/>
        <v>48.471615720524028</v>
      </c>
      <c r="V24" s="13">
        <f>(U24-$U$27)^2</f>
        <v>1211.1176553933049</v>
      </c>
    </row>
    <row r="25" spans="1:22" ht="15.6" x14ac:dyDescent="0.3">
      <c r="A25" s="18" t="s">
        <v>36</v>
      </c>
      <c r="B25" s="3"/>
      <c r="C25" s="34">
        <v>1.1516E-2</v>
      </c>
      <c r="D25" s="44"/>
      <c r="E25" s="36"/>
      <c r="F25" s="8"/>
      <c r="G25" s="8"/>
      <c r="H25" s="8"/>
      <c r="I25" s="3"/>
      <c r="J25" s="34">
        <v>1.1516E-2</v>
      </c>
      <c r="K25" s="42">
        <v>1.2574726860441147E-2</v>
      </c>
      <c r="L25" s="39">
        <f t="shared" si="1"/>
        <v>-1.0587268604411466E-3</v>
      </c>
      <c r="M25" s="39">
        <f t="shared" si="6"/>
        <v>1.0587268604411466E-3</v>
      </c>
      <c r="N25" s="9">
        <f t="shared" si="7"/>
        <v>9.1935295279710534</v>
      </c>
      <c r="O25" s="13">
        <f t="shared" si="8"/>
        <v>1.8000673647027232</v>
      </c>
      <c r="P25" s="3"/>
      <c r="Q25" s="34">
        <v>1.1516E-2</v>
      </c>
      <c r="R25" s="43">
        <v>1.0999999999999999E-2</v>
      </c>
      <c r="S25" s="8">
        <f t="shared" si="9"/>
        <v>5.1600000000000083E-4</v>
      </c>
      <c r="T25" s="8">
        <f t="shared" si="10"/>
        <v>5.1600000000000083E-4</v>
      </c>
      <c r="U25" s="9">
        <f t="shared" si="11"/>
        <v>4.4807224730809381</v>
      </c>
      <c r="V25" s="13">
        <f>(U25-$U$27)^2</f>
        <v>84.452010994266601</v>
      </c>
    </row>
    <row r="26" spans="1:22" ht="15.6" x14ac:dyDescent="0.3">
      <c r="A26" s="3"/>
      <c r="B26" s="3"/>
      <c r="D26" s="3"/>
      <c r="F26" s="18" t="s">
        <v>37</v>
      </c>
      <c r="G26" s="22">
        <v>640.05900799999995</v>
      </c>
      <c r="H26" s="22">
        <v>25537.962390000001</v>
      </c>
      <c r="I26" s="3"/>
      <c r="J26" s="3"/>
      <c r="K26" s="3"/>
      <c r="L26" s="3"/>
      <c r="M26" s="18" t="s">
        <v>37</v>
      </c>
      <c r="N26" s="21">
        <v>172.74100000000001</v>
      </c>
      <c r="O26" s="22">
        <v>1672.79</v>
      </c>
      <c r="P26" s="3"/>
      <c r="Q26" s="3"/>
      <c r="R26" s="3"/>
      <c r="S26" s="3"/>
      <c r="T26" s="18" t="s">
        <v>37</v>
      </c>
      <c r="U26" s="18">
        <v>300.75099999999998</v>
      </c>
      <c r="V26" s="18">
        <v>5599.06</v>
      </c>
    </row>
    <row r="27" spans="1:22" ht="15.6" x14ac:dyDescent="0.3">
      <c r="A27" s="3"/>
      <c r="B27" s="3"/>
      <c r="D27" s="3"/>
      <c r="F27" s="18" t="s">
        <v>38</v>
      </c>
      <c r="G27" s="25">
        <f>G26/17</f>
        <v>37.650529882352942</v>
      </c>
      <c r="H27" s="22">
        <f>H26/17</f>
        <v>1502.233081764706</v>
      </c>
      <c r="I27" s="3"/>
      <c r="J27" s="3"/>
      <c r="K27" s="3"/>
      <c r="L27" s="3"/>
      <c r="M27" s="18" t="s">
        <v>38</v>
      </c>
      <c r="N27" s="24">
        <f>N26/22</f>
        <v>7.8518636363636372</v>
      </c>
      <c r="O27" s="22">
        <f>O26/22</f>
        <v>76.035909090909087</v>
      </c>
      <c r="P27" s="3"/>
      <c r="Q27" s="3"/>
      <c r="R27" s="3"/>
      <c r="S27" s="3"/>
      <c r="T27" s="18" t="s">
        <v>38</v>
      </c>
      <c r="U27" s="25">
        <f>U26/22</f>
        <v>13.670499999999999</v>
      </c>
      <c r="V27" s="22">
        <f>V26/22</f>
        <v>254.5027272727273</v>
      </c>
    </row>
    <row r="28" spans="1:22" ht="15.6" x14ac:dyDescent="0.3">
      <c r="A28" s="3"/>
      <c r="B28" s="3"/>
      <c r="D28" s="3"/>
      <c r="F28" s="26"/>
      <c r="G28" s="22" t="s">
        <v>39</v>
      </c>
      <c r="H28" s="25">
        <f>SQRT(H27)</f>
        <v>38.758651702100089</v>
      </c>
      <c r="I28" s="3"/>
      <c r="J28" s="3"/>
      <c r="K28" s="3"/>
      <c r="L28" s="3"/>
      <c r="M28" s="27"/>
      <c r="N28" s="22" t="s">
        <v>39</v>
      </c>
      <c r="O28" s="25">
        <f>SQRT(O27)</f>
        <v>8.7198571714741462</v>
      </c>
      <c r="P28" s="3"/>
      <c r="Q28" s="3"/>
      <c r="R28" s="3"/>
      <c r="S28" s="3"/>
      <c r="T28" s="27"/>
      <c r="U28" s="18" t="s">
        <v>39</v>
      </c>
      <c r="V28" s="25">
        <f>SQRT(V27)</f>
        <v>15.953141611379474</v>
      </c>
    </row>
  </sheetData>
  <mergeCells count="1">
    <mergeCell ref="A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Length</vt:lpstr>
      <vt:lpstr>Width</vt:lpstr>
      <vt:lpstr>Aspect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Sirshendu Kr Biswas</dc:creator>
  <cp:lastModifiedBy>Sirshendu Kr Biswas</cp:lastModifiedBy>
  <dcterms:created xsi:type="dcterms:W3CDTF">2023-08-10T08:28:55Z</dcterms:created>
  <dcterms:modified xsi:type="dcterms:W3CDTF">2023-08-10T08:32:32Z</dcterms:modified>
</cp:coreProperties>
</file>