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igitalized" sheetId="2" r:id="rId5"/>
    <sheet state="visible" name="Sheet9" sheetId="3" r:id="rId6"/>
  </sheets>
  <definedNames/>
  <calcPr/>
</workbook>
</file>

<file path=xl/sharedStrings.xml><?xml version="1.0" encoding="utf-8"?>
<sst xmlns="http://schemas.openxmlformats.org/spreadsheetml/2006/main" count="237" uniqueCount="67">
  <si>
    <t>All the velocities are measured using the Static probe</t>
  </si>
  <si>
    <t>ambient pressure (Pa)</t>
  </si>
  <si>
    <t>chord length</t>
  </si>
  <si>
    <t>61 (mm)</t>
  </si>
  <si>
    <t>span</t>
  </si>
  <si>
    <t>257 (mm)</t>
  </si>
  <si>
    <t>air temperature (K)</t>
  </si>
  <si>
    <t>distance from LE to center of screw</t>
  </si>
  <si>
    <t>35 (mm)</t>
  </si>
  <si>
    <t>relative humidity</t>
  </si>
  <si>
    <t>distance from center of screw 
 to sting balance front end</t>
  </si>
  <si>
    <t>16.5 (mm)</t>
  </si>
  <si>
    <t>Finding Moment Center</t>
  </si>
  <si>
    <t>Fx Measured (N)</t>
  </si>
  <si>
    <t>Ty Measured (Nmm)</t>
  </si>
  <si>
    <t>angle of attack(degree)</t>
  </si>
  <si>
    <t>Fx predicted (gram)</t>
  </si>
  <si>
    <t>Distance from the front end (mm)</t>
  </si>
  <si>
    <t>Sting Balance Moment Center (mm)</t>
  </si>
  <si>
    <t>??</t>
  </si>
  <si>
    <t>Moment Calibration</t>
  </si>
  <si>
    <t>Fx Predicted (N)</t>
  </si>
  <si>
    <t>Ty Predicted (Nmm)</t>
  </si>
  <si>
    <t>Distance from the open end (mm)</t>
  </si>
  <si>
    <t>Weight (g)</t>
  </si>
  <si>
    <t>Fx0 (N)</t>
  </si>
  <si>
    <t>Ty0 (Nmm)</t>
  </si>
  <si>
    <t>Clean Airfoil (Velocity off)</t>
  </si>
  <si>
    <t>V = 10 m/s</t>
  </si>
  <si>
    <t>V = 20 m/s</t>
  </si>
  <si>
    <t>V = 25 m/s</t>
  </si>
  <si>
    <t>Angle of Attack (degree)</t>
  </si>
  <si>
    <t>Fx (N)</t>
  </si>
  <si>
    <t>Fz (N)</t>
  </si>
  <si>
    <t>Ty (Nmm)</t>
  </si>
  <si>
    <t>Degree</t>
  </si>
  <si>
    <t>C_L</t>
  </si>
  <si>
    <t>C_D</t>
  </si>
  <si>
    <t>C_M</t>
  </si>
  <si>
    <t>C_m,ac</t>
  </si>
  <si>
    <t>Clean Airfoil (Velocity =10m/s)</t>
  </si>
  <si>
    <t xml:space="preserve">L </t>
  </si>
  <si>
    <t>D</t>
  </si>
  <si>
    <t>Mc</t>
  </si>
  <si>
    <t>Clean Airfoil (Velocity =20m/s)</t>
  </si>
  <si>
    <t>Clean Airfoil (Velocity =25m/s)</t>
  </si>
  <si>
    <t>Airfoil with Slat (Velocity off , Separation = 5 mm)</t>
  </si>
  <si>
    <t>v=20m/s</t>
  </si>
  <si>
    <t>Clean</t>
  </si>
  <si>
    <t>Slat</t>
  </si>
  <si>
    <t>45 flap</t>
  </si>
  <si>
    <t>flap/slat</t>
  </si>
  <si>
    <t>Airfoil with Slat (Velocity =20m/s, Separation = 5 mm)</t>
  </si>
  <si>
    <t>20 m/s</t>
  </si>
  <si>
    <t>30 flap</t>
  </si>
  <si>
    <t>L/D</t>
  </si>
  <si>
    <t>Airfoil with Slat/Flap (Velocity off, Separation = 5 mm, Flap = 45 degree)</t>
  </si>
  <si>
    <t>Airfoil with Slat/Flap (Velocity = 20m/s, Separation = 5 mm, Flap = 45 degree)</t>
  </si>
  <si>
    <t>Airfoil with Flap (Velocity off, Flap = 45 degree)</t>
  </si>
  <si>
    <t>Airfoil with Flap (Velocity =20m/s, Flap = 45 degree)</t>
  </si>
  <si>
    <t>Airfoil with Flap (Velocity off, Flap = 30 degree)</t>
  </si>
  <si>
    <t>Airfoil with Flap (Velocity =20m/s, Flap = 30 degree)</t>
  </si>
  <si>
    <t>Alpha</t>
  </si>
  <si>
    <t>C_m</t>
  </si>
  <si>
    <t>Theoretical C_L</t>
  </si>
  <si>
    <t>Theoretical C_D</t>
  </si>
  <si>
    <t>Theoretical C_m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</si>
</sst>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3">
    <font>
      <sz val="10.0"/>
      <color rgb="FF000000"/>
      <name val="Arial"/>
      <scheme val="minor"/>
    </font>
    <font>
      <sz val="12.0"/>
      <color rgb="FF000000"/>
      <name val="Times New Roman"/>
    </font>
    <font>
      <b/>
      <sz val="12.0"/>
      <color rgb="FF000000"/>
      <name val="Times New Roman"/>
    </font>
    <font>
      <sz val="12.0"/>
      <color theme="1"/>
      <name val="Times New Roman"/>
    </font>
    <font/>
    <font>
      <b/>
      <sz val="12.0"/>
      <color theme="1"/>
      <name val="Times New Roman"/>
    </font>
    <font>
      <color theme="1"/>
      <name val="Arial"/>
    </font>
    <font>
      <sz val="11.0"/>
      <color theme="1"/>
      <name val="Arial"/>
    </font>
    <font>
      <sz val="11.0"/>
      <color theme="1"/>
      <name val="Aptos Narrow"/>
    </font>
    <font>
      <color theme="1"/>
      <name val="Arial"/>
      <scheme val="minor"/>
    </font>
    <font>
      <sz val="11.0"/>
      <color rgb="FF000000"/>
      <name val="&quot;Aptos Narrow&quot;"/>
    </font>
    <font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Font="1"/>
    <xf borderId="0" fillId="0" fontId="2" numFmtId="0" xfId="0" applyAlignment="1" applyFon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9" xfId="0" applyAlignment="1" applyFont="1" applyNumberFormat="1">
      <alignment horizontal="left"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4" numFmtId="0" xfId="0" applyBorder="1" applyFont="1"/>
    <xf borderId="2" fillId="0" fontId="1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3" fillId="0" fontId="1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horizontal="center" readingOrder="0" shrinkToFit="0" vertical="bottom" wrapText="0"/>
    </xf>
    <xf borderId="8" fillId="0" fontId="4" numFmtId="0" xfId="0" applyBorder="1" applyFont="1"/>
    <xf borderId="5" fillId="0" fontId="4" numFmtId="0" xfId="0" applyBorder="1" applyFont="1"/>
    <xf borderId="4" fillId="2" fontId="3" numFmtId="0" xfId="0" applyAlignment="1" applyBorder="1" applyFill="1" applyFont="1">
      <alignment vertical="bottom"/>
    </xf>
    <xf borderId="7" fillId="2" fontId="5" numFmtId="0" xfId="0" applyAlignment="1" applyBorder="1" applyFont="1">
      <alignment horizontal="center" vertical="bottom"/>
    </xf>
    <xf borderId="4" fillId="2" fontId="5" numFmtId="0" xfId="0" applyAlignment="1" applyBorder="1" applyFont="1">
      <alignment horizontal="center" vertical="bottom"/>
    </xf>
    <xf borderId="4" fillId="2" fontId="5" numFmtId="0" xfId="0" applyAlignment="1" applyBorder="1" applyFont="1">
      <alignment horizontal="center" readingOrder="0" vertical="bottom"/>
    </xf>
    <xf borderId="4" fillId="2" fontId="5" numFmtId="2" xfId="0" applyAlignment="1" applyBorder="1" applyFont="1" applyNumberFormat="1">
      <alignment horizontal="center" readingOrder="0" vertical="bottom"/>
    </xf>
    <xf borderId="4" fillId="0" fontId="1" numFmtId="0" xfId="0" applyAlignment="1" applyBorder="1" applyFont="1">
      <alignment shrinkToFit="0" vertical="bottom" wrapText="0"/>
    </xf>
    <xf borderId="4" fillId="0" fontId="3" numFmtId="164" xfId="0" applyAlignment="1" applyBorder="1" applyFont="1" applyNumberFormat="1">
      <alignment horizontal="right" vertical="bottom"/>
    </xf>
    <xf borderId="0" fillId="0" fontId="1" numFmtId="0" xfId="0" applyAlignment="1" applyFont="1">
      <alignment horizontal="left"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readingOrder="0" shrinkToFit="0" vertical="bottom" wrapText="0"/>
    </xf>
    <xf borderId="9" fillId="0" fontId="1" numFmtId="0" xfId="0" applyAlignment="1" applyBorder="1" applyFont="1">
      <alignment readingOrder="0" shrinkToFit="0" vertical="bottom" wrapText="0"/>
    </xf>
    <xf borderId="4" fillId="2" fontId="5" numFmtId="2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right" readingOrder="0" shrinkToFit="0" vertical="bottom" wrapText="0"/>
    </xf>
    <xf borderId="9" fillId="0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2" fontId="3" numFmtId="0" xfId="0" applyFont="1"/>
    <xf borderId="4" fillId="2" fontId="3" numFmtId="0" xfId="0" applyAlignment="1" applyBorder="1" applyFont="1">
      <alignment readingOrder="0" vertical="bottom"/>
    </xf>
    <xf borderId="7" fillId="2" fontId="5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right" readingOrder="0" vertical="bottom"/>
    </xf>
    <xf borderId="4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right" vertical="bottom"/>
    </xf>
    <xf borderId="11" fillId="0" fontId="3" numFmtId="0" xfId="0" applyAlignment="1" applyBorder="1" applyFont="1">
      <alignment vertical="bottom"/>
    </xf>
    <xf borderId="11" fillId="0" fontId="3" numFmtId="164" xfId="0" applyAlignment="1" applyBorder="1" applyFont="1" applyNumberFormat="1">
      <alignment horizontal="right" vertical="bottom"/>
    </xf>
    <xf borderId="12" fillId="0" fontId="1" numFmtId="0" xfId="0" applyAlignment="1" applyBorder="1" applyFont="1">
      <alignment horizontal="right" readingOrder="0" shrinkToFit="0" vertical="bottom" wrapText="0"/>
    </xf>
    <xf borderId="12" fillId="0" fontId="1" numFmtId="0" xfId="0" applyAlignment="1" applyBorder="1" applyFont="1">
      <alignment shrinkToFit="0" vertical="bottom" wrapText="0"/>
    </xf>
    <xf borderId="12" fillId="0" fontId="3" numFmtId="164" xfId="0" applyAlignment="1" applyBorder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4" fillId="2" fontId="6" numFmtId="0" xfId="0" applyAlignment="1" applyBorder="1" applyFont="1">
      <alignment vertical="bottom"/>
    </xf>
    <xf borderId="4" fillId="2" fontId="6" numFmtId="0" xfId="0" applyAlignment="1" applyBorder="1" applyFont="1">
      <alignment readingOrder="0" vertical="bottom"/>
    </xf>
    <xf borderId="4" fillId="2" fontId="7" numFmtId="0" xfId="0" applyAlignment="1" applyBorder="1" applyFont="1">
      <alignment readingOrder="0" vertical="bottom"/>
    </xf>
    <xf borderId="4" fillId="0" fontId="8" numFmtId="0" xfId="0" applyAlignment="1" applyBorder="1" applyFont="1">
      <alignment horizontal="right" vertical="bottom"/>
    </xf>
    <xf borderId="4" fillId="0" fontId="9" numFmtId="0" xfId="0" applyAlignment="1" applyBorder="1" applyFont="1">
      <alignment readingOrder="0"/>
    </xf>
    <xf borderId="0" fillId="0" fontId="10" numFmtId="0" xfId="0" applyAlignment="1" applyFont="1">
      <alignment horizontal="right" readingOrder="0" shrinkToFit="0" vertical="bottom" wrapText="0"/>
    </xf>
    <xf borderId="4" fillId="0" fontId="8" numFmtId="0" xfId="0" applyAlignment="1" applyBorder="1" applyFont="1">
      <alignment horizontal="right" vertical="bottom"/>
    </xf>
    <xf borderId="4" fillId="2" fontId="11" numFmtId="0" xfId="0" applyAlignment="1" applyBorder="1" applyFont="1">
      <alignment vertical="bottom"/>
    </xf>
    <xf borderId="4" fillId="2" fontId="11" numFmtId="0" xfId="0" applyAlignment="1" applyBorder="1" applyFont="1">
      <alignment horizontal="center" readingOrder="0" vertical="bottom"/>
    </xf>
    <xf borderId="0" fillId="0" fontId="11" numFmtId="0" xfId="0" applyFont="1"/>
    <xf borderId="4" fillId="0" fontId="12" numFmtId="0" xfId="0" applyAlignment="1" applyBorder="1" applyFont="1">
      <alignment horizontal="right" readingOrder="0" shrinkToFit="0" vertical="bottom" wrapText="0"/>
    </xf>
    <xf borderId="4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C_L vs. Angle of attack</a:t>
            </a:r>
          </a:p>
        </c:rich>
      </c:tx>
      <c:overlay val="0"/>
    </c:title>
    <c:plotArea>
      <c:layout/>
      <c:lineChart>
        <c:ser>
          <c:idx val="0"/>
          <c:order val="0"/>
          <c:tx>
            <c:v>10 m/s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Data!$G$31:$G$51</c:f>
            </c:strRef>
          </c:cat>
          <c:val>
            <c:numRef>
              <c:f>Data!$H$31:$H$51</c:f>
              <c:numCache/>
            </c:numRef>
          </c:val>
          <c:smooth val="0"/>
        </c:ser>
        <c:ser>
          <c:idx val="1"/>
          <c:order val="1"/>
          <c:tx>
            <c:v>20 m/s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Data!$G$31:$G$51</c:f>
            </c:strRef>
          </c:cat>
          <c:val>
            <c:numRef>
              <c:f>Data!$L$31:$L$51</c:f>
              <c:numCache/>
            </c:numRef>
          </c:val>
          <c:smooth val="0"/>
        </c:ser>
        <c:ser>
          <c:idx val="2"/>
          <c:order val="2"/>
          <c:tx>
            <c:v>25 m/s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Data!$G$31:$G$51</c:f>
            </c:strRef>
          </c:cat>
          <c:val>
            <c:numRef>
              <c:f>Data!$P$31:$P$51</c:f>
              <c:numCache/>
            </c:numRef>
          </c:val>
          <c:smooth val="0"/>
        </c:ser>
        <c:axId val="500249014"/>
        <c:axId val="513385958"/>
      </c:lineChart>
      <c:catAx>
        <c:axId val="500249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of attack (Degree)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385958"/>
      </c:catAx>
      <c:valAx>
        <c:axId val="513385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C_L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249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C_L vs. Angle of attack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Digitalized!$C$2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Digitalized!$B$3:$B$68</c:f>
            </c:numRef>
          </c:xVal>
          <c:yVal>
            <c:numRef>
              <c:f>Digitalized!$C$3:$C$68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56081"/>
        <c:axId val="29807863"/>
      </c:scatterChart>
      <c:valAx>
        <c:axId val="9074560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07863"/>
      </c:valAx>
      <c:valAx>
        <c:axId val="29807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C_L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7456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C_D vs. Angle of attack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Digitalized!$J$2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Digitalized!$I$3:$I$75</c:f>
            </c:numRef>
          </c:xVal>
          <c:yVal>
            <c:numRef>
              <c:f>Digitalized!$J$3:$J$75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623869"/>
        <c:axId val="635752625"/>
      </c:scatterChart>
      <c:valAx>
        <c:axId val="16006238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752625"/>
      </c:valAx>
      <c:valAx>
        <c:axId val="635752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C_D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623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C_m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Digitalized!$Q$2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Digitalized!$P$3:$P$59</c:f>
            </c:numRef>
          </c:xVal>
          <c:yVal>
            <c:numRef>
              <c:f>Digitalized!$Q$3:$Q$59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402734"/>
        <c:axId val="1581038107"/>
      </c:scatterChart>
      <c:valAx>
        <c:axId val="13494027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038107"/>
      </c:valAx>
      <c:valAx>
        <c:axId val="1581038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C_m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4027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C_L vs. Angle of attack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Sheet9!$D$2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Sheet9!$B$3:$B$19</c:f>
            </c:strRef>
          </c:cat>
          <c:val>
            <c:numRef>
              <c:f>Sheet9!$D$3:$D$19</c:f>
              <c:numCache/>
            </c:numRef>
          </c:val>
          <c:smooth val="1"/>
        </c:ser>
        <c:ser>
          <c:idx val="1"/>
          <c:order val="1"/>
          <c:tx>
            <c:strRef>
              <c:f>Sheet9!$C$2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Sheet9!$B$3:$B$19</c:f>
            </c:strRef>
          </c:cat>
          <c:val>
            <c:numRef>
              <c:f>Sheet9!$C$3:$C$19</c:f>
              <c:numCache/>
            </c:numRef>
          </c:val>
          <c:smooth val="1"/>
        </c:ser>
        <c:axId val="324191220"/>
        <c:axId val="1649072827"/>
      </c:lineChart>
      <c:catAx>
        <c:axId val="324191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of attack (Degree)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072827"/>
      </c:catAx>
      <c:valAx>
        <c:axId val="1649072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C_L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191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C_D vs. Angle of attack 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Sheet9!$D$21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Sheet9!$B$22:$B$38</c:f>
            </c:strRef>
          </c:cat>
          <c:val>
            <c:numRef>
              <c:f>Sheet9!$D$22:$D$38</c:f>
              <c:numCache/>
            </c:numRef>
          </c:val>
          <c:smooth val="1"/>
        </c:ser>
        <c:ser>
          <c:idx val="1"/>
          <c:order val="1"/>
          <c:tx>
            <c:strRef>
              <c:f>Sheet9!$C$21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Sheet9!$B$22:$B$38</c:f>
            </c:strRef>
          </c:cat>
          <c:val>
            <c:numRef>
              <c:f>Sheet9!$C$22:$C$38</c:f>
              <c:numCache/>
            </c:numRef>
          </c:val>
          <c:smooth val="1"/>
        </c:ser>
        <c:axId val="1482505453"/>
        <c:axId val="1618135164"/>
      </c:lineChart>
      <c:catAx>
        <c:axId val="1482505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of attack (Degree)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135164"/>
      </c:catAx>
      <c:valAx>
        <c:axId val="1618135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C_D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5054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C_m vs. Angle of attack</a:t>
            </a:r>
          </a:p>
        </c:rich>
      </c:tx>
      <c:layout>
        <c:manualLayout>
          <c:xMode val="edge"/>
          <c:yMode val="edge"/>
          <c:x val="0.03091666666666667"/>
          <c:y val="0.052695417789757414"/>
        </c:manualLayout>
      </c:layout>
      <c:overlay val="0"/>
    </c:title>
    <c:plotArea>
      <c:layout/>
      <c:lineChart>
        <c:ser>
          <c:idx val="0"/>
          <c:order val="0"/>
          <c:tx>
            <c:strRef>
              <c:f>Sheet9!$D$40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Sheet9!$B$41:$B$57</c:f>
            </c:strRef>
          </c:cat>
          <c:val>
            <c:numRef>
              <c:f>Sheet9!$D$41:$D$57</c:f>
              <c:numCache/>
            </c:numRef>
          </c:val>
          <c:smooth val="1"/>
        </c:ser>
        <c:ser>
          <c:idx val="1"/>
          <c:order val="1"/>
          <c:tx>
            <c:strRef>
              <c:f>Sheet9!$C$40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Sheet9!$B$41:$B$57</c:f>
            </c:strRef>
          </c:cat>
          <c:val>
            <c:numRef>
              <c:f>Sheet9!$C$41:$C$57</c:f>
              <c:numCache/>
            </c:numRef>
          </c:val>
          <c:smooth val="1"/>
        </c:ser>
        <c:axId val="713448403"/>
        <c:axId val="829059648"/>
      </c:lineChart>
      <c:catAx>
        <c:axId val="713448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of attack (Degree)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059648"/>
      </c:catAx>
      <c:valAx>
        <c:axId val="829059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C_m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448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C_D vs. Angle of attack</a:t>
            </a:r>
          </a:p>
        </c:rich>
      </c:tx>
      <c:overlay val="0"/>
    </c:title>
    <c:plotArea>
      <c:layout/>
      <c:lineChart>
        <c:ser>
          <c:idx val="0"/>
          <c:order val="0"/>
          <c:tx>
            <c:v>10 m/s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Data!$G$31:$G$51</c:f>
            </c:strRef>
          </c:cat>
          <c:val>
            <c:numRef>
              <c:f>Data!$I$31:$I$51</c:f>
              <c:numCache/>
            </c:numRef>
          </c:val>
          <c:smooth val="0"/>
        </c:ser>
        <c:ser>
          <c:idx val="1"/>
          <c:order val="1"/>
          <c:tx>
            <c:v>20 m/s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Data!$G$31:$G$51</c:f>
            </c:strRef>
          </c:cat>
          <c:val>
            <c:numRef>
              <c:f>Data!$M$31:$M$51</c:f>
              <c:numCache/>
            </c:numRef>
          </c:val>
          <c:smooth val="0"/>
        </c:ser>
        <c:ser>
          <c:idx val="2"/>
          <c:order val="2"/>
          <c:tx>
            <c:v>25 m/s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Data!$G$31:$G$51</c:f>
            </c:strRef>
          </c:cat>
          <c:val>
            <c:numRef>
              <c:f>Data!$Q$31:$Q$51</c:f>
              <c:numCache/>
            </c:numRef>
          </c:val>
          <c:smooth val="0"/>
        </c:ser>
        <c:axId val="1076056377"/>
        <c:axId val="662303020"/>
      </c:lineChart>
      <c:catAx>
        <c:axId val="1076056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C_D vs. Angle of attack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303020"/>
      </c:catAx>
      <c:valAx>
        <c:axId val="6623030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C_D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056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C_m,ac vs. Angle of attack</a:t>
            </a:r>
          </a:p>
        </c:rich>
      </c:tx>
      <c:overlay val="0"/>
    </c:title>
    <c:plotArea>
      <c:layout/>
      <c:lineChart>
        <c:ser>
          <c:idx val="0"/>
          <c:order val="0"/>
          <c:tx>
            <c:v>10 m/s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Data!$G$31:$G$51</c:f>
            </c:strRef>
          </c:cat>
          <c:val>
            <c:numRef>
              <c:f>Data!$K$31:$K$51</c:f>
              <c:numCache/>
            </c:numRef>
          </c:val>
          <c:smooth val="0"/>
        </c:ser>
        <c:ser>
          <c:idx val="1"/>
          <c:order val="1"/>
          <c:tx>
            <c:v>20 m/s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Data!$G$31:$G$51</c:f>
            </c:strRef>
          </c:cat>
          <c:val>
            <c:numRef>
              <c:f>Data!$O$31:$O$51</c:f>
              <c:numCache/>
            </c:numRef>
          </c:val>
          <c:smooth val="0"/>
        </c:ser>
        <c:ser>
          <c:idx val="2"/>
          <c:order val="2"/>
          <c:tx>
            <c:v>25 m/s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Data!$G$31:$G$51</c:f>
            </c:strRef>
          </c:cat>
          <c:val>
            <c:numRef>
              <c:f>Data!$S$31:$S$51</c:f>
              <c:numCache/>
            </c:numRef>
          </c:val>
          <c:smooth val="0"/>
        </c:ser>
        <c:axId val="1896261117"/>
        <c:axId val="1612590702"/>
      </c:lineChart>
      <c:catAx>
        <c:axId val="1896261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of attack (Degree)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2590702"/>
      </c:catAx>
      <c:valAx>
        <c:axId val="1612590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C_m,ac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6261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C_L vs. Angle of attack </a:t>
            </a:r>
          </a:p>
        </c:rich>
      </c:tx>
      <c:overlay val="0"/>
    </c:title>
    <c:plotArea>
      <c:layout/>
      <c:lineChart>
        <c:ser>
          <c:idx val="0"/>
          <c:order val="0"/>
          <c:tx>
            <c:v>Clean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Data!$P$126:$P$144</c:f>
            </c:strRef>
          </c:cat>
          <c:val>
            <c:numRef>
              <c:f>Data!$Q$126:$Q$144</c:f>
              <c:numCache/>
            </c:numRef>
          </c:val>
          <c:smooth val="0"/>
        </c:ser>
        <c:ser>
          <c:idx val="1"/>
          <c:order val="1"/>
          <c:tx>
            <c:v>Slat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Data!$P$126:$P$144</c:f>
            </c:strRef>
          </c:cat>
          <c:val>
            <c:numRef>
              <c:f>Data!$U$126:$U$144</c:f>
              <c:numCache/>
            </c:numRef>
          </c:val>
          <c:smooth val="0"/>
        </c:ser>
        <c:ser>
          <c:idx val="2"/>
          <c:order val="2"/>
          <c:tx>
            <c:v>45 Degree Flap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Data!$P$126:$P$144</c:f>
            </c:strRef>
          </c:cat>
          <c:val>
            <c:numRef>
              <c:f>Data!$Y$126:$Y$144</c:f>
              <c:numCache/>
            </c:numRef>
          </c:val>
          <c:smooth val="0"/>
        </c:ser>
        <c:ser>
          <c:idx val="3"/>
          <c:order val="3"/>
          <c:tx>
            <c:v>Flap/ Slat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Data!$P$126:$P$144</c:f>
            </c:strRef>
          </c:cat>
          <c:val>
            <c:numRef>
              <c:f>Data!$AC$126:$AC$144</c:f>
              <c:numCache/>
            </c:numRef>
          </c:val>
          <c:smooth val="0"/>
        </c:ser>
        <c:axId val="827263020"/>
        <c:axId val="423208805"/>
      </c:lineChart>
      <c:catAx>
        <c:axId val="827263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of attack (Degree)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208805"/>
      </c:catAx>
      <c:valAx>
        <c:axId val="4232088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C_L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7263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C_D vs. Angle of attack </a:t>
            </a:r>
          </a:p>
        </c:rich>
      </c:tx>
      <c:overlay val="0"/>
    </c:title>
    <c:plotArea>
      <c:layout/>
      <c:lineChart>
        <c:ser>
          <c:idx val="0"/>
          <c:order val="0"/>
          <c:tx>
            <c:v>Clean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Data!$P$126:$P$144</c:f>
            </c:strRef>
          </c:cat>
          <c:val>
            <c:numRef>
              <c:f>Data!$R$126:$R$144</c:f>
              <c:numCache/>
            </c:numRef>
          </c:val>
          <c:smooth val="0"/>
        </c:ser>
        <c:ser>
          <c:idx val="1"/>
          <c:order val="1"/>
          <c:tx>
            <c:v>Slat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Data!$P$126:$P$144</c:f>
            </c:strRef>
          </c:cat>
          <c:val>
            <c:numRef>
              <c:f>Data!$V$126:$V$144</c:f>
              <c:numCache/>
            </c:numRef>
          </c:val>
          <c:smooth val="0"/>
        </c:ser>
        <c:ser>
          <c:idx val="2"/>
          <c:order val="2"/>
          <c:tx>
            <c:v>45 Degree Flap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Data!$P$126:$P$144</c:f>
            </c:strRef>
          </c:cat>
          <c:val>
            <c:numRef>
              <c:f>Data!$Z$126:$Z$144</c:f>
              <c:numCache/>
            </c:numRef>
          </c:val>
          <c:smooth val="0"/>
        </c:ser>
        <c:ser>
          <c:idx val="3"/>
          <c:order val="3"/>
          <c:tx>
            <c:v>Flap/ Slat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Data!$P$126:$P$144</c:f>
            </c:strRef>
          </c:cat>
          <c:val>
            <c:numRef>
              <c:f>Data!$AD$126:$AD$144</c:f>
              <c:numCache/>
            </c:numRef>
          </c:val>
          <c:smooth val="0"/>
        </c:ser>
        <c:axId val="493603610"/>
        <c:axId val="1115991337"/>
      </c:lineChart>
      <c:catAx>
        <c:axId val="493603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of attack (Degree)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991337"/>
      </c:catAx>
      <c:valAx>
        <c:axId val="1115991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C_D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36036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C_m,ac vs. Angle of attack </a:t>
            </a:r>
          </a:p>
        </c:rich>
      </c:tx>
      <c:overlay val="0"/>
    </c:title>
    <c:plotArea>
      <c:layout/>
      <c:lineChart>
        <c:ser>
          <c:idx val="0"/>
          <c:order val="0"/>
          <c:tx>
            <c:v>Clean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Data!$P$126:$P$144</c:f>
            </c:strRef>
          </c:cat>
          <c:val>
            <c:numRef>
              <c:f>Data!$T$126:$T$144</c:f>
              <c:numCache/>
            </c:numRef>
          </c:val>
          <c:smooth val="0"/>
        </c:ser>
        <c:ser>
          <c:idx val="1"/>
          <c:order val="1"/>
          <c:tx>
            <c:v>Slat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Data!$P$126:$P$144</c:f>
            </c:strRef>
          </c:cat>
          <c:val>
            <c:numRef>
              <c:f>Data!$X$126:$X$144</c:f>
              <c:numCache/>
            </c:numRef>
          </c:val>
          <c:smooth val="0"/>
        </c:ser>
        <c:ser>
          <c:idx val="2"/>
          <c:order val="2"/>
          <c:tx>
            <c:v>45 Degree Flap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Data!$P$126:$P$144</c:f>
            </c:strRef>
          </c:cat>
          <c:val>
            <c:numRef>
              <c:f>Data!$AB$126:$AB$144</c:f>
              <c:numCache/>
            </c:numRef>
          </c:val>
          <c:smooth val="0"/>
        </c:ser>
        <c:ser>
          <c:idx val="3"/>
          <c:order val="3"/>
          <c:tx>
            <c:v>Flap/ Slat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Data!$P$126:$P$144</c:f>
            </c:strRef>
          </c:cat>
          <c:val>
            <c:numRef>
              <c:f>Data!$AF$126:$AF$144</c:f>
              <c:numCache/>
            </c:numRef>
          </c:val>
          <c:smooth val="0"/>
        </c:ser>
        <c:axId val="182467559"/>
        <c:axId val="1306608558"/>
      </c:lineChart>
      <c:catAx>
        <c:axId val="182467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of attack (Degree)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6608558"/>
      </c:catAx>
      <c:valAx>
        <c:axId val="1306608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C_m,ac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4675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C_L vs. Angle of attack </a:t>
            </a:r>
          </a:p>
        </c:rich>
      </c:tx>
      <c:overlay val="0"/>
    </c:title>
    <c:plotArea>
      <c:layout/>
      <c:lineChart>
        <c:ser>
          <c:idx val="0"/>
          <c:order val="0"/>
          <c:tx>
            <c:v>Clean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Data!$P$168:$P$186</c:f>
            </c:strRef>
          </c:cat>
          <c:val>
            <c:numRef>
              <c:f>Data!$Q$168:$Q$186</c:f>
              <c:numCache/>
            </c:numRef>
          </c:val>
          <c:smooth val="0"/>
        </c:ser>
        <c:ser>
          <c:idx val="1"/>
          <c:order val="1"/>
          <c:tx>
            <c:v>45 Degree Flap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Data!$P$168:$P$186</c:f>
            </c:strRef>
          </c:cat>
          <c:val>
            <c:numRef>
              <c:f>Data!$U$168:$U$186</c:f>
              <c:numCache/>
            </c:numRef>
          </c:val>
          <c:smooth val="0"/>
        </c:ser>
        <c:ser>
          <c:idx val="2"/>
          <c:order val="2"/>
          <c:tx>
            <c:v>30 Degree Flap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Data!$P$168:$P$186</c:f>
            </c:strRef>
          </c:cat>
          <c:val>
            <c:numRef>
              <c:f>Data!$Y$168:$Y$186</c:f>
              <c:numCache/>
            </c:numRef>
          </c:val>
          <c:smooth val="0"/>
        </c:ser>
        <c:axId val="1308004286"/>
        <c:axId val="111811212"/>
      </c:lineChart>
      <c:catAx>
        <c:axId val="13080042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of attack (Degree)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11212"/>
      </c:catAx>
      <c:valAx>
        <c:axId val="111811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C_L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0042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C_D vs. Angle of attack </a:t>
            </a:r>
          </a:p>
        </c:rich>
      </c:tx>
      <c:overlay val="0"/>
    </c:title>
    <c:plotArea>
      <c:layout/>
      <c:lineChart>
        <c:ser>
          <c:idx val="0"/>
          <c:order val="0"/>
          <c:tx>
            <c:v>Clean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Data!$P$168:$P$186</c:f>
            </c:strRef>
          </c:cat>
          <c:val>
            <c:numRef>
              <c:f>Data!$R$168:$R$186</c:f>
              <c:numCache/>
            </c:numRef>
          </c:val>
          <c:smooth val="0"/>
        </c:ser>
        <c:ser>
          <c:idx val="1"/>
          <c:order val="1"/>
          <c:tx>
            <c:v>45 Degree Flap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Data!$P$168:$P$186</c:f>
            </c:strRef>
          </c:cat>
          <c:val>
            <c:numRef>
              <c:f>Data!$V$168:$V$186</c:f>
              <c:numCache/>
            </c:numRef>
          </c:val>
          <c:smooth val="0"/>
        </c:ser>
        <c:ser>
          <c:idx val="2"/>
          <c:order val="2"/>
          <c:tx>
            <c:v>30 Degree Flap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Data!$P$168:$P$186</c:f>
            </c:strRef>
          </c:cat>
          <c:val>
            <c:numRef>
              <c:f>Data!$Z$168:$Z$186</c:f>
              <c:numCache/>
            </c:numRef>
          </c:val>
          <c:smooth val="0"/>
        </c:ser>
        <c:axId val="1753150476"/>
        <c:axId val="1473142979"/>
      </c:lineChart>
      <c:catAx>
        <c:axId val="1753150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of attack (Degree)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142979"/>
      </c:catAx>
      <c:valAx>
        <c:axId val="14731429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C_D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1504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L/D vs. Angle of attack </a:t>
            </a:r>
          </a:p>
        </c:rich>
      </c:tx>
      <c:overlay val="0"/>
    </c:title>
    <c:plotArea>
      <c:layout/>
      <c:lineChart>
        <c:ser>
          <c:idx val="0"/>
          <c:order val="0"/>
          <c:tx>
            <c:v>Clean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Data!$P$168:$P$186</c:f>
            </c:strRef>
          </c:cat>
          <c:val>
            <c:numRef>
              <c:f>Data!$T$168:$T$186</c:f>
              <c:numCache/>
            </c:numRef>
          </c:val>
          <c:smooth val="0"/>
        </c:ser>
        <c:ser>
          <c:idx val="1"/>
          <c:order val="1"/>
          <c:tx>
            <c:v>45 Degree Flap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Data!$P$168:$P$186</c:f>
            </c:strRef>
          </c:cat>
          <c:val>
            <c:numRef>
              <c:f>Data!$X$168:$X$186</c:f>
              <c:numCache/>
            </c:numRef>
          </c:val>
          <c:smooth val="0"/>
        </c:ser>
        <c:ser>
          <c:idx val="2"/>
          <c:order val="2"/>
          <c:tx>
            <c:v>30 Degree Flap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Data!$P$168:$P$186</c:f>
            </c:strRef>
          </c:cat>
          <c:val>
            <c:numRef>
              <c:f>Data!$AB$168:$AB$186</c:f>
              <c:numCache/>
            </c:numRef>
          </c:val>
          <c:smooth val="0"/>
        </c:ser>
        <c:axId val="1863132023"/>
        <c:axId val="1147229108"/>
      </c:lineChart>
      <c:catAx>
        <c:axId val="1863132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of attack (Degree)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229108"/>
      </c:catAx>
      <c:valAx>
        <c:axId val="1147229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L/D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1320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image" Target="../media/image1.png"/><Relationship Id="rId5" Type="http://schemas.openxmlformats.org/officeDocument/2006/relationships/image" Target="../media/image2.png"/><Relationship Id="rId6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438150</xdr:colOff>
      <xdr:row>19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438150</xdr:colOff>
      <xdr:row>25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381000</xdr:colOff>
      <xdr:row>34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923925</xdr:colOff>
      <xdr:row>146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21</xdr:col>
      <xdr:colOff>200025</xdr:colOff>
      <xdr:row>145</xdr:row>
      <xdr:rowOff>123825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27</xdr:col>
      <xdr:colOff>552450</xdr:colOff>
      <xdr:row>146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14</xdr:col>
      <xdr:colOff>409575</xdr:colOff>
      <xdr:row>186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20</xdr:col>
      <xdr:colOff>504825</xdr:colOff>
      <xdr:row>186</xdr:row>
      <xdr:rowOff>190500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26</xdr:col>
      <xdr:colOff>590550</xdr:colOff>
      <xdr:row>186</xdr:row>
      <xdr:rowOff>180975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17</xdr:row>
      <xdr:rowOff>28575</xdr:rowOff>
    </xdr:from>
    <xdr:ext cx="4600575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114300</xdr:colOff>
      <xdr:row>18</xdr:row>
      <xdr:rowOff>57150</xdr:rowOff>
    </xdr:from>
    <xdr:ext cx="4429125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714375</xdr:colOff>
      <xdr:row>19</xdr:row>
      <xdr:rowOff>219075</xdr:rowOff>
    </xdr:from>
    <xdr:ext cx="5553075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114300</xdr:colOff>
      <xdr:row>1</xdr:row>
      <xdr:rowOff>47625</xdr:rowOff>
    </xdr:from>
    <xdr:ext cx="3286125" cy="320992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247650</xdr:colOff>
      <xdr:row>0</xdr:row>
      <xdr:rowOff>133350</xdr:rowOff>
    </xdr:from>
    <xdr:ext cx="3924300" cy="3695700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714375</xdr:colOff>
      <xdr:row>1</xdr:row>
      <xdr:rowOff>38100</xdr:rowOff>
    </xdr:from>
    <xdr:ext cx="3924300" cy="3695700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0</xdr:row>
      <xdr:rowOff>161925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447675</xdr:colOff>
      <xdr:row>19</xdr:row>
      <xdr:rowOff>161925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809625</xdr:colOff>
      <xdr:row>39</xdr:row>
      <xdr:rowOff>133350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88"/>
  </cols>
  <sheetData>
    <row r="1">
      <c r="A1" s="1"/>
      <c r="B1" s="2"/>
      <c r="C1" s="2"/>
      <c r="D1" s="2"/>
      <c r="E1" s="2"/>
      <c r="F1" s="2"/>
      <c r="G1" s="2"/>
      <c r="H1" s="2"/>
      <c r="I1" s="2"/>
      <c r="J1" s="1"/>
      <c r="K1" s="1"/>
      <c r="L1" s="1"/>
      <c r="M1" s="1"/>
      <c r="N1" s="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</row>
    <row r="3">
      <c r="A3" s="1"/>
      <c r="B3" s="1"/>
      <c r="C3" s="1"/>
      <c r="D3" s="5" t="s">
        <v>0</v>
      </c>
      <c r="F3" s="1"/>
      <c r="G3" s="1"/>
      <c r="H3" s="1"/>
      <c r="I3" s="1"/>
      <c r="J3" s="1"/>
      <c r="K3" s="1"/>
      <c r="L3" s="1"/>
      <c r="M3" s="2"/>
      <c r="N3" s="4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4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>
      <c r="A5" s="1"/>
      <c r="B5" s="6" t="s">
        <v>1</v>
      </c>
      <c r="C5" s="7">
        <v>101930.3</v>
      </c>
      <c r="D5" s="5" t="s">
        <v>2</v>
      </c>
      <c r="E5" s="5" t="s">
        <v>3</v>
      </c>
      <c r="F5" s="1"/>
      <c r="G5" s="1"/>
      <c r="H5" s="1"/>
      <c r="I5" s="1"/>
      <c r="J5" s="1"/>
      <c r="K5" s="1"/>
      <c r="L5" s="1"/>
      <c r="M5" s="2"/>
      <c r="N5" s="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>
      <c r="A6" s="1"/>
      <c r="B6" s="2"/>
      <c r="C6" s="4"/>
      <c r="D6" s="5" t="s">
        <v>4</v>
      </c>
      <c r="E6" s="5" t="s">
        <v>5</v>
      </c>
      <c r="F6" s="1"/>
      <c r="G6" s="1"/>
      <c r="H6" s="1"/>
      <c r="I6" s="1"/>
      <c r="J6" s="1"/>
      <c r="K6" s="1"/>
      <c r="L6" s="1"/>
      <c r="M6" s="1"/>
      <c r="N6" s="1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>
      <c r="A7" s="1"/>
      <c r="B7" s="6" t="s">
        <v>6</v>
      </c>
      <c r="C7" s="7">
        <v>300.0</v>
      </c>
      <c r="D7" s="5" t="s">
        <v>7</v>
      </c>
      <c r="E7" s="5" t="s">
        <v>8</v>
      </c>
      <c r="F7" s="1"/>
      <c r="G7" s="1"/>
      <c r="H7" s="1"/>
      <c r="I7" s="1"/>
      <c r="J7" s="1"/>
      <c r="K7" s="1"/>
      <c r="L7" s="1"/>
      <c r="M7" s="1"/>
      <c r="N7" s="1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>
      <c r="A8" s="1"/>
      <c r="B8" s="6" t="s">
        <v>9</v>
      </c>
      <c r="C8" s="8">
        <v>0.7</v>
      </c>
      <c r="D8" s="9" t="s">
        <v>10</v>
      </c>
      <c r="E8" s="5" t="s">
        <v>11</v>
      </c>
      <c r="F8" s="1"/>
      <c r="G8" s="1"/>
      <c r="H8" s="1"/>
      <c r="I8" s="1"/>
      <c r="J8" s="1"/>
      <c r="K8" s="1"/>
      <c r="L8" s="1"/>
      <c r="M8" s="1"/>
      <c r="N8" s="1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>
      <c r="A11" s="1"/>
      <c r="B11" s="10" t="s">
        <v>12</v>
      </c>
      <c r="C11" s="11"/>
      <c r="D11" s="11"/>
      <c r="E11" s="11"/>
      <c r="F11" s="11"/>
      <c r="G11" s="1"/>
      <c r="H11" s="1"/>
      <c r="I11" s="1"/>
      <c r="J11" s="1"/>
      <c r="K11" s="1"/>
      <c r="L11" s="1"/>
      <c r="M11" s="1"/>
      <c r="N11" s="1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>
      <c r="A12" s="1"/>
      <c r="B12" s="12" t="s">
        <v>13</v>
      </c>
      <c r="C12" s="13" t="s">
        <v>14</v>
      </c>
      <c r="D12" s="13" t="s">
        <v>15</v>
      </c>
      <c r="E12" s="13" t="s">
        <v>16</v>
      </c>
      <c r="F12" s="13" t="s">
        <v>17</v>
      </c>
      <c r="G12" s="5" t="s">
        <v>18</v>
      </c>
      <c r="I12" s="1"/>
      <c r="J12" s="1"/>
      <c r="K12" s="1"/>
      <c r="L12" s="1"/>
      <c r="M12" s="1"/>
      <c r="N12" s="1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>
      <c r="A13" s="1"/>
      <c r="B13" s="14">
        <v>-0.493994</v>
      </c>
      <c r="C13" s="15">
        <v>-21.58</v>
      </c>
      <c r="D13" s="15">
        <v>0.0</v>
      </c>
      <c r="E13" s="15">
        <v>50.0</v>
      </c>
      <c r="F13" s="16">
        <v>10.0</v>
      </c>
      <c r="G13" s="17" t="s">
        <v>19</v>
      </c>
      <c r="H13" s="1"/>
      <c r="I13" s="1"/>
      <c r="J13" s="1"/>
      <c r="K13" s="1"/>
      <c r="L13" s="1"/>
      <c r="M13" s="1"/>
      <c r="N13" s="1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>
      <c r="A14" s="1"/>
      <c r="B14" s="14">
        <v>-0.497955</v>
      </c>
      <c r="C14" s="15">
        <v>-16.8762</v>
      </c>
      <c r="D14" s="15">
        <v>0.0</v>
      </c>
      <c r="E14" s="15">
        <v>50.0</v>
      </c>
      <c r="F14" s="15">
        <v>20.0</v>
      </c>
      <c r="G14" s="1"/>
      <c r="H14" s="1"/>
      <c r="I14" s="1"/>
      <c r="J14" s="1"/>
      <c r="K14" s="1"/>
      <c r="L14" s="1"/>
      <c r="M14" s="1"/>
      <c r="N14" s="1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>
      <c r="A15" s="1"/>
      <c r="B15" s="14">
        <v>-0.52552</v>
      </c>
      <c r="C15" s="15">
        <v>-12.1292</v>
      </c>
      <c r="D15" s="15">
        <v>0.0</v>
      </c>
      <c r="E15" s="15">
        <v>50.0</v>
      </c>
      <c r="F15" s="15">
        <v>30.0</v>
      </c>
      <c r="G15" s="1"/>
      <c r="H15" s="1"/>
      <c r="I15" s="1"/>
      <c r="J15" s="1"/>
      <c r="K15" s="1"/>
      <c r="L15" s="1"/>
      <c r="M15" s="1"/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>
      <c r="A16" s="1"/>
      <c r="B16" s="14">
        <v>-0.529041</v>
      </c>
      <c r="C16" s="15">
        <v>-7.89523</v>
      </c>
      <c r="D16" s="15">
        <v>0.0</v>
      </c>
      <c r="E16" s="15">
        <v>50.0</v>
      </c>
      <c r="F16" s="15">
        <v>40.0</v>
      </c>
      <c r="G16" s="1"/>
      <c r="H16" s="1"/>
      <c r="I16" s="1"/>
      <c r="J16" s="1"/>
      <c r="K16" s="1"/>
      <c r="L16" s="1"/>
      <c r="M16" s="1"/>
      <c r="N16" s="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>
      <c r="A18" s="1"/>
      <c r="B18" s="10" t="s">
        <v>20</v>
      </c>
      <c r="C18" s="11"/>
      <c r="D18" s="11"/>
      <c r="E18" s="11"/>
      <c r="F18" s="11"/>
      <c r="G18" s="1"/>
      <c r="H18" s="1"/>
      <c r="I18" s="1"/>
      <c r="J18" s="1"/>
      <c r="K18" s="1"/>
      <c r="L18" s="1"/>
      <c r="M18" s="1"/>
      <c r="N18" s="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>
      <c r="A19" s="1"/>
      <c r="B19" s="12" t="s">
        <v>13</v>
      </c>
      <c r="C19" s="13" t="s">
        <v>14</v>
      </c>
      <c r="D19" s="13" t="s">
        <v>21</v>
      </c>
      <c r="E19" s="13" t="s">
        <v>22</v>
      </c>
      <c r="F19" s="13" t="s">
        <v>15</v>
      </c>
      <c r="G19" s="18" t="s">
        <v>23</v>
      </c>
      <c r="H19" s="18" t="s">
        <v>24</v>
      </c>
      <c r="I19" s="18" t="s">
        <v>25</v>
      </c>
      <c r="J19" s="18" t="s">
        <v>26</v>
      </c>
      <c r="K19" s="19"/>
      <c r="L19" s="19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>
      <c r="A20" s="1"/>
      <c r="B20" s="14">
        <v>-1.06489</v>
      </c>
      <c r="C20" s="15">
        <v>-69.4238</v>
      </c>
      <c r="D20" s="20"/>
      <c r="E20" s="20"/>
      <c r="F20" s="15">
        <v>16.5</v>
      </c>
      <c r="G20" s="15">
        <v>11.0</v>
      </c>
      <c r="H20" s="15">
        <v>90.0</v>
      </c>
      <c r="I20" s="15">
        <v>-0.24505</v>
      </c>
      <c r="J20" s="15">
        <v>-33.9396</v>
      </c>
      <c r="K20" s="1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>
      <c r="A21" s="1"/>
      <c r="B21" s="14">
        <v>-1.0877</v>
      </c>
      <c r="C21" s="15">
        <v>-43.583</v>
      </c>
      <c r="D21" s="20"/>
      <c r="E21" s="20"/>
      <c r="F21" s="15">
        <v>16.5</v>
      </c>
      <c r="G21" s="15">
        <v>43.0</v>
      </c>
      <c r="H21" s="15">
        <v>90.0</v>
      </c>
      <c r="I21" s="15">
        <v>-0.24505</v>
      </c>
      <c r="J21" s="15">
        <v>-33.9396</v>
      </c>
      <c r="K21" s="1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>
      <c r="A22" s="1"/>
      <c r="B22" s="14">
        <v>-2.7589</v>
      </c>
      <c r="C22" s="15">
        <v>-134.812</v>
      </c>
      <c r="D22" s="20"/>
      <c r="E22" s="20"/>
      <c r="F22" s="15">
        <v>16.5</v>
      </c>
      <c r="G22" s="15">
        <v>13.0</v>
      </c>
      <c r="H22" s="15">
        <v>269.0</v>
      </c>
      <c r="I22" s="15">
        <v>-0.24505</v>
      </c>
      <c r="J22" s="15">
        <v>-33.9396</v>
      </c>
      <c r="K22" s="1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>
      <c r="A23" s="1"/>
      <c r="B23" s="14">
        <v>-2.77104</v>
      </c>
      <c r="C23" s="15">
        <v>-60.912</v>
      </c>
      <c r="D23" s="20"/>
      <c r="E23" s="20"/>
      <c r="F23" s="15">
        <v>16.5</v>
      </c>
      <c r="G23" s="15">
        <v>43.0</v>
      </c>
      <c r="H23" s="15">
        <v>269.0</v>
      </c>
      <c r="I23" s="15">
        <v>-0.24505</v>
      </c>
      <c r="J23" s="15">
        <v>-33.9396</v>
      </c>
      <c r="K23" s="1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>
      <c r="A24" s="1"/>
      <c r="B24" s="14">
        <v>-2.77679</v>
      </c>
      <c r="C24" s="15">
        <v>-138.393</v>
      </c>
      <c r="D24" s="20"/>
      <c r="E24" s="20"/>
      <c r="F24" s="15">
        <v>-14.5</v>
      </c>
      <c r="G24" s="15">
        <v>14.0</v>
      </c>
      <c r="H24" s="15">
        <v>269.0</v>
      </c>
      <c r="I24" s="15">
        <v>-0.215668</v>
      </c>
      <c r="J24" s="15">
        <v>-34.0153</v>
      </c>
      <c r="K24" s="1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>
      <c r="A25" s="1"/>
      <c r="B25" s="14">
        <v>-2.78511</v>
      </c>
      <c r="C25" s="15">
        <v>-71.6651</v>
      </c>
      <c r="D25" s="20"/>
      <c r="E25" s="20"/>
      <c r="F25" s="15">
        <v>-14.5</v>
      </c>
      <c r="G25" s="15">
        <v>42.0</v>
      </c>
      <c r="H25" s="15">
        <v>269.0</v>
      </c>
      <c r="I25" s="15">
        <v>-0.215668</v>
      </c>
      <c r="J25" s="15">
        <v>-34.0153</v>
      </c>
      <c r="K25" s="1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>
      <c r="A26" s="1"/>
      <c r="B26" s="14">
        <v>-1.02589</v>
      </c>
      <c r="C26" s="15">
        <v>-69.2981</v>
      </c>
      <c r="D26" s="20"/>
      <c r="E26" s="20"/>
      <c r="F26" s="15">
        <v>-14.5</v>
      </c>
      <c r="G26" s="15">
        <v>14.0</v>
      </c>
      <c r="H26" s="15">
        <v>90.0</v>
      </c>
      <c r="I26" s="15">
        <v>-0.215668</v>
      </c>
      <c r="J26" s="15">
        <v>-34.0153</v>
      </c>
      <c r="K26" s="1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>
      <c r="A27" s="1"/>
      <c r="B27" s="14">
        <v>-1.02646</v>
      </c>
      <c r="C27" s="15">
        <v>-45.7268</v>
      </c>
      <c r="D27" s="20"/>
      <c r="E27" s="20"/>
      <c r="F27" s="15">
        <v>-14.5</v>
      </c>
      <c r="G27" s="15">
        <v>43.0</v>
      </c>
      <c r="H27" s="15">
        <v>90.0</v>
      </c>
      <c r="I27" s="15">
        <v>-0.215668</v>
      </c>
      <c r="J27" s="15">
        <v>-34.0153</v>
      </c>
      <c r="K27" s="1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>
      <c r="A29" s="1"/>
      <c r="B29" s="21" t="s">
        <v>27</v>
      </c>
      <c r="C29" s="22"/>
      <c r="D29" s="22"/>
      <c r="E29" s="23"/>
      <c r="F29" s="1"/>
      <c r="G29" s="24"/>
      <c r="H29" s="25" t="s">
        <v>28</v>
      </c>
      <c r="I29" s="22"/>
      <c r="J29" s="22"/>
      <c r="K29" s="23"/>
      <c r="L29" s="25" t="s">
        <v>29</v>
      </c>
      <c r="M29" s="22"/>
      <c r="N29" s="22"/>
      <c r="O29" s="23"/>
      <c r="P29" s="25" t="s">
        <v>30</v>
      </c>
      <c r="Q29" s="22"/>
      <c r="R29" s="22"/>
      <c r="S29" s="2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>
      <c r="A30" s="1"/>
      <c r="B30" s="12" t="s">
        <v>31</v>
      </c>
      <c r="C30" s="13" t="s">
        <v>32</v>
      </c>
      <c r="D30" s="13" t="s">
        <v>33</v>
      </c>
      <c r="E30" s="13" t="s">
        <v>34</v>
      </c>
      <c r="F30" s="19"/>
      <c r="G30" s="26" t="s">
        <v>35</v>
      </c>
      <c r="H30" s="27" t="s">
        <v>36</v>
      </c>
      <c r="I30" s="27" t="s">
        <v>37</v>
      </c>
      <c r="J30" s="28" t="s">
        <v>38</v>
      </c>
      <c r="K30" s="28" t="s">
        <v>39</v>
      </c>
      <c r="L30" s="27" t="s">
        <v>36</v>
      </c>
      <c r="M30" s="27" t="s">
        <v>37</v>
      </c>
      <c r="N30" s="28" t="s">
        <v>38</v>
      </c>
      <c r="O30" s="28" t="s">
        <v>39</v>
      </c>
      <c r="P30" s="27" t="s">
        <v>36</v>
      </c>
      <c r="Q30" s="27" t="s">
        <v>37</v>
      </c>
      <c r="R30" s="28" t="s">
        <v>38</v>
      </c>
      <c r="S30" s="28" t="s">
        <v>39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>
      <c r="A31" s="1"/>
      <c r="B31" s="14">
        <v>-8.0</v>
      </c>
      <c r="C31" s="15">
        <v>-1.46804</v>
      </c>
      <c r="D31" s="15">
        <v>-2.57659</v>
      </c>
      <c r="E31" s="15">
        <v>-91.1594</v>
      </c>
      <c r="F31" s="1"/>
      <c r="G31" s="14">
        <v>-4.0</v>
      </c>
      <c r="H31" s="29">
        <f t="shared" ref="H31:H51" si="4">K55</f>
        <v>-0.2967830347</v>
      </c>
      <c r="I31" s="29">
        <f t="shared" ref="I31:I51" si="5">-L55</f>
        <v>0.5918017558</v>
      </c>
      <c r="J31" s="29">
        <f t="shared" ref="J31:K31" si="1">M55</f>
        <v>-0.2919724284</v>
      </c>
      <c r="K31" s="29">
        <f t="shared" si="1"/>
        <v>-0.2823677905</v>
      </c>
      <c r="L31" s="30">
        <f t="shared" ref="L31:L38" si="7">K79</f>
        <v>-0.1722626531</v>
      </c>
      <c r="M31" s="30">
        <f t="shared" ref="M31:M38" si="8">-L79</f>
        <v>0.6347770216</v>
      </c>
      <c r="N31" s="30">
        <f t="shared" ref="N31:O31" si="2">M79</f>
        <v>-0.2430126951</v>
      </c>
      <c r="O31" s="30">
        <f t="shared" si="2"/>
        <v>-0.2374378468</v>
      </c>
      <c r="P31" s="30">
        <f t="shared" ref="P31:P38" si="10">K103</f>
        <v>-0.1211579406</v>
      </c>
      <c r="Q31" s="30">
        <f>-L103</f>
        <v>0.6195034625</v>
      </c>
      <c r="R31" s="30">
        <f t="shared" ref="R31:S31" si="3">M103</f>
        <v>-0.2322321607</v>
      </c>
      <c r="S31" s="30">
        <f t="shared" si="3"/>
        <v>-0.2283111881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>
      <c r="A32" s="1"/>
      <c r="B32" s="14">
        <v>-6.0</v>
      </c>
      <c r="C32" s="15">
        <v>-1.47312</v>
      </c>
      <c r="D32" s="15">
        <v>-2.63442</v>
      </c>
      <c r="E32" s="15">
        <v>-91.3967</v>
      </c>
      <c r="F32" s="1"/>
      <c r="G32" s="14">
        <v>0.0</v>
      </c>
      <c r="H32" s="29">
        <f t="shared" si="4"/>
        <v>-0.2833410057</v>
      </c>
      <c r="I32" s="29">
        <f t="shared" si="5"/>
        <v>0.64332226</v>
      </c>
      <c r="J32" s="29">
        <f t="shared" ref="J32:K32" si="6">M56</f>
        <v>-0.2514892993</v>
      </c>
      <c r="K32" s="29">
        <f t="shared" si="6"/>
        <v>-0.242319679</v>
      </c>
      <c r="L32" s="30">
        <f t="shared" si="7"/>
        <v>-0.004042872325</v>
      </c>
      <c r="M32" s="30">
        <f t="shared" si="8"/>
        <v>0.6617617292</v>
      </c>
      <c r="N32" s="30">
        <f t="shared" ref="N32:O32" si="9">M80</f>
        <v>-0.07620498456</v>
      </c>
      <c r="O32" s="30">
        <f t="shared" si="9"/>
        <v>-0.07607414715</v>
      </c>
      <c r="P32" s="30">
        <f t="shared" si="10"/>
        <v>0.1978282226</v>
      </c>
      <c r="Q32" s="30"/>
      <c r="R32" s="30">
        <f t="shared" ref="R32:S32" si="11">M104</f>
        <v>0.05189584694</v>
      </c>
      <c r="S32" s="30">
        <f t="shared" si="11"/>
        <v>0.04549363316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>
      <c r="A33" s="1"/>
      <c r="B33" s="14">
        <v>-4.0</v>
      </c>
      <c r="C33" s="15">
        <v>-1.48053</v>
      </c>
      <c r="D33" s="15">
        <v>-2.69745</v>
      </c>
      <c r="E33" s="15">
        <v>-91.5351</v>
      </c>
      <c r="F33" s="1"/>
      <c r="G33" s="14">
        <v>4.0</v>
      </c>
      <c r="H33" s="29">
        <f t="shared" si="4"/>
        <v>-0.2804104778</v>
      </c>
      <c r="I33" s="29">
        <f t="shared" si="5"/>
        <v>0.6839184271</v>
      </c>
      <c r="J33" s="29">
        <f t="shared" ref="J33:K33" si="12">M57</f>
        <v>-0.2151787022</v>
      </c>
      <c r="K33" s="29">
        <f t="shared" si="12"/>
        <v>-0.206103921</v>
      </c>
      <c r="L33" s="30">
        <f t="shared" si="7"/>
        <v>0.2090765565</v>
      </c>
      <c r="M33" s="30">
        <f t="shared" si="8"/>
        <v>0.6058275403</v>
      </c>
      <c r="N33" s="30">
        <f t="shared" ref="N33:O33" si="13">M81</f>
        <v>0.1229440256</v>
      </c>
      <c r="O33" s="30">
        <f t="shared" si="13"/>
        <v>0.1161777877</v>
      </c>
      <c r="P33" s="30">
        <f t="shared" si="10"/>
        <v>0.5837854558</v>
      </c>
      <c r="Q33" s="30">
        <f t="shared" ref="Q33:Q38" si="17">-L105</f>
        <v>0.552655819</v>
      </c>
      <c r="R33" s="30">
        <f t="shared" ref="R33:S33" si="14">M105</f>
        <v>0.3811692223</v>
      </c>
      <c r="S33" s="30">
        <f t="shared" si="14"/>
        <v>0.3622764716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>
      <c r="A34" s="1"/>
      <c r="B34" s="14">
        <v>-2.0</v>
      </c>
      <c r="C34" s="15">
        <v>-1.48216</v>
      </c>
      <c r="D34" s="15">
        <v>-2.77846</v>
      </c>
      <c r="E34" s="15">
        <v>-91.6366</v>
      </c>
      <c r="F34" s="1"/>
      <c r="G34" s="14">
        <v>8.0</v>
      </c>
      <c r="H34" s="29">
        <f t="shared" si="4"/>
        <v>-0.3004720395</v>
      </c>
      <c r="I34" s="29">
        <f t="shared" si="5"/>
        <v>0.7185603218</v>
      </c>
      <c r="J34" s="29">
        <f t="shared" ref="J34:K34" si="15">M58</f>
        <v>-0.1967995116</v>
      </c>
      <c r="K34" s="29">
        <f t="shared" si="15"/>
        <v>-0.1870754884</v>
      </c>
      <c r="L34" s="30">
        <f t="shared" si="7"/>
        <v>0.3702111153</v>
      </c>
      <c r="M34" s="30">
        <f t="shared" si="8"/>
        <v>0.5191072188</v>
      </c>
      <c r="N34" s="30">
        <f t="shared" ref="N34:O34" si="16">M82</f>
        <v>0.2788153583</v>
      </c>
      <c r="O34" s="30">
        <f t="shared" si="16"/>
        <v>0.2668344049</v>
      </c>
      <c r="P34" s="30">
        <f t="shared" si="10"/>
        <v>0.8498423327</v>
      </c>
      <c r="Q34" s="30">
        <f t="shared" si="17"/>
        <v>0.3861646213</v>
      </c>
      <c r="R34" s="30">
        <f t="shared" ref="R34:S34" si="18">M106</f>
        <v>0.6136219332</v>
      </c>
      <c r="S34" s="30">
        <f t="shared" si="18"/>
        <v>0.5861189196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>
      <c r="A35" s="1"/>
      <c r="B35" s="14">
        <v>0.0</v>
      </c>
      <c r="C35" s="15">
        <v>-1.47701</v>
      </c>
      <c r="D35" s="15">
        <v>-2.88202</v>
      </c>
      <c r="E35" s="15">
        <v>-91.6616</v>
      </c>
      <c r="F35" s="1"/>
      <c r="G35" s="14">
        <v>12.0</v>
      </c>
      <c r="H35" s="29">
        <f t="shared" si="4"/>
        <v>-0.3352873946</v>
      </c>
      <c r="I35" s="29">
        <f t="shared" si="5"/>
        <v>0.7468547504</v>
      </c>
      <c r="J35" s="29">
        <f t="shared" ref="J35:K35" si="19">M59</f>
        <v>-0.1873671895</v>
      </c>
      <c r="K35" s="29">
        <f t="shared" si="19"/>
        <v>-0.1765164547</v>
      </c>
      <c r="L35" s="30">
        <f t="shared" si="7"/>
        <v>0.3111885173</v>
      </c>
      <c r="M35" s="30">
        <f t="shared" si="8"/>
        <v>0.5428641873</v>
      </c>
      <c r="N35" s="30">
        <f t="shared" ref="N35:O35" si="20">M83</f>
        <v>0.2437378377</v>
      </c>
      <c r="O35" s="30">
        <f t="shared" si="20"/>
        <v>0.2336670026</v>
      </c>
      <c r="P35" s="30">
        <f t="shared" si="10"/>
        <v>1.016034938</v>
      </c>
      <c r="Q35" s="30">
        <f t="shared" si="17"/>
        <v>0.1841080572</v>
      </c>
      <c r="R35" s="30">
        <f t="shared" ref="R35:S35" si="21">M107</f>
        <v>0.7673205722</v>
      </c>
      <c r="S35" s="30">
        <f t="shared" si="21"/>
        <v>0.7344391522</v>
      </c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>
      <c r="A36" s="1"/>
      <c r="B36" s="14">
        <v>2.0</v>
      </c>
      <c r="C36" s="15">
        <v>-1.47442</v>
      </c>
      <c r="D36" s="15">
        <v>-2.93373</v>
      </c>
      <c r="E36" s="15">
        <v>-91.506</v>
      </c>
      <c r="F36" s="1"/>
      <c r="G36" s="14">
        <v>16.0</v>
      </c>
      <c r="H36" s="29">
        <f t="shared" si="4"/>
        <v>-0.3614416434</v>
      </c>
      <c r="I36" s="29">
        <f t="shared" si="5"/>
        <v>0.7638727414</v>
      </c>
      <c r="J36" s="29">
        <f t="shared" ref="J36:K36" si="22">M60</f>
        <v>-0.170045486</v>
      </c>
      <c r="K36" s="29">
        <f t="shared" si="22"/>
        <v>-0.1583483346</v>
      </c>
      <c r="L36" s="30">
        <f t="shared" si="7"/>
        <v>0.376449155</v>
      </c>
      <c r="M36" s="30">
        <f t="shared" si="8"/>
        <v>0.348137909</v>
      </c>
      <c r="N36" s="30">
        <f t="shared" ref="N36:O36" si="23">M84</f>
        <v>0.3013148292</v>
      </c>
      <c r="O36" s="30">
        <f t="shared" si="23"/>
        <v>0.2891319973</v>
      </c>
      <c r="P36" s="30">
        <f t="shared" si="10"/>
        <v>0.9610079504</v>
      </c>
      <c r="Q36" s="30">
        <f t="shared" si="17"/>
        <v>0.2008595508</v>
      </c>
      <c r="R36" s="30">
        <f t="shared" ref="R36:R38" si="26">M108</f>
        <v>-0.2461198416</v>
      </c>
      <c r="S36" s="30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>
      <c r="A37" s="1"/>
      <c r="B37" s="14">
        <v>4.0</v>
      </c>
      <c r="C37" s="15">
        <v>-1.47234</v>
      </c>
      <c r="D37" s="15">
        <v>-2.99059</v>
      </c>
      <c r="E37" s="15">
        <v>-91.2036</v>
      </c>
      <c r="F37" s="1"/>
      <c r="G37" s="14">
        <v>20.0</v>
      </c>
      <c r="H37" s="29">
        <f t="shared" si="4"/>
        <v>-0.3875769376</v>
      </c>
      <c r="I37" s="29">
        <f t="shared" si="5"/>
        <v>0.7698755709</v>
      </c>
      <c r="J37" s="29">
        <f t="shared" ref="J37:K37" si="24">M61</f>
        <v>-0.1515690832</v>
      </c>
      <c r="K37" s="29">
        <f t="shared" si="24"/>
        <v>-0.1390261286</v>
      </c>
      <c r="L37" s="30">
        <f t="shared" si="7"/>
        <v>0.2565236993</v>
      </c>
      <c r="M37" s="30">
        <f t="shared" si="8"/>
        <v>0.3612828564</v>
      </c>
      <c r="N37" s="30">
        <f t="shared" ref="N37:O37" si="25">M85</f>
        <v>0.2353086245</v>
      </c>
      <c r="O37" s="30">
        <f t="shared" si="25"/>
        <v>0.227006879</v>
      </c>
      <c r="P37" s="30">
        <f t="shared" si="10"/>
        <v>0.7943949117</v>
      </c>
      <c r="Q37" s="30">
        <f t="shared" si="17"/>
        <v>0.2497990229</v>
      </c>
      <c r="R37" s="30">
        <f t="shared" si="26"/>
        <v>0.6454832473</v>
      </c>
      <c r="S37" s="30">
        <f t="shared" ref="S37:S38" si="29">N109</f>
        <v>0.6197746503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>
      <c r="A38" s="1"/>
      <c r="B38" s="14">
        <v>6.0</v>
      </c>
      <c r="C38" s="15">
        <v>-1.46904</v>
      </c>
      <c r="D38" s="15">
        <v>-3.04139</v>
      </c>
      <c r="E38" s="15">
        <v>-90.871</v>
      </c>
      <c r="F38" s="1"/>
      <c r="G38" s="14">
        <v>24.0</v>
      </c>
      <c r="H38" s="29">
        <f t="shared" si="4"/>
        <v>-0.4203919551</v>
      </c>
      <c r="I38" s="29">
        <f t="shared" si="5"/>
        <v>0.7791804642</v>
      </c>
      <c r="J38" s="29">
        <f t="shared" ref="J38:K38" si="27">M62</f>
        <v>-0.1364975394</v>
      </c>
      <c r="K38" s="29">
        <f t="shared" si="27"/>
        <v>-0.1228926091</v>
      </c>
      <c r="L38" s="30">
        <f t="shared" si="7"/>
        <v>0.2899079281</v>
      </c>
      <c r="M38" s="30">
        <f t="shared" si="8"/>
        <v>0.2367680432</v>
      </c>
      <c r="N38" s="30">
        <f t="shared" ref="N38:O38" si="28">M86</f>
        <v>0.2751413429</v>
      </c>
      <c r="O38" s="30">
        <f t="shared" si="28"/>
        <v>0.2657592006</v>
      </c>
      <c r="P38" s="30">
        <f t="shared" si="10"/>
        <v>0.7238258822</v>
      </c>
      <c r="Q38" s="30">
        <f t="shared" si="17"/>
        <v>0.2285392801</v>
      </c>
      <c r="R38" s="30">
        <f t="shared" si="26"/>
        <v>0.6479044398</v>
      </c>
      <c r="S38" s="30">
        <f t="shared" si="29"/>
        <v>0.6244796323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>
      <c r="A39" s="1"/>
      <c r="B39" s="14">
        <v>8.0</v>
      </c>
      <c r="C39" s="15">
        <v>-1.45681</v>
      </c>
      <c r="D39" s="15">
        <v>-3.09796</v>
      </c>
      <c r="E39" s="15">
        <v>-90.5866</v>
      </c>
      <c r="F39" s="1"/>
      <c r="G39" s="14">
        <v>28.0</v>
      </c>
      <c r="H39" s="29">
        <f t="shared" si="4"/>
        <v>-0.4388114358</v>
      </c>
      <c r="I39" s="29">
        <f t="shared" si="5"/>
        <v>0.7389633682</v>
      </c>
      <c r="J39" s="29">
        <f t="shared" ref="J39:K39" si="30">M63</f>
        <v>-0.1199146489</v>
      </c>
      <c r="K39" s="29">
        <f t="shared" si="30"/>
        <v>-0.1057136184</v>
      </c>
      <c r="L39" s="30"/>
      <c r="M39" s="30"/>
      <c r="N39" s="30"/>
      <c r="O39" s="30"/>
      <c r="P39" s="30"/>
      <c r="Q39" s="14"/>
      <c r="R39" s="30"/>
      <c r="S39" s="30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>
      <c r="A40" s="1"/>
      <c r="B40" s="14">
        <v>10.0</v>
      </c>
      <c r="C40" s="15">
        <v>-1.44723</v>
      </c>
      <c r="D40" s="15">
        <v>-3.13129</v>
      </c>
      <c r="E40" s="15">
        <v>-90.0801</v>
      </c>
      <c r="F40" s="1"/>
      <c r="G40" s="14">
        <v>32.0</v>
      </c>
      <c r="H40" s="29">
        <f t="shared" si="4"/>
        <v>-0.4607337083</v>
      </c>
      <c r="I40" s="29">
        <f t="shared" si="5"/>
        <v>0.7069000086</v>
      </c>
      <c r="J40" s="29">
        <f t="shared" ref="J40:K40" si="31">M64</f>
        <v>-0.09889371554</v>
      </c>
      <c r="K40" s="29">
        <f t="shared" si="31"/>
        <v>-0.08398322575</v>
      </c>
      <c r="L40" s="30"/>
      <c r="M40" s="30"/>
      <c r="N40" s="30"/>
      <c r="O40" s="30"/>
      <c r="P40" s="30"/>
      <c r="Q40" s="14"/>
      <c r="R40" s="30"/>
      <c r="S40" s="30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>
      <c r="A41" s="1"/>
      <c r="B41" s="14">
        <v>12.0</v>
      </c>
      <c r="C41" s="15">
        <v>-1.43406</v>
      </c>
      <c r="D41" s="15">
        <v>-3.18543</v>
      </c>
      <c r="E41" s="15">
        <v>-89.5263</v>
      </c>
      <c r="F41" s="1"/>
      <c r="G41" s="14">
        <v>30.0</v>
      </c>
      <c r="H41" s="29">
        <f t="shared" si="4"/>
        <v>-0.4563134928</v>
      </c>
      <c r="I41" s="29">
        <f t="shared" si="5"/>
        <v>0.7360155798</v>
      </c>
      <c r="J41" s="29">
        <f t="shared" ref="J41:K41" si="32">M65</f>
        <v>-0.1090293075</v>
      </c>
      <c r="K41" s="29">
        <f t="shared" si="32"/>
        <v>-0.09426186687</v>
      </c>
      <c r="L41" s="30"/>
      <c r="M41" s="30"/>
      <c r="N41" s="30"/>
      <c r="O41" s="30"/>
      <c r="P41" s="30"/>
      <c r="Q41" s="14"/>
      <c r="R41" s="30"/>
      <c r="S41" s="30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>
      <c r="A42" s="1"/>
      <c r="B42" s="14">
        <v>14.0</v>
      </c>
      <c r="C42" s="15">
        <v>-1.42372</v>
      </c>
      <c r="D42" s="15">
        <v>-3.21783</v>
      </c>
      <c r="E42" s="15">
        <v>-88.9251</v>
      </c>
      <c r="F42" s="1"/>
      <c r="G42" s="14">
        <v>26.0</v>
      </c>
      <c r="H42" s="29">
        <f t="shared" si="4"/>
        <v>-0.4274852769</v>
      </c>
      <c r="I42" s="29">
        <f t="shared" si="5"/>
        <v>0.7576695123</v>
      </c>
      <c r="J42" s="29">
        <f t="shared" ref="J42:K42" si="33">M66</f>
        <v>-0.1265414863</v>
      </c>
      <c r="K42" s="29">
        <f t="shared" si="33"/>
        <v>-0.1127069985</v>
      </c>
      <c r="L42" s="30"/>
      <c r="M42" s="30"/>
      <c r="N42" s="30"/>
      <c r="O42" s="30"/>
      <c r="P42" s="30"/>
      <c r="Q42" s="14"/>
      <c r="R42" s="30"/>
      <c r="S42" s="30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>
      <c r="A43" s="1"/>
      <c r="B43" s="14">
        <v>16.0</v>
      </c>
      <c r="C43" s="15">
        <v>-1.40456</v>
      </c>
      <c r="D43" s="15">
        <v>-3.2635</v>
      </c>
      <c r="E43" s="15">
        <v>-88.2772</v>
      </c>
      <c r="F43" s="1"/>
      <c r="G43" s="14">
        <v>22.0</v>
      </c>
      <c r="H43" s="29">
        <f t="shared" si="4"/>
        <v>-0.3995873596</v>
      </c>
      <c r="I43" s="29">
        <f t="shared" si="5"/>
        <v>0.7624959263</v>
      </c>
      <c r="J43" s="29">
        <f t="shared" ref="J43:K43" si="34">M67</f>
        <v>-0.1456616164</v>
      </c>
      <c r="K43" s="29">
        <f t="shared" si="34"/>
        <v>-0.1327299747</v>
      </c>
      <c r="L43" s="30">
        <f t="shared" ref="L43:L51" si="38">K87</f>
        <v>0.2997285734</v>
      </c>
      <c r="M43" s="30">
        <f t="shared" ref="M43:M51" si="39">-L87</f>
        <v>0.4165263969</v>
      </c>
      <c r="N43" s="30">
        <f t="shared" ref="N43:O43" si="35">M87</f>
        <v>0.3239962692</v>
      </c>
      <c r="O43" s="30">
        <f t="shared" si="35"/>
        <v>0.3142963064</v>
      </c>
      <c r="P43" s="30">
        <f t="shared" ref="P43:P51" si="41">K111</f>
        <v>0.8226260654</v>
      </c>
      <c r="Q43" s="30">
        <f t="shared" ref="Q43:Q51" si="42">-L111</f>
        <v>0.2307457213</v>
      </c>
      <c r="R43" s="30">
        <f t="shared" ref="R43:S43" si="36">M111</f>
        <v>0.6904742906</v>
      </c>
      <c r="S43" s="30">
        <f t="shared" si="36"/>
        <v>0.6638520632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>
      <c r="A44" s="1"/>
      <c r="B44" s="14">
        <v>18.0</v>
      </c>
      <c r="C44" s="15">
        <v>-1.39081</v>
      </c>
      <c r="D44" s="15">
        <v>-3.25604</v>
      </c>
      <c r="E44" s="15">
        <v>-87.5828</v>
      </c>
      <c r="F44" s="1"/>
      <c r="G44" s="14">
        <v>18.0</v>
      </c>
      <c r="H44" s="29">
        <f t="shared" si="4"/>
        <v>-0.3769638426</v>
      </c>
      <c r="I44" s="29">
        <f t="shared" si="5"/>
        <v>0.7767195051</v>
      </c>
      <c r="J44" s="29">
        <f t="shared" ref="J44:K44" si="37">M68</f>
        <v>-0.162884285</v>
      </c>
      <c r="K44" s="29">
        <f t="shared" si="37"/>
        <v>-0.1506847966</v>
      </c>
      <c r="L44" s="30">
        <f t="shared" si="38"/>
        <v>0.335717278</v>
      </c>
      <c r="M44" s="30">
        <f t="shared" si="39"/>
        <v>0.4432484932</v>
      </c>
      <c r="N44" s="30">
        <f t="shared" ref="N44:O44" si="40">M88</f>
        <v>0.3076190434</v>
      </c>
      <c r="O44" s="30">
        <f t="shared" si="40"/>
        <v>0.2967543965</v>
      </c>
      <c r="P44" s="30">
        <f t="shared" si="41"/>
        <v>0.8170810305</v>
      </c>
      <c r="Q44" s="30">
        <f t="shared" si="42"/>
        <v>0.2926756121</v>
      </c>
      <c r="R44" s="30">
        <f t="shared" ref="R44:S44" si="43">M112</f>
        <v>0.6332284284</v>
      </c>
      <c r="S44" s="30">
        <f t="shared" si="43"/>
        <v>0.6067856521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>
      <c r="A45" s="1"/>
      <c r="B45" s="14">
        <v>20.0</v>
      </c>
      <c r="C45" s="15">
        <v>-1.37318</v>
      </c>
      <c r="D45" s="15">
        <v>-3.24901</v>
      </c>
      <c r="E45" s="15">
        <v>-86.6501</v>
      </c>
      <c r="F45" s="1"/>
      <c r="G45" s="14">
        <v>14.0</v>
      </c>
      <c r="H45" s="29">
        <f t="shared" si="4"/>
        <v>-0.348838587</v>
      </c>
      <c r="I45" s="29">
        <f t="shared" si="5"/>
        <v>0.7639956679</v>
      </c>
      <c r="J45" s="29">
        <f t="shared" ref="J45:K45" si="44">M69</f>
        <v>-0.1797797736</v>
      </c>
      <c r="K45" s="29">
        <f t="shared" si="44"/>
        <v>-0.1684904885</v>
      </c>
      <c r="L45" s="30">
        <f t="shared" si="38"/>
        <v>0.1992234764</v>
      </c>
      <c r="M45" s="30">
        <f t="shared" si="39"/>
        <v>0.5751608971</v>
      </c>
      <c r="N45" s="30">
        <f t="shared" ref="N45:O45" si="45">M89</f>
        <v>0.1793195344</v>
      </c>
      <c r="O45" s="30">
        <f t="shared" si="45"/>
        <v>0.1728721667</v>
      </c>
      <c r="P45" s="30">
        <f t="shared" si="41"/>
        <v>0.8823938268</v>
      </c>
      <c r="Q45" s="30">
        <f t="shared" si="42"/>
        <v>0.292183265</v>
      </c>
      <c r="R45" s="30">
        <f t="shared" ref="R45:S45" si="46">M113</f>
        <v>0.6570241638</v>
      </c>
      <c r="S45" s="30">
        <f t="shared" si="46"/>
        <v>0.6284677029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>
      <c r="A46" s="1"/>
      <c r="B46" s="14">
        <v>22.0</v>
      </c>
      <c r="C46" s="15">
        <v>-1.351</v>
      </c>
      <c r="D46" s="15">
        <v>-3.26621</v>
      </c>
      <c r="E46" s="15">
        <v>-85.7502</v>
      </c>
      <c r="F46" s="1"/>
      <c r="G46" s="14">
        <v>10.0</v>
      </c>
      <c r="H46" s="29">
        <f t="shared" si="4"/>
        <v>-0.3194418311</v>
      </c>
      <c r="I46" s="29">
        <f t="shared" si="5"/>
        <v>0.7382883405</v>
      </c>
      <c r="J46" s="29">
        <f t="shared" ref="J46:K46" si="47">M70</f>
        <v>-0.1955466888</v>
      </c>
      <c r="K46" s="29">
        <f t="shared" si="47"/>
        <v>-0.1852087559</v>
      </c>
      <c r="L46" s="30">
        <f t="shared" si="38"/>
        <v>0.4558517516</v>
      </c>
      <c r="M46" s="30">
        <f t="shared" si="39"/>
        <v>0.4482724395</v>
      </c>
      <c r="N46" s="30">
        <f t="shared" ref="N46:O46" si="48">M90</f>
        <v>0.3598858158</v>
      </c>
      <c r="O46" s="30">
        <f t="shared" si="48"/>
        <v>0.3451333183</v>
      </c>
      <c r="P46" s="30">
        <f t="shared" si="41"/>
        <v>1.003625094</v>
      </c>
      <c r="Q46" s="30">
        <f t="shared" si="42"/>
        <v>0.2748210405</v>
      </c>
      <c r="R46" s="30">
        <f t="shared" ref="R46:S46" si="49">M114</f>
        <v>0.7420788046</v>
      </c>
      <c r="S46" s="30">
        <f t="shared" si="49"/>
        <v>0.709598998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>
      <c r="A47" s="1"/>
      <c r="B47" s="14">
        <v>24.0</v>
      </c>
      <c r="C47" s="15">
        <v>-1.32738</v>
      </c>
      <c r="D47" s="15">
        <v>-3.31875</v>
      </c>
      <c r="E47" s="15">
        <v>-84.7743</v>
      </c>
      <c r="F47" s="1"/>
      <c r="G47" s="14">
        <v>6.0</v>
      </c>
      <c r="H47" s="29">
        <f t="shared" si="4"/>
        <v>-0.3008242105</v>
      </c>
      <c r="I47" s="29">
        <f t="shared" si="5"/>
        <v>0.7059708062</v>
      </c>
      <c r="J47" s="29">
        <f t="shared" ref="J47:K47" si="50">M71</f>
        <v>-0.2164540053</v>
      </c>
      <c r="K47" s="29">
        <f t="shared" si="50"/>
        <v>-0.206718585</v>
      </c>
      <c r="L47" s="30">
        <f t="shared" si="38"/>
        <v>0.3091086119</v>
      </c>
      <c r="M47" s="30">
        <f t="shared" si="39"/>
        <v>0.573612198</v>
      </c>
      <c r="N47" s="30">
        <f t="shared" ref="N47:O47" si="51">M91</f>
        <v>0.2139668907</v>
      </c>
      <c r="O47" s="30">
        <f t="shared" si="51"/>
        <v>0.2039633665</v>
      </c>
      <c r="P47" s="30">
        <f t="shared" si="41"/>
        <v>0.7637640184</v>
      </c>
      <c r="Q47" s="30">
        <f t="shared" si="42"/>
        <v>0.480126088</v>
      </c>
      <c r="R47" s="30">
        <f t="shared" ref="R47:S47" si="52">M115</f>
        <v>0.5248519619</v>
      </c>
      <c r="S47" s="30">
        <f t="shared" si="52"/>
        <v>0.5001346568</v>
      </c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>
      <c r="A48" s="1"/>
      <c r="B48" s="14">
        <v>26.0</v>
      </c>
      <c r="C48" s="15">
        <v>-1.30226</v>
      </c>
      <c r="D48" s="15">
        <v>-3.31109</v>
      </c>
      <c r="E48" s="15">
        <v>-83.6122</v>
      </c>
      <c r="F48" s="1"/>
      <c r="G48" s="14">
        <v>2.0</v>
      </c>
      <c r="H48" s="29">
        <f t="shared" si="4"/>
        <v>-0.2787295517</v>
      </c>
      <c r="I48" s="29">
        <f t="shared" si="5"/>
        <v>0.6713426778</v>
      </c>
      <c r="J48" s="29">
        <f t="shared" ref="J48:K48" si="53">M72</f>
        <v>-0.2343614127</v>
      </c>
      <c r="K48" s="29">
        <f t="shared" si="53"/>
        <v>-0.2253410305</v>
      </c>
      <c r="L48" s="30">
        <f t="shared" si="38"/>
        <v>0.1132441255</v>
      </c>
      <c r="M48" s="30">
        <f t="shared" si="39"/>
        <v>0.6302531339</v>
      </c>
      <c r="N48" s="30">
        <f t="shared" ref="N48:O48" si="54">M92</f>
        <v>0.02854443222</v>
      </c>
      <c r="O48" s="30">
        <f t="shared" si="54"/>
        <v>0.0248795704</v>
      </c>
      <c r="P48" s="30">
        <f t="shared" si="41"/>
        <v>0.4003899262</v>
      </c>
      <c r="Q48" s="30">
        <f t="shared" si="42"/>
        <v>0.6300251361</v>
      </c>
      <c r="R48" s="30">
        <f t="shared" ref="R48:S48" si="55">M116</f>
        <v>0.215623752</v>
      </c>
      <c r="S48" s="30">
        <f t="shared" si="55"/>
        <v>0.2026661372</v>
      </c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>
      <c r="A49" s="1"/>
      <c r="B49" s="14">
        <v>28.0</v>
      </c>
      <c r="C49" s="15">
        <v>-1.27675</v>
      </c>
      <c r="D49" s="15">
        <v>-3.36873</v>
      </c>
      <c r="E49" s="15">
        <v>-82.7135</v>
      </c>
      <c r="F49" s="1"/>
      <c r="G49" s="14">
        <v>-2.0</v>
      </c>
      <c r="H49" s="29">
        <f t="shared" si="4"/>
        <v>-0.2844446398</v>
      </c>
      <c r="I49" s="29">
        <f t="shared" si="5"/>
        <v>0.6278489885</v>
      </c>
      <c r="J49" s="29">
        <f t="shared" ref="J49:K49" si="56">M73</f>
        <v>-0.2725667373</v>
      </c>
      <c r="K49" s="29">
        <f t="shared" si="56"/>
        <v>-0.2633614006</v>
      </c>
      <c r="L49" s="30">
        <f t="shared" si="38"/>
        <v>-0.0923174602</v>
      </c>
      <c r="M49" s="30">
        <f t="shared" si="39"/>
        <v>0.6257118609</v>
      </c>
      <c r="N49" s="30">
        <f t="shared" ref="N49:O49" si="57">M93</f>
        <v>-0.1645098561</v>
      </c>
      <c r="O49" s="30">
        <f t="shared" si="57"/>
        <v>-0.1615222332</v>
      </c>
      <c r="P49" s="30">
        <f t="shared" si="41"/>
        <v>0.03984246977</v>
      </c>
      <c r="Q49" s="30">
        <f t="shared" si="42"/>
        <v>0.6603181281</v>
      </c>
      <c r="R49" s="30">
        <f t="shared" ref="R49:S49" si="58">M117</f>
        <v>-0.09734895217</v>
      </c>
      <c r="S49" s="30">
        <f t="shared" si="58"/>
        <v>-0.09863835368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>
      <c r="A50" s="1"/>
      <c r="B50" s="14">
        <v>30.0</v>
      </c>
      <c r="C50" s="15">
        <v>-1.27675</v>
      </c>
      <c r="D50" s="15">
        <v>-3.36873</v>
      </c>
      <c r="E50" s="15">
        <v>-82.7135</v>
      </c>
      <c r="F50" s="1"/>
      <c r="G50" s="14">
        <v>-6.0</v>
      </c>
      <c r="H50" s="29">
        <f t="shared" si="4"/>
        <v>-0.3017260006</v>
      </c>
      <c r="I50" s="29">
        <f t="shared" si="5"/>
        <v>0.57108483</v>
      </c>
      <c r="J50" s="29">
        <f t="shared" ref="J50:K50" si="59">M74</f>
        <v>-0.3153048867</v>
      </c>
      <c r="K50" s="29">
        <f t="shared" si="59"/>
        <v>-0.3055402822</v>
      </c>
      <c r="L50" s="30">
        <f t="shared" si="38"/>
        <v>-0.2583999323</v>
      </c>
      <c r="M50" s="30">
        <f t="shared" si="39"/>
        <v>0.5921729855</v>
      </c>
      <c r="N50" s="30">
        <f t="shared" ref="N50:O50" si="60">M94</f>
        <v>-0.3285379039</v>
      </c>
      <c r="O50" s="30">
        <f t="shared" si="60"/>
        <v>-0.3201754388</v>
      </c>
      <c r="P50" s="30">
        <f t="shared" si="41"/>
        <v>-0.2233500918</v>
      </c>
      <c r="Q50" s="30">
        <f t="shared" si="42"/>
        <v>0.6083898286</v>
      </c>
      <c r="R50" s="30">
        <f t="shared" ref="R50:S50" si="61">M118</f>
        <v>-0.3362845049</v>
      </c>
      <c r="S50" s="30">
        <f t="shared" si="61"/>
        <v>-0.3290563399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>
      <c r="A51" s="1"/>
      <c r="B51" s="1"/>
      <c r="C51" s="1"/>
      <c r="D51" s="1"/>
      <c r="E51" s="1"/>
      <c r="F51" s="1"/>
      <c r="G51" s="14">
        <v>-4.0</v>
      </c>
      <c r="H51" s="29">
        <f t="shared" si="4"/>
        <v>-0.2897831643</v>
      </c>
      <c r="I51" s="29">
        <f t="shared" si="5"/>
        <v>0.6072347812</v>
      </c>
      <c r="J51" s="29">
        <f t="shared" ref="J51:K51" si="62">M75</f>
        <v>-0.291007293</v>
      </c>
      <c r="K51" s="29">
        <f t="shared" si="62"/>
        <v>-0.2816291884</v>
      </c>
      <c r="L51" s="30">
        <f t="shared" si="38"/>
        <v>-0.1869325257</v>
      </c>
      <c r="M51" s="30">
        <f t="shared" si="39"/>
        <v>0.6300209456</v>
      </c>
      <c r="N51" s="30">
        <f t="shared" ref="N51:O51" si="63">M95</f>
        <v>-0.2550618494</v>
      </c>
      <c r="O51" s="30">
        <f t="shared" si="63"/>
        <v>-0.2490122475</v>
      </c>
      <c r="P51" s="30">
        <f t="shared" si="41"/>
        <v>-0.09715291545</v>
      </c>
      <c r="Q51" s="30">
        <f t="shared" si="42"/>
        <v>0.6505626282</v>
      </c>
      <c r="R51" s="30">
        <f t="shared" ref="R51:S51" si="64">M119</f>
        <v>-0.2214698535</v>
      </c>
      <c r="S51" s="30">
        <f t="shared" si="64"/>
        <v>-0.2183257433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>
      <c r="A52" s="1"/>
      <c r="B52" s="3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>
      <c r="A53" s="1"/>
      <c r="B53" s="21" t="s">
        <v>40</v>
      </c>
      <c r="C53" s="22"/>
      <c r="D53" s="22"/>
      <c r="E53" s="23"/>
      <c r="F53" s="1"/>
      <c r="G53" s="1"/>
      <c r="H53" s="1"/>
      <c r="I53" s="1"/>
      <c r="J53" s="1"/>
      <c r="K53" s="1"/>
      <c r="L53" s="1"/>
      <c r="M53" s="1"/>
      <c r="N53" s="1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>
      <c r="A54" s="1"/>
      <c r="B54" s="12" t="s">
        <v>31</v>
      </c>
      <c r="C54" s="13" t="s">
        <v>32</v>
      </c>
      <c r="D54" s="13" t="s">
        <v>33</v>
      </c>
      <c r="E54" s="13" t="s">
        <v>34</v>
      </c>
      <c r="F54" s="1"/>
      <c r="G54" s="32" t="s">
        <v>41</v>
      </c>
      <c r="H54" s="32" t="s">
        <v>42</v>
      </c>
      <c r="I54" s="33" t="s">
        <v>43</v>
      </c>
      <c r="J54" s="34"/>
      <c r="K54" s="26" t="s">
        <v>36</v>
      </c>
      <c r="L54" s="26" t="s">
        <v>37</v>
      </c>
      <c r="M54" s="35" t="s">
        <v>38</v>
      </c>
      <c r="N54" s="35" t="s">
        <v>39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>
      <c r="A55" s="1"/>
      <c r="B55" s="14">
        <v>-4.0</v>
      </c>
      <c r="C55" s="15">
        <v>-1.50215</v>
      </c>
      <c r="D55" s="15">
        <v>-2.721</v>
      </c>
      <c r="E55" s="15">
        <v>-96.1105</v>
      </c>
      <c r="F55" s="1"/>
      <c r="G55" s="17">
        <f t="shared" ref="G55:G75" si="66">C55*COS(B55*3.141592654/180) + D55*SIN(B55*3.141592654/180)</f>
        <v>-1.308683473</v>
      </c>
      <c r="H55" s="17">
        <f t="shared" ref="H55:H75" si="67">D55*COS(B55*3.141592654/180) + C55*SIN(B55*3.141592654/180)</f>
        <v>-2.609587094</v>
      </c>
      <c r="I55" s="36">
        <f t="shared" ref="I55:I75" si="68">E55*0.1/((0.175*0.0565)*25^2*1.208 )</f>
        <v>-1.287470801</v>
      </c>
      <c r="J55" s="37"/>
      <c r="K55" s="29">
        <f t="shared" ref="K55:M55" si="65">(G55*0.001*9.81)/(0.5*1.225*10^2*0.0565*0.0125)</f>
        <v>-0.2967830347</v>
      </c>
      <c r="L55" s="29">
        <f t="shared" si="65"/>
        <v>-0.5918017558</v>
      </c>
      <c r="M55" s="29">
        <f t="shared" si="65"/>
        <v>-0.2919724284</v>
      </c>
      <c r="N55" s="29">
        <f t="shared" ref="N55:N75" si="70">M55-K55*(1.8284806565186/56.5)</f>
        <v>-0.2823677905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>
      <c r="A56" s="1"/>
      <c r="B56" s="14">
        <v>0.0</v>
      </c>
      <c r="C56" s="15">
        <v>-1.24941</v>
      </c>
      <c r="D56" s="15">
        <v>-2.83677</v>
      </c>
      <c r="E56" s="15">
        <v>-82.7844</v>
      </c>
      <c r="F56" s="1"/>
      <c r="G56" s="17">
        <f t="shared" si="66"/>
        <v>-1.24941</v>
      </c>
      <c r="H56" s="17">
        <f t="shared" si="67"/>
        <v>-2.83677</v>
      </c>
      <c r="I56" s="36">
        <f t="shared" si="68"/>
        <v>-1.108957896</v>
      </c>
      <c r="J56" s="37"/>
      <c r="K56" s="29">
        <f t="shared" ref="K56:M56" si="69">(G56*0.001*9.81)/(0.5*1.225*10^2*0.0565*0.0125)</f>
        <v>-0.2833410057</v>
      </c>
      <c r="L56" s="29">
        <f t="shared" si="69"/>
        <v>-0.64332226</v>
      </c>
      <c r="M56" s="29">
        <f t="shared" si="69"/>
        <v>-0.2514892993</v>
      </c>
      <c r="N56" s="29">
        <f t="shared" si="70"/>
        <v>-0.242319679</v>
      </c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>
      <c r="A57" s="1"/>
      <c r="B57" s="14">
        <v>4.0</v>
      </c>
      <c r="C57" s="15">
        <v>-1.03316</v>
      </c>
      <c r="D57" s="15">
        <v>-2.9509</v>
      </c>
      <c r="E57" s="15">
        <v>-70.8318</v>
      </c>
      <c r="F57" s="1"/>
      <c r="G57" s="17">
        <f t="shared" si="66"/>
        <v>-1.236487653</v>
      </c>
      <c r="H57" s="17">
        <f t="shared" si="67"/>
        <v>-3.015781354</v>
      </c>
      <c r="I57" s="36">
        <f t="shared" si="68"/>
        <v>-0.9488440318</v>
      </c>
      <c r="J57" s="37"/>
      <c r="K57" s="29">
        <f t="shared" ref="K57:M57" si="71">(G57*0.001*9.81)/(0.5*1.225*10^2*0.0565*0.0125)</f>
        <v>-0.2804104778</v>
      </c>
      <c r="L57" s="29">
        <f t="shared" si="71"/>
        <v>-0.6839184271</v>
      </c>
      <c r="M57" s="29">
        <f t="shared" si="71"/>
        <v>-0.2151787022</v>
      </c>
      <c r="N57" s="29">
        <f t="shared" si="70"/>
        <v>-0.206103921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>
      <c r="A58" s="1"/>
      <c r="B58" s="14">
        <v>8.0</v>
      </c>
      <c r="C58" s="15">
        <v>-0.906185</v>
      </c>
      <c r="D58" s="15">
        <v>-3.07232</v>
      </c>
      <c r="E58" s="15">
        <v>-64.7818</v>
      </c>
      <c r="F58" s="1"/>
      <c r="G58" s="17">
        <f t="shared" si="66"/>
        <v>-1.324950371</v>
      </c>
      <c r="H58" s="17">
        <f t="shared" si="67"/>
        <v>-3.168536969</v>
      </c>
      <c r="I58" s="36">
        <f t="shared" si="68"/>
        <v>-0.8677998342</v>
      </c>
      <c r="J58" s="37"/>
      <c r="K58" s="29">
        <f t="shared" ref="K58:M58" si="72">(G58*0.001*9.81)/(0.5*1.225*10^2*0.0565*0.0125)</f>
        <v>-0.3004720395</v>
      </c>
      <c r="L58" s="29">
        <f t="shared" si="72"/>
        <v>-0.7185603218</v>
      </c>
      <c r="M58" s="29">
        <f t="shared" si="72"/>
        <v>-0.1967995116</v>
      </c>
      <c r="N58" s="29">
        <f t="shared" si="70"/>
        <v>-0.1870754884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>
      <c r="A59" s="1"/>
      <c r="B59" s="14">
        <v>12.0</v>
      </c>
      <c r="C59" s="15">
        <v>-0.833507</v>
      </c>
      <c r="D59" s="15">
        <v>-3.18971</v>
      </c>
      <c r="E59" s="15">
        <v>-61.6769</v>
      </c>
      <c r="F59" s="1"/>
      <c r="G59" s="17">
        <f t="shared" si="66"/>
        <v>-1.478470872</v>
      </c>
      <c r="H59" s="17">
        <f t="shared" si="67"/>
        <v>-3.293303033</v>
      </c>
      <c r="I59" s="36">
        <f t="shared" si="68"/>
        <v>-0.8262074162</v>
      </c>
      <c r="J59" s="37"/>
      <c r="K59" s="29">
        <f t="shared" ref="K59:M59" si="73">(G59*0.001*9.81)/(0.5*1.225*10^2*0.0565*0.0125)</f>
        <v>-0.3352873946</v>
      </c>
      <c r="L59" s="29">
        <f t="shared" si="73"/>
        <v>-0.7468547504</v>
      </c>
      <c r="M59" s="29">
        <f t="shared" si="73"/>
        <v>-0.1873671895</v>
      </c>
      <c r="N59" s="29">
        <f t="shared" si="70"/>
        <v>-0.1765164547</v>
      </c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>
      <c r="A60" s="1"/>
      <c r="B60" s="14">
        <v>16.0</v>
      </c>
      <c r="C60" s="15">
        <v>-0.711772</v>
      </c>
      <c r="D60" s="15">
        <v>-3.29999</v>
      </c>
      <c r="E60" s="15">
        <v>-55.975</v>
      </c>
      <c r="F60" s="1"/>
      <c r="G60" s="17">
        <f t="shared" si="66"/>
        <v>-1.593799678</v>
      </c>
      <c r="H60" s="17">
        <f t="shared" si="67"/>
        <v>-3.368344936</v>
      </c>
      <c r="I60" s="36">
        <f t="shared" si="68"/>
        <v>-0.7498262741</v>
      </c>
      <c r="J60" s="37"/>
      <c r="K60" s="29">
        <f t="shared" ref="K60:M60" si="74">(G60*0.001*9.81)/(0.5*1.225*10^2*0.0565*0.0125)</f>
        <v>-0.3614416434</v>
      </c>
      <c r="L60" s="29">
        <f t="shared" si="74"/>
        <v>-0.7638727414</v>
      </c>
      <c r="M60" s="29">
        <f t="shared" si="74"/>
        <v>-0.170045486</v>
      </c>
      <c r="N60" s="29">
        <f t="shared" si="70"/>
        <v>-0.1583483346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>
      <c r="A61" s="1"/>
      <c r="B61" s="14">
        <v>20.0</v>
      </c>
      <c r="C61" s="15">
        <v>-0.580752</v>
      </c>
      <c r="D61" s="15">
        <v>-3.40131</v>
      </c>
      <c r="E61" s="15">
        <v>-49.893</v>
      </c>
      <c r="F61" s="1"/>
      <c r="G61" s="17">
        <f t="shared" si="66"/>
        <v>-1.709044903</v>
      </c>
      <c r="H61" s="17">
        <f t="shared" si="67"/>
        <v>-3.39481479</v>
      </c>
      <c r="I61" s="36">
        <f t="shared" si="68"/>
        <v>-0.668353413</v>
      </c>
      <c r="J61" s="37"/>
      <c r="K61" s="29">
        <f t="shared" ref="K61:M61" si="75">(G61*0.001*9.81)/(0.5*1.225*10^2*0.0565*0.0125)</f>
        <v>-0.3875769376</v>
      </c>
      <c r="L61" s="29">
        <f t="shared" si="75"/>
        <v>-0.7698755709</v>
      </c>
      <c r="M61" s="29">
        <f t="shared" si="75"/>
        <v>-0.1515690832</v>
      </c>
      <c r="N61" s="29">
        <f t="shared" si="70"/>
        <v>-0.1390261286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>
      <c r="A62" s="1"/>
      <c r="B62" s="14">
        <v>24.0</v>
      </c>
      <c r="C62" s="15">
        <v>-0.442359</v>
      </c>
      <c r="D62" s="15">
        <v>-3.56405</v>
      </c>
      <c r="E62" s="15">
        <v>-44.9318</v>
      </c>
      <c r="F62" s="1"/>
      <c r="G62" s="17">
        <f t="shared" si="66"/>
        <v>-1.853744788</v>
      </c>
      <c r="H62" s="17">
        <f t="shared" si="67"/>
        <v>-3.435845303</v>
      </c>
      <c r="I62" s="36">
        <f t="shared" si="68"/>
        <v>-0.6018944918</v>
      </c>
      <c r="J62" s="37"/>
      <c r="K62" s="29">
        <f t="shared" ref="K62:M62" si="76">(G62*0.001*9.81)/(0.5*1.225*10^2*0.0565*0.0125)</f>
        <v>-0.4203919551</v>
      </c>
      <c r="L62" s="29">
        <f t="shared" si="76"/>
        <v>-0.7791804642</v>
      </c>
      <c r="M62" s="29">
        <f t="shared" si="76"/>
        <v>-0.1364975394</v>
      </c>
      <c r="N62" s="29">
        <f t="shared" si="70"/>
        <v>-0.1228926091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>
      <c r="A63" s="1"/>
      <c r="B63" s="14">
        <v>28.0</v>
      </c>
      <c r="C63" s="15">
        <v>-0.319565</v>
      </c>
      <c r="D63" s="15">
        <v>-3.52057</v>
      </c>
      <c r="E63" s="15">
        <v>-39.4731</v>
      </c>
      <c r="F63" s="1"/>
      <c r="G63" s="17">
        <f t="shared" si="66"/>
        <v>-1.934966647</v>
      </c>
      <c r="H63" s="17">
        <f t="shared" si="67"/>
        <v>-3.258505487</v>
      </c>
      <c r="I63" s="36">
        <f t="shared" si="68"/>
        <v>-0.5287711925</v>
      </c>
      <c r="J63" s="37"/>
      <c r="K63" s="29">
        <f t="shared" ref="K63:M63" si="77">(G63*0.001*9.81)/(0.5*1.225*10^2*0.0565*0.0125)</f>
        <v>-0.4388114358</v>
      </c>
      <c r="L63" s="29">
        <f t="shared" si="77"/>
        <v>-0.7389633682</v>
      </c>
      <c r="M63" s="29">
        <f t="shared" si="77"/>
        <v>-0.1199146489</v>
      </c>
      <c r="N63" s="29">
        <f t="shared" si="70"/>
        <v>-0.1057136184</v>
      </c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>
      <c r="A64" s="1"/>
      <c r="B64" s="14">
        <v>32.0</v>
      </c>
      <c r="C64" s="15">
        <v>-0.162195</v>
      </c>
      <c r="D64" s="15">
        <v>-3.57429</v>
      </c>
      <c r="E64" s="15">
        <v>-32.5535</v>
      </c>
      <c r="F64" s="1"/>
      <c r="G64" s="17">
        <f t="shared" si="66"/>
        <v>-2.031634288</v>
      </c>
      <c r="H64" s="17">
        <f t="shared" si="67"/>
        <v>-3.117120085</v>
      </c>
      <c r="I64" s="36">
        <f t="shared" si="68"/>
        <v>-0.4360780636</v>
      </c>
      <c r="J64" s="37"/>
      <c r="K64" s="29">
        <f t="shared" ref="K64:M64" si="78">(G64*0.001*9.81)/(0.5*1.225*10^2*0.0565*0.0125)</f>
        <v>-0.4607337083</v>
      </c>
      <c r="L64" s="29">
        <f t="shared" si="78"/>
        <v>-0.7069000086</v>
      </c>
      <c r="M64" s="29">
        <f t="shared" si="78"/>
        <v>-0.09889371554</v>
      </c>
      <c r="N64" s="29">
        <f t="shared" si="70"/>
        <v>-0.08398322575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>
      <c r="A65" s="1"/>
      <c r="B65" s="14">
        <v>30.0</v>
      </c>
      <c r="C65" s="15">
        <v>-0.239627</v>
      </c>
      <c r="D65" s="15">
        <v>-3.60924</v>
      </c>
      <c r="E65" s="15">
        <v>-35.8899</v>
      </c>
      <c r="F65" s="1"/>
      <c r="G65" s="17">
        <f t="shared" si="66"/>
        <v>-2.01214307</v>
      </c>
      <c r="H65" s="17">
        <f t="shared" si="67"/>
        <v>-3.245507028</v>
      </c>
      <c r="I65" s="36">
        <f t="shared" si="68"/>
        <v>-0.4807715943</v>
      </c>
      <c r="J65" s="37"/>
      <c r="K65" s="29">
        <f t="shared" ref="K65:M65" si="79">(G65*0.001*9.81)/(0.5*1.225*10^2*0.0565*0.0125)</f>
        <v>-0.4563134928</v>
      </c>
      <c r="L65" s="29">
        <f t="shared" si="79"/>
        <v>-0.7360155798</v>
      </c>
      <c r="M65" s="29">
        <f t="shared" si="79"/>
        <v>-0.1090293075</v>
      </c>
      <c r="N65" s="29">
        <f t="shared" si="70"/>
        <v>-0.09426186687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>
      <c r="A66" s="1"/>
      <c r="B66" s="14">
        <v>26.0</v>
      </c>
      <c r="C66" s="15">
        <v>-0.373019</v>
      </c>
      <c r="D66" s="15">
        <v>-3.53526</v>
      </c>
      <c r="E66" s="15">
        <v>-41.6545</v>
      </c>
      <c r="F66" s="1"/>
      <c r="G66" s="17">
        <f t="shared" si="66"/>
        <v>-1.885023237</v>
      </c>
      <c r="H66" s="17">
        <f t="shared" si="67"/>
        <v>-3.340991407</v>
      </c>
      <c r="I66" s="36">
        <f t="shared" si="68"/>
        <v>-0.5579926491</v>
      </c>
      <c r="J66" s="37"/>
      <c r="K66" s="29">
        <f t="shared" ref="K66:M66" si="80">(G66*0.001*9.81)/(0.5*1.225*10^2*0.0565*0.0125)</f>
        <v>-0.4274852769</v>
      </c>
      <c r="L66" s="29">
        <f t="shared" si="80"/>
        <v>-0.7576695123</v>
      </c>
      <c r="M66" s="29">
        <f t="shared" si="80"/>
        <v>-0.1265414863</v>
      </c>
      <c r="N66" s="29">
        <f t="shared" si="70"/>
        <v>-0.1127069985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>
      <c r="A67" s="1"/>
      <c r="B67" s="14">
        <v>22.0</v>
      </c>
      <c r="C67" s="15">
        <v>-0.520162</v>
      </c>
      <c r="D67" s="15">
        <v>-3.41617</v>
      </c>
      <c r="E67" s="15">
        <v>-47.9484</v>
      </c>
      <c r="F67" s="1"/>
      <c r="G67" s="17">
        <f t="shared" si="66"/>
        <v>-1.762005615</v>
      </c>
      <c r="H67" s="17">
        <f t="shared" si="67"/>
        <v>-3.362273783</v>
      </c>
      <c r="I67" s="36">
        <f t="shared" si="68"/>
        <v>-0.6423040664</v>
      </c>
      <c r="J67" s="37"/>
      <c r="K67" s="29">
        <f t="shared" ref="K67:M67" si="81">(G67*0.001*9.81)/(0.5*1.225*10^2*0.0565*0.0125)</f>
        <v>-0.3995873596</v>
      </c>
      <c r="L67" s="29">
        <f t="shared" si="81"/>
        <v>-0.7624959263</v>
      </c>
      <c r="M67" s="29">
        <f t="shared" si="81"/>
        <v>-0.1456616164</v>
      </c>
      <c r="N67" s="29">
        <f t="shared" si="70"/>
        <v>-0.1327299747</v>
      </c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>
      <c r="A68" s="1"/>
      <c r="B68" s="14">
        <v>18.0</v>
      </c>
      <c r="C68" s="15">
        <v>-0.645856</v>
      </c>
      <c r="D68" s="15">
        <v>-3.3914</v>
      </c>
      <c r="E68" s="15">
        <v>-53.6177</v>
      </c>
      <c r="F68" s="1"/>
      <c r="G68" s="17">
        <f t="shared" si="66"/>
        <v>-1.662245792</v>
      </c>
      <c r="H68" s="17">
        <f t="shared" si="67"/>
        <v>-3.424993549</v>
      </c>
      <c r="I68" s="36">
        <f t="shared" si="68"/>
        <v>-0.7182485076</v>
      </c>
      <c r="J68" s="37"/>
      <c r="K68" s="29">
        <f t="shared" ref="K68:M68" si="82">(G68*0.001*9.81)/(0.5*1.225*10^2*0.0565*0.0125)</f>
        <v>-0.3769638426</v>
      </c>
      <c r="L68" s="29">
        <f t="shared" si="82"/>
        <v>-0.7767195051</v>
      </c>
      <c r="M68" s="29">
        <f t="shared" si="82"/>
        <v>-0.162884285</v>
      </c>
      <c r="N68" s="29">
        <f t="shared" si="70"/>
        <v>-0.1506847966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>
      <c r="A69" s="1"/>
      <c r="B69" s="14">
        <v>14.0</v>
      </c>
      <c r="C69" s="15">
        <v>-0.767346</v>
      </c>
      <c r="D69" s="15">
        <v>-3.2807</v>
      </c>
      <c r="E69" s="15">
        <v>-59.1793</v>
      </c>
      <c r="F69" s="1"/>
      <c r="G69" s="17">
        <f t="shared" si="66"/>
        <v>-1.538225707</v>
      </c>
      <c r="H69" s="17">
        <f t="shared" si="67"/>
        <v>-3.368886988</v>
      </c>
      <c r="I69" s="36">
        <f t="shared" si="68"/>
        <v>-0.7927502281</v>
      </c>
      <c r="J69" s="37"/>
      <c r="K69" s="29">
        <f t="shared" ref="K69:M69" si="83">(G69*0.001*9.81)/(0.5*1.225*10^2*0.0565*0.0125)</f>
        <v>-0.348838587</v>
      </c>
      <c r="L69" s="29">
        <f t="shared" si="83"/>
        <v>-0.7639956679</v>
      </c>
      <c r="M69" s="29">
        <f t="shared" si="83"/>
        <v>-0.1797797736</v>
      </c>
      <c r="N69" s="29">
        <f t="shared" si="70"/>
        <v>-0.1684904885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>
      <c r="A70" s="1"/>
      <c r="B70" s="14">
        <v>10.0</v>
      </c>
      <c r="C70" s="15">
        <v>-0.874629</v>
      </c>
      <c r="D70" s="15">
        <v>-3.15153</v>
      </c>
      <c r="E70" s="15">
        <v>-64.3694</v>
      </c>
      <c r="F70" s="1"/>
      <c r="G70" s="17">
        <f t="shared" si="66"/>
        <v>-1.408598862</v>
      </c>
      <c r="H70" s="17">
        <f t="shared" si="67"/>
        <v>-3.25552891</v>
      </c>
      <c r="I70" s="36">
        <f t="shared" si="68"/>
        <v>-0.8622754331</v>
      </c>
      <c r="J70" s="37"/>
      <c r="K70" s="29">
        <f t="shared" ref="K70:M70" si="84">(G70*0.001*9.81)/(0.5*1.225*10^2*0.0565*0.0125)</f>
        <v>-0.3194418311</v>
      </c>
      <c r="L70" s="29">
        <f t="shared" si="84"/>
        <v>-0.7382883405</v>
      </c>
      <c r="M70" s="29">
        <f t="shared" si="84"/>
        <v>-0.1955466888</v>
      </c>
      <c r="N70" s="29">
        <f t="shared" si="70"/>
        <v>-0.1852087559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>
      <c r="A71" s="1"/>
      <c r="B71" s="14">
        <v>6.0</v>
      </c>
      <c r="C71" s="15">
        <v>-1.01604</v>
      </c>
      <c r="D71" s="15">
        <v>-3.02338</v>
      </c>
      <c r="E71" s="15">
        <v>-71.2516</v>
      </c>
      <c r="F71" s="1"/>
      <c r="G71" s="17">
        <f t="shared" si="66"/>
        <v>-1.326503292</v>
      </c>
      <c r="H71" s="17">
        <f t="shared" si="67"/>
        <v>-3.113022708</v>
      </c>
      <c r="I71" s="36">
        <f t="shared" si="68"/>
        <v>-0.9544675614</v>
      </c>
      <c r="J71" s="37"/>
      <c r="K71" s="29">
        <f t="shared" ref="K71:M71" si="85">(G71*0.001*9.81)/(0.5*1.225*10^2*0.0565*0.0125)</f>
        <v>-0.3008242105</v>
      </c>
      <c r="L71" s="29">
        <f t="shared" si="85"/>
        <v>-0.7059708062</v>
      </c>
      <c r="M71" s="29">
        <f t="shared" si="85"/>
        <v>-0.2164540053</v>
      </c>
      <c r="N71" s="29">
        <f t="shared" si="70"/>
        <v>-0.206718585</v>
      </c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>
      <c r="A72" s="1"/>
      <c r="B72" s="14">
        <v>2.0</v>
      </c>
      <c r="C72" s="15">
        <v>-1.12776</v>
      </c>
      <c r="D72" s="15">
        <v>-2.92275</v>
      </c>
      <c r="E72" s="15">
        <v>-77.1463</v>
      </c>
      <c r="F72" s="1"/>
      <c r="G72" s="17">
        <f t="shared" si="66"/>
        <v>-1.229075503</v>
      </c>
      <c r="H72" s="17">
        <f t="shared" si="67"/>
        <v>-2.960327796</v>
      </c>
      <c r="I72" s="36">
        <f t="shared" si="68"/>
        <v>-1.033431401</v>
      </c>
      <c r="J72" s="37"/>
      <c r="K72" s="29">
        <f t="shared" ref="K72:M72" si="86">(G72*0.001*9.81)/(0.5*1.225*10^2*0.0565*0.0125)</f>
        <v>-0.2787295517</v>
      </c>
      <c r="L72" s="29">
        <f t="shared" si="86"/>
        <v>-0.6713426778</v>
      </c>
      <c r="M72" s="29">
        <f t="shared" si="86"/>
        <v>-0.2343614127</v>
      </c>
      <c r="N72" s="29">
        <f t="shared" si="70"/>
        <v>-0.2253410305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>
      <c r="A73" s="1"/>
      <c r="B73" s="14">
        <v>-2.0</v>
      </c>
      <c r="C73" s="15">
        <v>-1.35343</v>
      </c>
      <c r="D73" s="15">
        <v>-2.81749</v>
      </c>
      <c r="E73" s="15">
        <v>-89.7226</v>
      </c>
      <c r="F73" s="1"/>
      <c r="G73" s="17">
        <f t="shared" si="66"/>
        <v>-1.254276544</v>
      </c>
      <c r="H73" s="17">
        <f t="shared" si="67"/>
        <v>-2.768539635</v>
      </c>
      <c r="I73" s="36">
        <f t="shared" si="68"/>
        <v>-1.201900185</v>
      </c>
      <c r="J73" s="37"/>
      <c r="K73" s="29">
        <f t="shared" ref="K73:M73" si="87">(G73*0.001*9.81)/(0.5*1.225*10^2*0.0565*0.0125)</f>
        <v>-0.2844446398</v>
      </c>
      <c r="L73" s="29">
        <f t="shared" si="87"/>
        <v>-0.6278489885</v>
      </c>
      <c r="M73" s="29">
        <f t="shared" si="87"/>
        <v>-0.2725667373</v>
      </c>
      <c r="N73" s="29">
        <f t="shared" si="70"/>
        <v>-0.2633614006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>
      <c r="A74" s="1"/>
      <c r="B74" s="14">
        <v>-6.0</v>
      </c>
      <c r="C74" s="15">
        <v>-1.62186</v>
      </c>
      <c r="D74" s="15">
        <v>-2.70257</v>
      </c>
      <c r="E74" s="15">
        <v>-103.791</v>
      </c>
      <c r="F74" s="1"/>
      <c r="G74" s="17">
        <f t="shared" si="66"/>
        <v>-1.330479792</v>
      </c>
      <c r="H74" s="17">
        <f t="shared" si="67"/>
        <v>-2.518234505</v>
      </c>
      <c r="I74" s="36">
        <f t="shared" si="68"/>
        <v>-1.390356745</v>
      </c>
      <c r="J74" s="37"/>
      <c r="K74" s="29">
        <f t="shared" ref="K74:M74" si="88">(G74*0.001*9.81)/(0.5*1.225*10^2*0.0565*0.0125)</f>
        <v>-0.3017260006</v>
      </c>
      <c r="L74" s="29">
        <f t="shared" si="88"/>
        <v>-0.57108483</v>
      </c>
      <c r="M74" s="29">
        <f t="shared" si="88"/>
        <v>-0.3153048867</v>
      </c>
      <c r="N74" s="29">
        <f t="shared" si="70"/>
        <v>-0.3055402822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>
      <c r="A75" s="1"/>
      <c r="B75" s="14">
        <v>-4.0</v>
      </c>
      <c r="C75" s="15">
        <v>-1.47585</v>
      </c>
      <c r="D75" s="15">
        <v>-2.78738</v>
      </c>
      <c r="E75" s="15">
        <v>-95.7928</v>
      </c>
      <c r="F75" s="1"/>
      <c r="G75" s="17">
        <f t="shared" si="66"/>
        <v>-1.277817104</v>
      </c>
      <c r="H75" s="17">
        <f t="shared" si="67"/>
        <v>-2.677639991</v>
      </c>
      <c r="I75" s="36">
        <f t="shared" si="68"/>
        <v>-1.283214976</v>
      </c>
      <c r="J75" s="37"/>
      <c r="K75" s="29">
        <f t="shared" ref="K75:M75" si="89">(G75*0.001*9.81)/(0.5*1.225*10^2*0.0565*0.0125)</f>
        <v>-0.2897831643</v>
      </c>
      <c r="L75" s="29">
        <f t="shared" si="89"/>
        <v>-0.6072347812</v>
      </c>
      <c r="M75" s="29">
        <f t="shared" si="89"/>
        <v>-0.291007293</v>
      </c>
      <c r="N75" s="29">
        <f t="shared" si="70"/>
        <v>-0.2816291884</v>
      </c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>
      <c r="A77" s="1"/>
      <c r="B77" s="21" t="s">
        <v>44</v>
      </c>
      <c r="C77" s="22"/>
      <c r="D77" s="22"/>
      <c r="E77" s="23"/>
      <c r="F77" s="1"/>
      <c r="G77" s="1"/>
      <c r="H77" s="1"/>
      <c r="I77" s="1"/>
      <c r="J77" s="1"/>
      <c r="K77" s="1"/>
      <c r="L77" s="1"/>
      <c r="M77" s="1"/>
      <c r="N77" s="1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>
      <c r="A78" s="1"/>
      <c r="B78" s="12" t="s">
        <v>31</v>
      </c>
      <c r="C78" s="13" t="s">
        <v>32</v>
      </c>
      <c r="D78" s="13" t="s">
        <v>33</v>
      </c>
      <c r="E78" s="13" t="s">
        <v>34</v>
      </c>
      <c r="F78" s="1"/>
      <c r="G78" s="32" t="s">
        <v>41</v>
      </c>
      <c r="H78" s="32" t="s">
        <v>42</v>
      </c>
      <c r="I78" s="33" t="s">
        <v>43</v>
      </c>
      <c r="J78" s="34"/>
      <c r="K78" s="26" t="s">
        <v>36</v>
      </c>
      <c r="L78" s="26" t="s">
        <v>37</v>
      </c>
      <c r="M78" s="35" t="s">
        <v>38</v>
      </c>
      <c r="N78" s="35" t="s">
        <v>39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>
      <c r="A79" s="1"/>
      <c r="B79" s="14">
        <v>-4.0</v>
      </c>
      <c r="C79" s="15">
        <v>-0.962373</v>
      </c>
      <c r="D79" s="15">
        <v>-2.87322</v>
      </c>
      <c r="E79" s="15">
        <v>-79.9941</v>
      </c>
      <c r="F79" s="1"/>
      <c r="G79" s="17">
        <f t="shared" ref="G79:G95" si="91">C79*COS(B79*3.141592654/180) + D79*SIN(B79*3.141592654/180)</f>
        <v>-0.7596030122</v>
      </c>
      <c r="H79" s="17">
        <f t="shared" ref="H79:H95" si="92">D79*COS(B79*3.141592654/180) + C79*SIN(B79*3.141592654/180)</f>
        <v>-2.799089234</v>
      </c>
      <c r="I79" s="36">
        <f t="shared" ref="I79:I95" si="93">E79*0.1/((0.175*0.0565)*25^2*1.208 )</f>
        <v>-1.071579776</v>
      </c>
      <c r="J79" s="37"/>
      <c r="K79" s="29">
        <f t="shared" ref="K79:M79" si="90">(G79*0.001*9.81)/(0.5*1.225*10^2*0.0565*0.0125)</f>
        <v>-0.1722626531</v>
      </c>
      <c r="L79" s="29">
        <f t="shared" si="90"/>
        <v>-0.6347770216</v>
      </c>
      <c r="M79" s="29">
        <f t="shared" si="90"/>
        <v>-0.2430126951</v>
      </c>
      <c r="N79" s="29">
        <f t="shared" ref="N79:N95" si="95">M79-K79*(1.8284806565186/56.5)</f>
        <v>-0.2374378468</v>
      </c>
      <c r="O79" s="3"/>
      <c r="P79" s="3"/>
      <c r="Q79" s="3"/>
      <c r="R79" s="38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>
      <c r="A80" s="1"/>
      <c r="B80" s="14">
        <v>0.0</v>
      </c>
      <c r="C80" s="15">
        <v>-0.0178273</v>
      </c>
      <c r="D80" s="15">
        <v>-2.91808</v>
      </c>
      <c r="E80" s="15">
        <v>-25.0849</v>
      </c>
      <c r="F80" s="1"/>
      <c r="G80" s="17">
        <f t="shared" si="91"/>
        <v>-0.0178273</v>
      </c>
      <c r="H80" s="17">
        <f t="shared" si="92"/>
        <v>-2.91808</v>
      </c>
      <c r="I80" s="36">
        <f t="shared" si="93"/>
        <v>-0.3360306762</v>
      </c>
      <c r="J80" s="37"/>
      <c r="K80" s="29">
        <f t="shared" ref="K80:M80" si="94">(G80*0.001*9.81)/(0.5*1.225*10^2*0.0565*0.0125)</f>
        <v>-0.004042872325</v>
      </c>
      <c r="L80" s="29">
        <f t="shared" si="94"/>
        <v>-0.6617617292</v>
      </c>
      <c r="M80" s="29">
        <f t="shared" si="94"/>
        <v>-0.07620498456</v>
      </c>
      <c r="N80" s="29">
        <f t="shared" si="95"/>
        <v>-0.07607414715</v>
      </c>
      <c r="O80" s="3"/>
      <c r="P80" s="3"/>
      <c r="Q80" s="3"/>
      <c r="R80" s="38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>
      <c r="A81" s="1"/>
      <c r="B81" s="14">
        <v>4.0</v>
      </c>
      <c r="C81" s="15">
        <v>1.11691</v>
      </c>
      <c r="D81" s="15">
        <v>-2.75606</v>
      </c>
      <c r="E81" s="15">
        <v>40.4703</v>
      </c>
      <c r="F81" s="1"/>
      <c r="G81" s="17">
        <f t="shared" si="91"/>
        <v>0.9219362363</v>
      </c>
      <c r="H81" s="17">
        <f t="shared" si="92"/>
        <v>-2.671434673</v>
      </c>
      <c r="I81" s="36">
        <f t="shared" si="93"/>
        <v>0.5421294195</v>
      </c>
      <c r="J81" s="37"/>
      <c r="K81" s="29">
        <f t="shared" ref="K81:M81" si="96">(G81*0.001*9.81)/(0.5*1.225*10^2*0.0565*0.0125)</f>
        <v>0.2090765565</v>
      </c>
      <c r="L81" s="29">
        <f t="shared" si="96"/>
        <v>-0.6058275403</v>
      </c>
      <c r="M81" s="29">
        <f t="shared" si="96"/>
        <v>0.1229440256</v>
      </c>
      <c r="N81" s="29">
        <f t="shared" si="95"/>
        <v>0.1161777877</v>
      </c>
      <c r="O81" s="3"/>
      <c r="P81" s="3"/>
      <c r="Q81" s="3"/>
      <c r="R81" s="38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>
      <c r="A82" s="1"/>
      <c r="B82" s="14">
        <v>8.0</v>
      </c>
      <c r="C82" s="15">
        <v>2.01314</v>
      </c>
      <c r="D82" s="15">
        <v>-2.59446</v>
      </c>
      <c r="E82" s="15">
        <v>91.7795</v>
      </c>
      <c r="F82" s="1"/>
      <c r="G82" s="17">
        <f t="shared" si="91"/>
        <v>1.632469216</v>
      </c>
      <c r="H82" s="17">
        <f t="shared" si="92"/>
        <v>-2.289035957</v>
      </c>
      <c r="I82" s="36">
        <f t="shared" si="93"/>
        <v>1.229453873</v>
      </c>
      <c r="J82" s="37"/>
      <c r="K82" s="29">
        <f t="shared" ref="K82:M82" si="97">(G82*0.001*9.81)/(0.5*1.225*10^2*0.0565*0.0125)</f>
        <v>0.3702111153</v>
      </c>
      <c r="L82" s="29">
        <f t="shared" si="97"/>
        <v>-0.5191072188</v>
      </c>
      <c r="M82" s="29">
        <f t="shared" si="97"/>
        <v>0.2788153583</v>
      </c>
      <c r="N82" s="29">
        <f t="shared" si="95"/>
        <v>0.2668344049</v>
      </c>
      <c r="O82" s="3"/>
      <c r="P82" s="3"/>
      <c r="Q82" s="3"/>
      <c r="R82" s="38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>
      <c r="A83" s="1"/>
      <c r="B83" s="14">
        <v>12.0</v>
      </c>
      <c r="C83" s="15">
        <v>2.01404</v>
      </c>
      <c r="D83" s="15">
        <v>-2.87537</v>
      </c>
      <c r="E83" s="15">
        <v>80.2328</v>
      </c>
      <c r="F83" s="1"/>
      <c r="G83" s="17">
        <f t="shared" si="91"/>
        <v>1.372205355</v>
      </c>
      <c r="H83" s="17">
        <f t="shared" si="92"/>
        <v>-2.393793805</v>
      </c>
      <c r="I83" s="36">
        <f t="shared" si="93"/>
        <v>1.074777338</v>
      </c>
      <c r="J83" s="37"/>
      <c r="K83" s="29">
        <f t="shared" ref="K83:M83" si="98">(G83*0.001*9.81)/(0.5*1.225*10^2*0.0565*0.0125)</f>
        <v>0.3111885173</v>
      </c>
      <c r="L83" s="29">
        <f t="shared" si="98"/>
        <v>-0.5428641873</v>
      </c>
      <c r="M83" s="29">
        <f t="shared" si="98"/>
        <v>0.2437378377</v>
      </c>
      <c r="N83" s="29">
        <f t="shared" si="95"/>
        <v>0.2336670026</v>
      </c>
      <c r="O83" s="3"/>
      <c r="P83" s="3"/>
      <c r="Q83" s="3"/>
      <c r="R83" s="38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>
      <c r="A84" s="1"/>
      <c r="B84" s="14">
        <v>16.0</v>
      </c>
      <c r="C84" s="15">
        <v>2.38054</v>
      </c>
      <c r="D84" s="15">
        <v>-2.27961</v>
      </c>
      <c r="E84" s="15">
        <v>99.1858</v>
      </c>
      <c r="F84" s="1"/>
      <c r="G84" s="17">
        <f t="shared" si="91"/>
        <v>1.659976245</v>
      </c>
      <c r="H84" s="17">
        <f t="shared" si="92"/>
        <v>-1.535136024</v>
      </c>
      <c r="I84" s="36">
        <f t="shared" si="93"/>
        <v>1.328666706</v>
      </c>
      <c r="J84" s="37"/>
      <c r="K84" s="29">
        <f t="shared" ref="K84:M84" si="99">(G84*0.001*9.81)/(0.5*1.225*10^2*0.0565*0.0125)</f>
        <v>0.376449155</v>
      </c>
      <c r="L84" s="29">
        <f t="shared" si="99"/>
        <v>-0.348137909</v>
      </c>
      <c r="M84" s="29">
        <f t="shared" si="99"/>
        <v>0.3013148292</v>
      </c>
      <c r="N84" s="29">
        <f t="shared" si="95"/>
        <v>0.2891319973</v>
      </c>
      <c r="O84" s="3"/>
      <c r="P84" s="3"/>
      <c r="Q84" s="3"/>
      <c r="R84" s="38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>
      <c r="A85" s="1"/>
      <c r="B85" s="14">
        <v>20.0</v>
      </c>
      <c r="C85" s="15">
        <v>2.09885</v>
      </c>
      <c r="D85" s="15">
        <v>-2.45926</v>
      </c>
      <c r="E85" s="15">
        <v>77.4581</v>
      </c>
      <c r="F85" s="1"/>
      <c r="G85" s="17">
        <f t="shared" si="91"/>
        <v>1.131157399</v>
      </c>
      <c r="H85" s="17">
        <f t="shared" si="92"/>
        <v>-1.593099497</v>
      </c>
      <c r="I85" s="36">
        <f t="shared" si="93"/>
        <v>1.037608191</v>
      </c>
      <c r="J85" s="37"/>
      <c r="K85" s="29">
        <f t="shared" ref="K85:M85" si="100">(G85*0.001*9.81)/(0.5*1.225*10^2*0.0565*0.0125)</f>
        <v>0.2565236993</v>
      </c>
      <c r="L85" s="29">
        <f t="shared" si="100"/>
        <v>-0.3612828564</v>
      </c>
      <c r="M85" s="29">
        <f t="shared" si="100"/>
        <v>0.2353086245</v>
      </c>
      <c r="N85" s="29">
        <f t="shared" si="95"/>
        <v>0.227006879</v>
      </c>
      <c r="O85" s="3"/>
      <c r="P85" s="3"/>
      <c r="Q85" s="3"/>
      <c r="R85" s="38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>
      <c r="A86" s="1"/>
      <c r="B86" s="14">
        <v>24.0</v>
      </c>
      <c r="C86" s="15">
        <v>2.37995</v>
      </c>
      <c r="D86" s="15">
        <v>-2.20247</v>
      </c>
      <c r="E86" s="15">
        <v>90.5701</v>
      </c>
      <c r="F86" s="1"/>
      <c r="G86" s="17">
        <f t="shared" si="91"/>
        <v>1.278367257</v>
      </c>
      <c r="H86" s="17">
        <f t="shared" si="92"/>
        <v>-1.04404359</v>
      </c>
      <c r="I86" s="36">
        <f t="shared" si="93"/>
        <v>1.213253071</v>
      </c>
      <c r="J86" s="37"/>
      <c r="K86" s="29">
        <f t="shared" ref="K86:M86" si="101">(G86*0.001*9.81)/(0.5*1.225*10^2*0.0565*0.0125)</f>
        <v>0.2899079281</v>
      </c>
      <c r="L86" s="29">
        <f t="shared" si="101"/>
        <v>-0.2367680432</v>
      </c>
      <c r="M86" s="29">
        <f t="shared" si="101"/>
        <v>0.2751413429</v>
      </c>
      <c r="N86" s="29">
        <f t="shared" si="95"/>
        <v>0.2657592006</v>
      </c>
      <c r="O86" s="3"/>
      <c r="P86" s="3"/>
      <c r="Q86" s="3"/>
      <c r="R86" s="38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>
      <c r="A87" s="1"/>
      <c r="B87" s="14">
        <v>22.0</v>
      </c>
      <c r="C87" s="15">
        <v>2.66004</v>
      </c>
      <c r="D87" s="15">
        <v>-3.05567</v>
      </c>
      <c r="E87" s="15">
        <v>106.652</v>
      </c>
      <c r="F87" s="1"/>
      <c r="G87" s="17">
        <f t="shared" si="91"/>
        <v>1.321672011</v>
      </c>
      <c r="H87" s="17">
        <f t="shared" si="92"/>
        <v>-1.836699366</v>
      </c>
      <c r="I87" s="36">
        <f t="shared" si="93"/>
        <v>1.428681943</v>
      </c>
      <c r="J87" s="37"/>
      <c r="K87" s="29">
        <f t="shared" ref="K87:M87" si="102">(G87*0.001*9.81)/(0.5*1.225*10^2*0.0565*0.0125)</f>
        <v>0.2997285734</v>
      </c>
      <c r="L87" s="29">
        <f t="shared" si="102"/>
        <v>-0.4165263969</v>
      </c>
      <c r="M87" s="29">
        <f t="shared" si="102"/>
        <v>0.3239962692</v>
      </c>
      <c r="N87" s="29">
        <f t="shared" si="95"/>
        <v>0.3142963064</v>
      </c>
      <c r="O87" s="3"/>
      <c r="P87" s="3"/>
      <c r="Q87" s="3"/>
      <c r="R87" s="38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>
      <c r="A88" s="1"/>
      <c r="B88" s="14">
        <v>18.0</v>
      </c>
      <c r="C88" s="15">
        <v>2.48684</v>
      </c>
      <c r="D88" s="15">
        <v>-2.86314</v>
      </c>
      <c r="E88" s="15">
        <v>101.261</v>
      </c>
      <c r="F88" s="1"/>
      <c r="G88" s="17">
        <f t="shared" si="91"/>
        <v>1.48036647</v>
      </c>
      <c r="H88" s="17">
        <f t="shared" si="92"/>
        <v>-1.954532132</v>
      </c>
      <c r="I88" s="36">
        <f t="shared" si="93"/>
        <v>1.356465535</v>
      </c>
      <c r="J88" s="37"/>
      <c r="K88" s="29">
        <f t="shared" ref="K88:M88" si="103">(G88*0.001*9.81)/(0.5*1.225*10^2*0.0565*0.0125)</f>
        <v>0.335717278</v>
      </c>
      <c r="L88" s="29">
        <f t="shared" si="103"/>
        <v>-0.4432484932</v>
      </c>
      <c r="M88" s="29">
        <f t="shared" si="103"/>
        <v>0.3076190434</v>
      </c>
      <c r="N88" s="29">
        <f t="shared" si="95"/>
        <v>0.2967543965</v>
      </c>
      <c r="O88" s="3"/>
      <c r="P88" s="3"/>
      <c r="Q88" s="3"/>
      <c r="R88" s="38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>
      <c r="A89" s="1"/>
      <c r="B89" s="14">
        <v>14.0</v>
      </c>
      <c r="C89" s="15">
        <v>1.6603</v>
      </c>
      <c r="D89" s="15">
        <v>-3.02781</v>
      </c>
      <c r="E89" s="15">
        <v>59.0278</v>
      </c>
      <c r="F89" s="1"/>
      <c r="G89" s="17">
        <f t="shared" si="91"/>
        <v>0.8784884595</v>
      </c>
      <c r="H89" s="17">
        <f t="shared" si="92"/>
        <v>-2.53620818</v>
      </c>
      <c r="I89" s="36">
        <f t="shared" si="93"/>
        <v>0.7907207743</v>
      </c>
      <c r="J89" s="37"/>
      <c r="K89" s="29">
        <f t="shared" ref="K89:M89" si="104">(G89*0.001*9.81)/(0.5*1.225*10^2*0.0565*0.0125)</f>
        <v>0.1992234764</v>
      </c>
      <c r="L89" s="29">
        <f t="shared" si="104"/>
        <v>-0.5751608971</v>
      </c>
      <c r="M89" s="29">
        <f t="shared" si="104"/>
        <v>0.1793195344</v>
      </c>
      <c r="N89" s="29">
        <f t="shared" si="95"/>
        <v>0.1728721667</v>
      </c>
      <c r="O89" s="3"/>
      <c r="P89" s="3"/>
      <c r="Q89" s="3"/>
      <c r="R89" s="38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>
      <c r="A90" s="1"/>
      <c r="B90" s="14">
        <v>10.0</v>
      </c>
      <c r="C90" s="15">
        <v>2.47189</v>
      </c>
      <c r="D90" s="15">
        <v>-2.44304</v>
      </c>
      <c r="E90" s="15">
        <v>118.466</v>
      </c>
      <c r="F90" s="1"/>
      <c r="G90" s="17">
        <f t="shared" si="91"/>
        <v>2.010106993</v>
      </c>
      <c r="H90" s="17">
        <f t="shared" si="92"/>
        <v>-1.976685539</v>
      </c>
      <c r="I90" s="36">
        <f t="shared" si="93"/>
        <v>1.586939158</v>
      </c>
      <c r="J90" s="37"/>
      <c r="K90" s="29">
        <f t="shared" ref="K90:M90" si="105">(G90*0.001*9.81)/(0.5*1.225*10^2*0.0565*0.0125)</f>
        <v>0.4558517516</v>
      </c>
      <c r="L90" s="29">
        <f t="shared" si="105"/>
        <v>-0.4482724395</v>
      </c>
      <c r="M90" s="29">
        <f t="shared" si="105"/>
        <v>0.3598858158</v>
      </c>
      <c r="N90" s="29">
        <f t="shared" si="95"/>
        <v>0.3451333183</v>
      </c>
      <c r="O90" s="3"/>
      <c r="P90" s="3"/>
      <c r="Q90" s="3"/>
      <c r="R90" s="38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>
      <c r="A91" s="1"/>
      <c r="B91" s="14">
        <v>6.0</v>
      </c>
      <c r="C91" s="15">
        <v>1.65615</v>
      </c>
      <c r="D91" s="15">
        <v>-2.71738</v>
      </c>
      <c r="E91" s="15">
        <v>70.4329</v>
      </c>
      <c r="F91" s="1"/>
      <c r="G91" s="17">
        <f t="shared" si="91"/>
        <v>1.363033881</v>
      </c>
      <c r="H91" s="17">
        <f t="shared" si="92"/>
        <v>-2.529379094</v>
      </c>
      <c r="I91" s="36">
        <f t="shared" si="93"/>
        <v>0.943500473</v>
      </c>
      <c r="J91" s="37"/>
      <c r="K91" s="29">
        <f t="shared" ref="K91:M91" si="106">(G91*0.001*9.81)/(0.5*1.225*10^2*0.0565*0.0125)</f>
        <v>0.3091086119</v>
      </c>
      <c r="L91" s="29">
        <f t="shared" si="106"/>
        <v>-0.573612198</v>
      </c>
      <c r="M91" s="29">
        <f t="shared" si="106"/>
        <v>0.2139668907</v>
      </c>
      <c r="N91" s="29">
        <f t="shared" si="95"/>
        <v>0.2039633665</v>
      </c>
      <c r="O91" s="3"/>
      <c r="P91" s="3"/>
      <c r="Q91" s="3"/>
      <c r="R91" s="38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>
      <c r="A92" s="1"/>
      <c r="B92" s="14">
        <v>2.0</v>
      </c>
      <c r="C92" s="15">
        <v>0.597499</v>
      </c>
      <c r="D92" s="15">
        <v>-2.8017</v>
      </c>
      <c r="E92" s="15">
        <v>9.39616</v>
      </c>
      <c r="F92" s="1"/>
      <c r="G92" s="17">
        <f t="shared" si="91"/>
        <v>0.4993570998</v>
      </c>
      <c r="H92" s="17">
        <f t="shared" si="92"/>
        <v>-2.779140866</v>
      </c>
      <c r="I92" s="36">
        <f t="shared" si="93"/>
        <v>0.1258684706</v>
      </c>
      <c r="J92" s="37"/>
      <c r="K92" s="29">
        <f t="shared" ref="K92:M92" si="107">(G92*0.001*9.81)/(0.5*1.225*10^2*0.0565*0.0125)</f>
        <v>0.1132441255</v>
      </c>
      <c r="L92" s="29">
        <f t="shared" si="107"/>
        <v>-0.6302531339</v>
      </c>
      <c r="M92" s="29">
        <f t="shared" si="107"/>
        <v>0.02854443222</v>
      </c>
      <c r="N92" s="29">
        <f t="shared" si="95"/>
        <v>0.0248795704</v>
      </c>
      <c r="O92" s="3"/>
      <c r="P92" s="3"/>
      <c r="Q92" s="3"/>
      <c r="R92" s="38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>
      <c r="A93" s="1"/>
      <c r="B93" s="14">
        <v>-2.0</v>
      </c>
      <c r="C93" s="15">
        <v>-0.504352</v>
      </c>
      <c r="D93" s="15">
        <v>-2.77841</v>
      </c>
      <c r="E93" s="15">
        <v>-54.1528</v>
      </c>
      <c r="F93" s="1"/>
      <c r="G93" s="17">
        <f t="shared" si="91"/>
        <v>-0.4070796517</v>
      </c>
      <c r="H93" s="17">
        <f t="shared" si="92"/>
        <v>-2.759115837</v>
      </c>
      <c r="I93" s="36">
        <f t="shared" si="93"/>
        <v>-0.7254165655</v>
      </c>
      <c r="J93" s="37"/>
      <c r="K93" s="29">
        <f t="shared" ref="K93:M93" si="108">(G93*0.001*9.81)/(0.5*1.225*10^2*0.0565*0.0125)</f>
        <v>-0.0923174602</v>
      </c>
      <c r="L93" s="29">
        <f t="shared" si="108"/>
        <v>-0.6257118609</v>
      </c>
      <c r="M93" s="29">
        <f t="shared" si="108"/>
        <v>-0.1645098561</v>
      </c>
      <c r="N93" s="29">
        <f t="shared" si="95"/>
        <v>-0.1615222332</v>
      </c>
      <c r="O93" s="3"/>
      <c r="P93" s="3"/>
      <c r="Q93" s="3"/>
      <c r="R93" s="38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>
      <c r="A94" s="1"/>
      <c r="B94" s="14">
        <v>-6.0</v>
      </c>
      <c r="C94" s="15">
        <v>-1.43755</v>
      </c>
      <c r="D94" s="15">
        <v>-2.7767</v>
      </c>
      <c r="E94" s="15">
        <v>-108.147</v>
      </c>
      <c r="F94" s="1"/>
      <c r="G94" s="17">
        <f t="shared" si="91"/>
        <v>-1.139430767</v>
      </c>
      <c r="H94" s="17">
        <f t="shared" si="92"/>
        <v>-2.611224054</v>
      </c>
      <c r="I94" s="36">
        <f t="shared" si="93"/>
        <v>-1.448708567</v>
      </c>
      <c r="J94" s="37"/>
      <c r="K94" s="29">
        <f t="shared" ref="K94:M94" si="109">(G94*0.001*9.81)/(0.5*1.225*10^2*0.0565*0.0125)</f>
        <v>-0.2583999323</v>
      </c>
      <c r="L94" s="29">
        <f t="shared" si="109"/>
        <v>-0.5921729855</v>
      </c>
      <c r="M94" s="29">
        <f t="shared" si="109"/>
        <v>-0.3285379039</v>
      </c>
      <c r="N94" s="29">
        <f t="shared" si="95"/>
        <v>-0.3201754388</v>
      </c>
      <c r="O94" s="3"/>
      <c r="P94" s="3"/>
      <c r="Q94" s="3"/>
      <c r="R94" s="38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>
      <c r="A95" s="1"/>
      <c r="B95" s="14">
        <v>-4.0</v>
      </c>
      <c r="C95" s="15">
        <v>-1.02606</v>
      </c>
      <c r="D95" s="15">
        <v>-2.85665</v>
      </c>
      <c r="E95" s="15">
        <v>-83.9604</v>
      </c>
      <c r="F95" s="1"/>
      <c r="G95" s="17">
        <f t="shared" si="91"/>
        <v>-0.8242907387</v>
      </c>
      <c r="H95" s="17">
        <f t="shared" si="92"/>
        <v>-2.778117017</v>
      </c>
      <c r="I95" s="17">
        <f t="shared" si="93"/>
        <v>-1.12471128</v>
      </c>
      <c r="J95" s="37"/>
      <c r="K95" s="29">
        <f t="shared" ref="K95:M95" si="110">(G95*0.001*9.81)/(0.5*1.225*10^2*0.0565*0.0125)</f>
        <v>-0.1869325257</v>
      </c>
      <c r="L95" s="29">
        <f t="shared" si="110"/>
        <v>-0.6300209456</v>
      </c>
      <c r="M95" s="29">
        <f t="shared" si="110"/>
        <v>-0.2550618494</v>
      </c>
      <c r="N95" s="29">
        <f t="shared" si="95"/>
        <v>-0.2490122475</v>
      </c>
      <c r="O95" s="3"/>
      <c r="P95" s="3"/>
      <c r="Q95" s="3"/>
      <c r="R95" s="38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>
      <c r="A96" s="1"/>
      <c r="B96" s="1"/>
      <c r="C96" s="1"/>
      <c r="D96" s="1"/>
      <c r="E96" s="1"/>
      <c r="F96" s="1"/>
      <c r="G96" s="38"/>
      <c r="H96" s="38"/>
      <c r="I96" s="38"/>
      <c r="J96" s="38"/>
      <c r="K96" s="1"/>
      <c r="L96" s="1"/>
      <c r="M96" s="1"/>
      <c r="N96" s="1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>
      <c r="A97" s="1"/>
      <c r="B97" s="1"/>
      <c r="C97" s="1"/>
      <c r="D97" s="1"/>
      <c r="E97" s="1"/>
      <c r="F97" s="1"/>
      <c r="G97" s="38"/>
      <c r="H97" s="38"/>
      <c r="I97" s="38"/>
      <c r="J97" s="38"/>
      <c r="K97" s="1"/>
      <c r="L97" s="1"/>
      <c r="M97" s="1"/>
      <c r="N97" s="1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>
      <c r="A98" s="1"/>
      <c r="B98" s="1"/>
      <c r="C98" s="1"/>
      <c r="D98" s="1"/>
      <c r="E98" s="1"/>
      <c r="F98" s="1"/>
      <c r="G98" s="38"/>
      <c r="H98" s="38"/>
      <c r="I98" s="38"/>
      <c r="J98" s="38"/>
      <c r="K98" s="1"/>
      <c r="L98" s="1"/>
      <c r="M98" s="1"/>
      <c r="N98" s="1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>
      <c r="A101" s="1"/>
      <c r="B101" s="21" t="s">
        <v>45</v>
      </c>
      <c r="C101" s="22"/>
      <c r="D101" s="22"/>
      <c r="E101" s="23"/>
      <c r="F101" s="1"/>
      <c r="G101" s="1"/>
      <c r="H101" s="1"/>
      <c r="I101" s="1"/>
      <c r="J101" s="1"/>
      <c r="K101" s="1"/>
      <c r="L101" s="1"/>
      <c r="M101" s="1"/>
      <c r="N101" s="1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>
      <c r="A102" s="1"/>
      <c r="B102" s="12" t="s">
        <v>31</v>
      </c>
      <c r="C102" s="13" t="s">
        <v>32</v>
      </c>
      <c r="D102" s="13" t="s">
        <v>33</v>
      </c>
      <c r="E102" s="13" t="s">
        <v>34</v>
      </c>
      <c r="F102" s="1"/>
      <c r="G102" s="32" t="s">
        <v>41</v>
      </c>
      <c r="H102" s="32" t="s">
        <v>42</v>
      </c>
      <c r="I102" s="33" t="s">
        <v>43</v>
      </c>
      <c r="J102" s="34"/>
      <c r="K102" s="26" t="s">
        <v>36</v>
      </c>
      <c r="L102" s="26" t="s">
        <v>37</v>
      </c>
      <c r="M102" s="35" t="s">
        <v>38</v>
      </c>
      <c r="N102" s="35" t="s">
        <v>39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>
      <c r="A103" s="1"/>
      <c r="B103" s="14">
        <v>-4.0</v>
      </c>
      <c r="C103" s="15">
        <v>-0.730619</v>
      </c>
      <c r="D103" s="15">
        <v>-2.7895</v>
      </c>
      <c r="E103" s="15">
        <v>-76.4454</v>
      </c>
      <c r="F103" s="1"/>
      <c r="G103" s="17">
        <f t="shared" ref="G103:G119" si="112">C103*COS(B103*3.141592654/180) + D103*SIN(B103*3.141592654/180)</f>
        <v>-0.5342535653</v>
      </c>
      <c r="H103" s="17">
        <f t="shared" ref="H103:H119" si="113">D103*COS(B103*3.141592654/180) + C103*SIN(B103*3.141592654/180)</f>
        <v>-2.731739513</v>
      </c>
      <c r="I103" s="36">
        <f t="shared" ref="I103:I119" si="114">E103*0.1/((0.175*0.0565)*25^2*1.208 )</f>
        <v>-1.024042331</v>
      </c>
      <c r="J103" s="37"/>
      <c r="K103" s="29">
        <f t="shared" ref="K103:M103" si="111">(G103*0.001*9.81)/(0.5*1.225*10^2*0.0565*0.0125)</f>
        <v>-0.1211579406</v>
      </c>
      <c r="L103" s="29">
        <f t="shared" si="111"/>
        <v>-0.6195034625</v>
      </c>
      <c r="M103" s="29">
        <f t="shared" si="111"/>
        <v>-0.2322321607</v>
      </c>
      <c r="N103" s="29">
        <f t="shared" ref="N103:N119" si="116">M103-K103*(1.8284806565186/56.5)</f>
        <v>-0.2283111881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>
      <c r="A104" s="1"/>
      <c r="B104" s="14">
        <v>0.0</v>
      </c>
      <c r="C104" s="15">
        <v>0.872336</v>
      </c>
      <c r="D104" s="15">
        <v>0.872336</v>
      </c>
      <c r="E104" s="15">
        <v>17.0829</v>
      </c>
      <c r="F104" s="1"/>
      <c r="G104" s="17">
        <f t="shared" si="112"/>
        <v>0.872336</v>
      </c>
      <c r="H104" s="17">
        <f t="shared" si="113"/>
        <v>0.872336</v>
      </c>
      <c r="I104" s="36">
        <f t="shared" si="114"/>
        <v>0.2288380037</v>
      </c>
      <c r="J104" s="37"/>
      <c r="K104" s="29">
        <f t="shared" ref="K104:M104" si="115">(G104*0.001*9.81)/(0.5*1.225*10^2*0.0565*0.0125)</f>
        <v>0.1978282226</v>
      </c>
      <c r="L104" s="29">
        <f t="shared" si="115"/>
        <v>0.1978282226</v>
      </c>
      <c r="M104" s="29">
        <f t="shared" si="115"/>
        <v>0.05189584694</v>
      </c>
      <c r="N104" s="29">
        <f t="shared" si="116"/>
        <v>0.04549363316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>
      <c r="A105" s="1"/>
      <c r="B105" s="14">
        <v>4.0</v>
      </c>
      <c r="C105" s="15">
        <v>2.76487</v>
      </c>
      <c r="D105" s="15">
        <v>-2.63626</v>
      </c>
      <c r="E105" s="15">
        <v>125.472</v>
      </c>
      <c r="F105" s="1"/>
      <c r="G105" s="17">
        <f t="shared" si="112"/>
        <v>2.574238714</v>
      </c>
      <c r="H105" s="17">
        <f t="shared" si="113"/>
        <v>-2.436970622</v>
      </c>
      <c r="I105" s="36">
        <f t="shared" si="114"/>
        <v>1.680789679</v>
      </c>
      <c r="J105" s="37"/>
      <c r="K105" s="29">
        <f t="shared" ref="K105:M105" si="117">(G105*0.001*9.81)/(0.5*1.225*10^2*0.0565*0.0125)</f>
        <v>0.5837854558</v>
      </c>
      <c r="L105" s="29">
        <f t="shared" si="117"/>
        <v>-0.552655819</v>
      </c>
      <c r="M105" s="29">
        <f t="shared" si="117"/>
        <v>0.3811692223</v>
      </c>
      <c r="N105" s="29">
        <f t="shared" si="116"/>
        <v>0.3622764716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>
      <c r="A106" s="1"/>
      <c r="B106" s="14">
        <v>8.0</v>
      </c>
      <c r="C106" s="15">
        <v>4.10705</v>
      </c>
      <c r="D106" s="15">
        <v>-2.29676</v>
      </c>
      <c r="E106" s="15">
        <v>201.99</v>
      </c>
      <c r="F106" s="1"/>
      <c r="G106" s="17">
        <f t="shared" si="112"/>
        <v>3.74743326</v>
      </c>
      <c r="H106" s="17">
        <f t="shared" si="113"/>
        <v>-1.702817205</v>
      </c>
      <c r="I106" s="36">
        <f t="shared" si="114"/>
        <v>2.705804539</v>
      </c>
      <c r="J106" s="37"/>
      <c r="K106" s="29">
        <f t="shared" ref="K106:M106" si="118">(G106*0.001*9.81)/(0.5*1.225*10^2*0.0565*0.0125)</f>
        <v>0.8498423327</v>
      </c>
      <c r="L106" s="29">
        <f t="shared" si="118"/>
        <v>-0.3861646213</v>
      </c>
      <c r="M106" s="29">
        <f t="shared" si="118"/>
        <v>0.6136219332</v>
      </c>
      <c r="N106" s="29">
        <f t="shared" si="116"/>
        <v>0.5861189196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>
      <c r="A107" s="1"/>
      <c r="B107" s="14">
        <v>12.0</v>
      </c>
      <c r="C107" s="15">
        <v>4.98186</v>
      </c>
      <c r="D107" s="15">
        <v>-1.8889</v>
      </c>
      <c r="E107" s="15">
        <v>252.584</v>
      </c>
      <c r="F107" s="1"/>
      <c r="G107" s="17">
        <f t="shared" si="112"/>
        <v>4.480270013</v>
      </c>
      <c r="H107" s="17">
        <f t="shared" si="113"/>
        <v>-0.8118360669</v>
      </c>
      <c r="I107" s="36">
        <f t="shared" si="114"/>
        <v>3.383548363</v>
      </c>
      <c r="J107" s="37"/>
      <c r="K107" s="29">
        <f t="shared" ref="K107:M107" si="119">(G107*0.001*9.81)/(0.5*1.225*10^2*0.0565*0.0125)</f>
        <v>1.016034938</v>
      </c>
      <c r="L107" s="29">
        <f t="shared" si="119"/>
        <v>-0.1841080572</v>
      </c>
      <c r="M107" s="29">
        <f t="shared" si="119"/>
        <v>0.7673205722</v>
      </c>
      <c r="N107" s="29">
        <f t="shared" si="116"/>
        <v>0.7344391522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>
      <c r="A108" s="1"/>
      <c r="B108" s="14">
        <v>16.0</v>
      </c>
      <c r="C108" s="15">
        <v>5.09122</v>
      </c>
      <c r="D108" s="15">
        <v>-2.38128</v>
      </c>
      <c r="E108" s="15">
        <v>-81.0169</v>
      </c>
      <c r="F108" s="1"/>
      <c r="G108" s="17">
        <f t="shared" si="112"/>
        <v>4.237625049</v>
      </c>
      <c r="H108" s="17">
        <f t="shared" si="113"/>
        <v>-0.8857028324</v>
      </c>
      <c r="I108" s="36">
        <f t="shared" si="114"/>
        <v>-1.085280934</v>
      </c>
      <c r="J108" s="37"/>
      <c r="K108" s="29">
        <f t="shared" ref="K108:M108" si="120">(G108*0.001*9.81)/(0.5*1.225*10^2*0.0565*0.0125)</f>
        <v>0.9610079504</v>
      </c>
      <c r="L108" s="29">
        <f t="shared" si="120"/>
        <v>-0.2008595508</v>
      </c>
      <c r="M108" s="29">
        <f t="shared" si="120"/>
        <v>-0.2461198416</v>
      </c>
      <c r="N108" s="29">
        <f t="shared" si="116"/>
        <v>-0.2772204513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>
      <c r="A109" s="1"/>
      <c r="B109" s="14">
        <v>20.0</v>
      </c>
      <c r="C109" s="15">
        <v>4.78878</v>
      </c>
      <c r="D109" s="15">
        <v>-2.91517</v>
      </c>
      <c r="E109" s="15">
        <v>212.478</v>
      </c>
      <c r="F109" s="1"/>
      <c r="G109" s="17">
        <f t="shared" si="112"/>
        <v>3.502934367</v>
      </c>
      <c r="H109" s="17">
        <f t="shared" si="113"/>
        <v>-1.101504515</v>
      </c>
      <c r="I109" s="36">
        <f t="shared" si="114"/>
        <v>2.84629901</v>
      </c>
      <c r="J109" s="37"/>
      <c r="K109" s="29">
        <f t="shared" ref="K109:M109" si="121">(G109*0.001*9.81)/(0.5*1.225*10^2*0.0565*0.0125)</f>
        <v>0.7943949117</v>
      </c>
      <c r="L109" s="29">
        <f t="shared" si="121"/>
        <v>-0.2497990229</v>
      </c>
      <c r="M109" s="29">
        <f t="shared" si="121"/>
        <v>0.6454832473</v>
      </c>
      <c r="N109" s="29">
        <f t="shared" si="116"/>
        <v>0.6197746503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>
      <c r="A110" s="1"/>
      <c r="B110" s="14">
        <v>24.0</v>
      </c>
      <c r="C110" s="15">
        <v>4.97019</v>
      </c>
      <c r="D110" s="15">
        <v>-3.316</v>
      </c>
      <c r="E110" s="15">
        <v>213.275</v>
      </c>
      <c r="F110" s="1"/>
      <c r="G110" s="17">
        <f t="shared" si="112"/>
        <v>3.191755789</v>
      </c>
      <c r="H110" s="17">
        <f t="shared" si="113"/>
        <v>-1.007758341</v>
      </c>
      <c r="I110" s="36">
        <f t="shared" si="114"/>
        <v>2.85697541</v>
      </c>
      <c r="J110" s="37"/>
      <c r="K110" s="29">
        <f t="shared" ref="K110:M110" si="122">(G110*0.001*9.81)/(0.5*1.225*10^2*0.0565*0.0125)</f>
        <v>0.7238258822</v>
      </c>
      <c r="L110" s="29">
        <f t="shared" si="122"/>
        <v>-0.2285392801</v>
      </c>
      <c r="M110" s="29">
        <f t="shared" si="122"/>
        <v>0.6479044398</v>
      </c>
      <c r="N110" s="29">
        <f t="shared" si="116"/>
        <v>0.6244796323</v>
      </c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>
      <c r="A111" s="1"/>
      <c r="B111" s="14">
        <v>22.0</v>
      </c>
      <c r="C111" s="15">
        <v>5.20539</v>
      </c>
      <c r="D111" s="15">
        <v>-3.20051</v>
      </c>
      <c r="E111" s="15">
        <v>227.288</v>
      </c>
      <c r="F111" s="1"/>
      <c r="G111" s="17">
        <f t="shared" si="112"/>
        <v>3.627421416</v>
      </c>
      <c r="H111" s="17">
        <f t="shared" si="113"/>
        <v>-1.017487783</v>
      </c>
      <c r="I111" s="36">
        <f t="shared" si="114"/>
        <v>3.044689847</v>
      </c>
      <c r="J111" s="37"/>
      <c r="K111" s="29">
        <f t="shared" ref="K111:M111" si="123">(G111*0.001*9.81)/(0.5*1.225*10^2*0.0565*0.0125)</f>
        <v>0.8226260654</v>
      </c>
      <c r="L111" s="29">
        <f t="shared" si="123"/>
        <v>-0.2307457213</v>
      </c>
      <c r="M111" s="29">
        <f t="shared" si="123"/>
        <v>0.6904742906</v>
      </c>
      <c r="N111" s="29">
        <f t="shared" si="116"/>
        <v>0.6638520632</v>
      </c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>
      <c r="A112" s="1"/>
      <c r="B112" s="14">
        <v>18.0</v>
      </c>
      <c r="C112" s="15">
        <v>4.7285</v>
      </c>
      <c r="D112" s="15">
        <v>-2.89337</v>
      </c>
      <c r="E112" s="15">
        <v>208.444</v>
      </c>
      <c r="F112" s="1"/>
      <c r="G112" s="17">
        <f t="shared" si="112"/>
        <v>3.602970236</v>
      </c>
      <c r="H112" s="17">
        <f t="shared" si="113"/>
        <v>-1.290571534</v>
      </c>
      <c r="I112" s="36">
        <f t="shared" si="114"/>
        <v>2.792260614</v>
      </c>
      <c r="J112" s="37"/>
      <c r="K112" s="29">
        <f t="shared" ref="K112:M112" si="124">(G112*0.001*9.81)/(0.5*1.225*10^2*0.0565*0.0125)</f>
        <v>0.8170810305</v>
      </c>
      <c r="L112" s="29">
        <f t="shared" si="124"/>
        <v>-0.2926756121</v>
      </c>
      <c r="M112" s="29">
        <f t="shared" si="124"/>
        <v>0.6332284284</v>
      </c>
      <c r="N112" s="29">
        <f t="shared" si="116"/>
        <v>0.6067856521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>
      <c r="A113" s="1"/>
      <c r="B113" s="14">
        <v>14.0</v>
      </c>
      <c r="C113" s="15">
        <v>4.62891</v>
      </c>
      <c r="D113" s="15">
        <v>-2.48196</v>
      </c>
      <c r="E113" s="15">
        <v>216.277</v>
      </c>
      <c r="F113" s="1"/>
      <c r="G113" s="17">
        <f t="shared" si="112"/>
        <v>3.890971122</v>
      </c>
      <c r="H113" s="17">
        <f t="shared" si="113"/>
        <v>-1.288400499</v>
      </c>
      <c r="I113" s="36">
        <f t="shared" si="114"/>
        <v>2.897189407</v>
      </c>
      <c r="J113" s="37"/>
      <c r="K113" s="29">
        <f t="shared" ref="K113:M113" si="125">(G113*0.001*9.81)/(0.5*1.225*10^2*0.0565*0.0125)</f>
        <v>0.8823938268</v>
      </c>
      <c r="L113" s="29">
        <f t="shared" si="125"/>
        <v>-0.292183265</v>
      </c>
      <c r="M113" s="29">
        <f t="shared" si="125"/>
        <v>0.6570241638</v>
      </c>
      <c r="N113" s="29">
        <f t="shared" si="116"/>
        <v>0.6284677029</v>
      </c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>
      <c r="A114" s="1"/>
      <c r="B114" s="14">
        <v>10.0</v>
      </c>
      <c r="C114" s="15">
        <v>4.86196</v>
      </c>
      <c r="D114" s="15">
        <v>-2.08783</v>
      </c>
      <c r="E114" s="15">
        <v>244.275</v>
      </c>
      <c r="F114" s="1"/>
      <c r="G114" s="17">
        <f t="shared" si="112"/>
        <v>4.425548028</v>
      </c>
      <c r="H114" s="17">
        <f t="shared" si="113"/>
        <v>-1.211840677</v>
      </c>
      <c r="I114" s="36">
        <f t="shared" si="114"/>
        <v>3.2722432</v>
      </c>
      <c r="J114" s="37"/>
      <c r="K114" s="29">
        <f t="shared" ref="K114:M114" si="126">(G114*0.001*9.81)/(0.5*1.225*10^2*0.0565*0.0125)</f>
        <v>1.003625094</v>
      </c>
      <c r="L114" s="29">
        <f t="shared" si="126"/>
        <v>-0.2748210405</v>
      </c>
      <c r="M114" s="29">
        <f t="shared" si="126"/>
        <v>0.7420788046</v>
      </c>
      <c r="N114" s="29">
        <f t="shared" si="116"/>
        <v>0.709598998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>
      <c r="A115" s="1"/>
      <c r="B115" s="14">
        <v>6.0</v>
      </c>
      <c r="C115" s="15">
        <v>3.65049</v>
      </c>
      <c r="D115" s="15">
        <v>-2.51249</v>
      </c>
      <c r="E115" s="15">
        <v>172.769</v>
      </c>
      <c r="F115" s="1"/>
      <c r="G115" s="17">
        <f t="shared" si="112"/>
        <v>3.367865515</v>
      </c>
      <c r="H115" s="17">
        <f t="shared" si="113"/>
        <v>-2.117146207</v>
      </c>
      <c r="I115" s="36">
        <f t="shared" si="114"/>
        <v>2.314367763</v>
      </c>
      <c r="J115" s="37"/>
      <c r="K115" s="29">
        <f t="shared" ref="K115:M115" si="127">(G115*0.001*9.81)/(0.5*1.225*10^2*0.0565*0.0125)</f>
        <v>0.7637640184</v>
      </c>
      <c r="L115" s="29">
        <f t="shared" si="127"/>
        <v>-0.480126088</v>
      </c>
      <c r="M115" s="29">
        <f t="shared" si="127"/>
        <v>0.5248519619</v>
      </c>
      <c r="N115" s="29">
        <f t="shared" si="116"/>
        <v>0.5001346568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>
      <c r="A116" s="1"/>
      <c r="B116" s="14">
        <v>2.0</v>
      </c>
      <c r="C116" s="15">
        <v>1.86597</v>
      </c>
      <c r="D116" s="15">
        <v>-2.84499</v>
      </c>
      <c r="E116" s="15">
        <v>70.9783</v>
      </c>
      <c r="F116" s="1"/>
      <c r="G116" s="17">
        <f t="shared" si="112"/>
        <v>1.765544582</v>
      </c>
      <c r="H116" s="17">
        <f t="shared" si="113"/>
        <v>-2.778135495</v>
      </c>
      <c r="I116" s="36">
        <f t="shared" si="114"/>
        <v>0.950806507</v>
      </c>
      <c r="J116" s="37"/>
      <c r="K116" s="29">
        <f t="shared" ref="K116:M116" si="128">(G116*0.001*9.81)/(0.5*1.225*10^2*0.0565*0.0125)</f>
        <v>0.4003899262</v>
      </c>
      <c r="L116" s="29">
        <f t="shared" si="128"/>
        <v>-0.6300251361</v>
      </c>
      <c r="M116" s="29">
        <f t="shared" si="128"/>
        <v>0.215623752</v>
      </c>
      <c r="N116" s="29">
        <f t="shared" si="116"/>
        <v>0.2026661372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>
      <c r="A117" s="1"/>
      <c r="B117" s="14">
        <v>-2.0</v>
      </c>
      <c r="C117" s="15">
        <v>0.0741441</v>
      </c>
      <c r="D117" s="15">
        <v>-2.9109</v>
      </c>
      <c r="E117" s="15">
        <v>-32.045</v>
      </c>
      <c r="F117" s="1"/>
      <c r="G117" s="17">
        <f t="shared" si="112"/>
        <v>0.1756878784</v>
      </c>
      <c r="H117" s="17">
        <f t="shared" si="113"/>
        <v>-2.91171435</v>
      </c>
      <c r="I117" s="36">
        <f t="shared" si="114"/>
        <v>-0.4292663323</v>
      </c>
      <c r="J117" s="37"/>
      <c r="K117" s="29">
        <f t="shared" ref="K117:M117" si="129">(G117*0.001*9.81)/(0.5*1.225*10^2*0.0565*0.0125)</f>
        <v>0.03984246977</v>
      </c>
      <c r="L117" s="29">
        <f t="shared" si="129"/>
        <v>-0.6603181281</v>
      </c>
      <c r="M117" s="29">
        <f t="shared" si="129"/>
        <v>-0.09734895217</v>
      </c>
      <c r="N117" s="29">
        <f t="shared" si="116"/>
        <v>-0.09863835368</v>
      </c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>
      <c r="A118" s="1"/>
      <c r="B118" s="14">
        <v>-6.0</v>
      </c>
      <c r="C118" s="15">
        <v>-1.28805</v>
      </c>
      <c r="D118" s="15">
        <v>-2.83289</v>
      </c>
      <c r="E118" s="15">
        <v>-110.697</v>
      </c>
      <c r="F118" s="1"/>
      <c r="G118" s="17">
        <f t="shared" si="112"/>
        <v>-0.984876289</v>
      </c>
      <c r="H118" s="17">
        <f t="shared" si="113"/>
        <v>-2.682733245</v>
      </c>
      <c r="I118" s="36">
        <f t="shared" si="114"/>
        <v>-1.482867692</v>
      </c>
      <c r="J118" s="37"/>
      <c r="K118" s="29">
        <f t="shared" ref="K118:M118" si="130">(G118*0.001*9.81)/(0.5*1.225*10^2*0.0565*0.0125)</f>
        <v>-0.2233500918</v>
      </c>
      <c r="L118" s="29">
        <f t="shared" si="130"/>
        <v>-0.6083898286</v>
      </c>
      <c r="M118" s="29">
        <f t="shared" si="130"/>
        <v>-0.3362845049</v>
      </c>
      <c r="N118" s="29">
        <f t="shared" si="116"/>
        <v>-0.3290563399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>
      <c r="A119" s="1"/>
      <c r="B119" s="14">
        <v>-4.0</v>
      </c>
      <c r="C119" s="15">
        <v>-0.633635</v>
      </c>
      <c r="D119" s="15">
        <v>-2.92001</v>
      </c>
      <c r="E119" s="15">
        <v>-72.9027</v>
      </c>
      <c r="F119" s="1"/>
      <c r="G119" s="17">
        <f t="shared" si="112"/>
        <v>-0.4284018961</v>
      </c>
      <c r="H119" s="17">
        <f t="shared" si="113"/>
        <v>-2.868696859</v>
      </c>
      <c r="I119" s="17">
        <f t="shared" si="114"/>
        <v>-0.9765852597</v>
      </c>
      <c r="J119" s="37"/>
      <c r="K119" s="29">
        <f t="shared" ref="K119:M119" si="131">(G119*0.001*9.81)/(0.5*1.225*10^2*0.0565*0.0125)</f>
        <v>-0.09715291545</v>
      </c>
      <c r="L119" s="29">
        <f t="shared" si="131"/>
        <v>-0.6505626282</v>
      </c>
      <c r="M119" s="29">
        <f t="shared" si="131"/>
        <v>-0.2214698535</v>
      </c>
      <c r="N119" s="29">
        <f t="shared" si="116"/>
        <v>-0.2183257433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>
      <c r="A120" s="1"/>
      <c r="B120" s="39"/>
      <c r="C120" s="20"/>
      <c r="D120" s="20"/>
      <c r="E120" s="20"/>
      <c r="F120" s="1"/>
      <c r="G120" s="38"/>
      <c r="H120" s="38"/>
      <c r="I120" s="38"/>
      <c r="J120" s="38"/>
      <c r="K120" s="1"/>
      <c r="L120" s="1"/>
      <c r="M120" s="1"/>
      <c r="N120" s="1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>
      <c r="A121" s="1"/>
      <c r="B121" s="39"/>
      <c r="C121" s="20"/>
      <c r="D121" s="20"/>
      <c r="E121" s="20"/>
      <c r="F121" s="1"/>
      <c r="G121" s="38"/>
      <c r="H121" s="38"/>
      <c r="I121" s="38"/>
      <c r="J121" s="38"/>
      <c r="K121" s="1"/>
      <c r="L121" s="1"/>
      <c r="M121" s="1"/>
      <c r="N121" s="1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>
      <c r="A122" s="40"/>
      <c r="B122" s="40"/>
      <c r="C122" s="40"/>
      <c r="D122" s="40"/>
      <c r="E122" s="40"/>
      <c r="F122" s="40"/>
      <c r="G122" s="41"/>
      <c r="H122" s="41"/>
      <c r="I122" s="41"/>
      <c r="J122" s="41"/>
      <c r="K122" s="40"/>
      <c r="L122" s="40"/>
      <c r="M122" s="40"/>
      <c r="N122" s="40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>
      <c r="A124" s="1"/>
      <c r="B124" s="21" t="s">
        <v>46</v>
      </c>
      <c r="C124" s="22"/>
      <c r="D124" s="22"/>
      <c r="E124" s="23"/>
      <c r="F124" s="1"/>
      <c r="G124" s="1"/>
      <c r="H124" s="1"/>
      <c r="I124" s="1"/>
      <c r="J124" s="1"/>
      <c r="K124" s="1"/>
      <c r="L124" s="1"/>
      <c r="M124" s="1"/>
      <c r="N124" s="1"/>
      <c r="O124" s="3"/>
      <c r="P124" s="43" t="s">
        <v>47</v>
      </c>
      <c r="Q124" s="44" t="s">
        <v>48</v>
      </c>
      <c r="R124" s="22"/>
      <c r="S124" s="22"/>
      <c r="T124" s="23"/>
      <c r="U124" s="44" t="s">
        <v>49</v>
      </c>
      <c r="V124" s="22"/>
      <c r="W124" s="22"/>
      <c r="X124" s="23"/>
      <c r="Y124" s="44" t="s">
        <v>50</v>
      </c>
      <c r="Z124" s="22"/>
      <c r="AA124" s="22"/>
      <c r="AB124" s="23"/>
      <c r="AC124" s="44" t="s">
        <v>51</v>
      </c>
      <c r="AD124" s="22"/>
      <c r="AE124" s="22"/>
      <c r="AF124" s="2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>
      <c r="A125" s="1"/>
      <c r="B125" s="12" t="s">
        <v>31</v>
      </c>
      <c r="C125" s="13" t="s">
        <v>32</v>
      </c>
      <c r="D125" s="13" t="s">
        <v>33</v>
      </c>
      <c r="E125" s="13" t="s">
        <v>34</v>
      </c>
      <c r="F125" s="1"/>
      <c r="G125" s="32" t="s">
        <v>41</v>
      </c>
      <c r="H125" s="32" t="s">
        <v>42</v>
      </c>
      <c r="I125" s="33" t="s">
        <v>43</v>
      </c>
      <c r="J125" s="34"/>
      <c r="K125" s="26" t="s">
        <v>36</v>
      </c>
      <c r="L125" s="26" t="s">
        <v>37</v>
      </c>
      <c r="M125" s="35" t="s">
        <v>38</v>
      </c>
      <c r="N125" s="35" t="s">
        <v>39</v>
      </c>
      <c r="O125" s="3"/>
      <c r="P125" s="26" t="s">
        <v>35</v>
      </c>
      <c r="Q125" s="27" t="s">
        <v>36</v>
      </c>
      <c r="R125" s="27" t="s">
        <v>37</v>
      </c>
      <c r="S125" s="28" t="s">
        <v>38</v>
      </c>
      <c r="T125" s="28" t="s">
        <v>39</v>
      </c>
      <c r="U125" s="27" t="s">
        <v>36</v>
      </c>
      <c r="V125" s="27" t="s">
        <v>37</v>
      </c>
      <c r="W125" s="28" t="s">
        <v>38</v>
      </c>
      <c r="X125" s="28" t="s">
        <v>39</v>
      </c>
      <c r="Y125" s="27" t="s">
        <v>36</v>
      </c>
      <c r="Z125" s="27" t="s">
        <v>37</v>
      </c>
      <c r="AA125" s="28" t="s">
        <v>38</v>
      </c>
      <c r="AB125" s="28" t="s">
        <v>39</v>
      </c>
      <c r="AC125" s="27" t="s">
        <v>36</v>
      </c>
      <c r="AD125" s="27" t="s">
        <v>37</v>
      </c>
      <c r="AE125" s="28" t="s">
        <v>38</v>
      </c>
      <c r="AF125" s="28" t="s">
        <v>39</v>
      </c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>
      <c r="A126" s="1"/>
      <c r="B126" s="14">
        <v>-6.0</v>
      </c>
      <c r="C126" s="15">
        <v>-1.53204</v>
      </c>
      <c r="D126" s="15">
        <v>-2.46434</v>
      </c>
      <c r="E126" s="15">
        <v>-111.558</v>
      </c>
      <c r="F126" s="1"/>
      <c r="G126" s="17">
        <f t="shared" ref="G126:G144" si="136">C126*COS(B126*3.141592654/180) + D126*SIN(B126*3.141592654/180)</f>
        <v>-1.266053651</v>
      </c>
      <c r="H126" s="17">
        <f t="shared" ref="H126:H144" si="137">D126*COS(B126*3.141592654/180) + C126*SIN(B126*3.141592654/180)</f>
        <v>-2.290698301</v>
      </c>
      <c r="I126" s="36">
        <f t="shared" ref="I126:I144" si="138">E126*0.1/((0.175*0.0565)*25^2*1.208 )</f>
        <v>-1.49440142</v>
      </c>
      <c r="J126" s="37"/>
      <c r="K126" s="29">
        <f t="shared" ref="K126:M126" si="132">(G126*0.001*9.81)/(0.5*1.225*10^2*0.0565*0.0125)</f>
        <v>-0.2871154504</v>
      </c>
      <c r="L126" s="29">
        <f t="shared" si="132"/>
        <v>-0.5194842049</v>
      </c>
      <c r="M126" s="29">
        <f t="shared" si="132"/>
        <v>-0.3389001219</v>
      </c>
      <c r="N126" s="29">
        <f t="shared" ref="N126:N144" si="140">M126-K126*(1.8284806565186/56.5)</f>
        <v>-0.3296083512</v>
      </c>
      <c r="O126" s="3"/>
      <c r="P126" s="14">
        <v>-6.0</v>
      </c>
      <c r="Q126" s="29">
        <v>-0.25839993229533154</v>
      </c>
      <c r="R126" s="29">
        <f t="shared" ref="R126:R137" si="141">-AE168</f>
        <v>0.5921729855</v>
      </c>
      <c r="S126" s="29">
        <v>-0.32853790390558096</v>
      </c>
      <c r="T126" s="29">
        <v>-0.32017543881093086</v>
      </c>
      <c r="U126" s="30">
        <f t="shared" ref="U126:U144" si="142">K149</f>
        <v>-0.4358447199</v>
      </c>
      <c r="V126" s="30">
        <f t="shared" ref="V126:V144" si="143">-L149</f>
        <v>0.6277988079</v>
      </c>
      <c r="W126" s="30">
        <f t="shared" ref="W126:X126" si="133">M149</f>
        <v>-0.5192045379</v>
      </c>
      <c r="X126" s="30">
        <f t="shared" si="133"/>
        <v>-0.5050995177</v>
      </c>
      <c r="Y126" s="30">
        <f t="shared" ref="Y126:Y144" si="145">K243</f>
        <v>0.3451252599</v>
      </c>
      <c r="Z126" s="30">
        <f t="shared" ref="Z126:Z144" si="146">-L243</f>
        <v>0.7710747388</v>
      </c>
      <c r="AA126" s="30">
        <f t="shared" ref="AA126:AB126" si="134">M243</f>
        <v>0.00886517977</v>
      </c>
      <c r="AB126" s="30">
        <f t="shared" si="134"/>
        <v>-0.002303932829</v>
      </c>
      <c r="AC126" s="30">
        <f t="shared" ref="AC126:AC144" si="148">K197</f>
        <v>0.2805593087</v>
      </c>
      <c r="AD126" s="30">
        <f t="shared" ref="AD126:AD144" si="149">-L197</f>
        <v>0.7946206136</v>
      </c>
      <c r="AE126" s="30">
        <f t="shared" ref="AE126:AF126" si="135">M197</f>
        <v>-0.08922261586</v>
      </c>
      <c r="AF126" s="30">
        <f t="shared" si="135"/>
        <v>-0.09830221354</v>
      </c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>
      <c r="A127" s="1"/>
      <c r="B127" s="14">
        <v>-4.0</v>
      </c>
      <c r="C127" s="15">
        <v>-1.54152</v>
      </c>
      <c r="D127" s="15">
        <v>-2.54024</v>
      </c>
      <c r="E127" s="15">
        <v>-111.958</v>
      </c>
      <c r="F127" s="1"/>
      <c r="G127" s="17">
        <f t="shared" si="136"/>
        <v>-1.36056675</v>
      </c>
      <c r="H127" s="17">
        <f t="shared" si="137"/>
        <v>-2.426521104</v>
      </c>
      <c r="I127" s="36">
        <f t="shared" si="138"/>
        <v>-1.499759714</v>
      </c>
      <c r="J127" s="37"/>
      <c r="K127" s="29">
        <f t="shared" ref="K127:M127" si="139">(G127*0.001*9.81)/(0.5*1.225*10^2*0.0565*0.0125)</f>
        <v>-0.3085491162</v>
      </c>
      <c r="L127" s="29">
        <f t="shared" si="139"/>
        <v>-0.550286079</v>
      </c>
      <c r="M127" s="29">
        <f t="shared" si="139"/>
        <v>-0.340115275</v>
      </c>
      <c r="N127" s="29">
        <f t="shared" si="140"/>
        <v>-0.3301298575</v>
      </c>
      <c r="O127" s="3"/>
      <c r="P127" s="45">
        <v>-4.0</v>
      </c>
      <c r="Q127" s="46">
        <v>-0.17226265313129926</v>
      </c>
      <c r="R127" s="29">
        <f t="shared" si="141"/>
        <v>0.6347770216</v>
      </c>
      <c r="S127" s="46">
        <v>-0.24301269511695595</v>
      </c>
      <c r="T127" s="46">
        <v>-0.23743784681445765</v>
      </c>
      <c r="U127" s="30">
        <f t="shared" si="142"/>
        <v>-0.3686405998</v>
      </c>
      <c r="V127" s="30">
        <f t="shared" si="143"/>
        <v>0.65936057</v>
      </c>
      <c r="W127" s="30">
        <f t="shared" ref="W127:X127" si="144">M150</f>
        <v>-0.4591182553</v>
      </c>
      <c r="X127" s="30">
        <f t="shared" si="144"/>
        <v>-0.4471881278</v>
      </c>
      <c r="Y127" s="30">
        <f t="shared" si="145"/>
        <v>0.4486155019</v>
      </c>
      <c r="Z127" s="30">
        <f t="shared" si="146"/>
        <v>0.7968071727</v>
      </c>
      <c r="AA127" s="30">
        <f t="shared" ref="AA127:AB127" si="147">M244</f>
        <v>0.1070941762</v>
      </c>
      <c r="AB127" s="30">
        <f t="shared" si="147"/>
        <v>0.09257586173</v>
      </c>
      <c r="AC127" s="30">
        <f t="shared" si="148"/>
        <v>0.4233211094</v>
      </c>
      <c r="AD127" s="30">
        <f t="shared" si="149"/>
        <v>0.82388545</v>
      </c>
      <c r="AE127" s="30">
        <f t="shared" ref="AE127:AF127" si="150">M198</f>
        <v>0.05023685918</v>
      </c>
      <c r="AF127" s="30">
        <f t="shared" si="150"/>
        <v>0.03653713422</v>
      </c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>
      <c r="A128" s="1"/>
      <c r="B128" s="14">
        <v>-2.0</v>
      </c>
      <c r="C128" s="15">
        <v>-1.54152</v>
      </c>
      <c r="D128" s="15">
        <v>-2.54024</v>
      </c>
      <c r="E128" s="15">
        <v>-111.958</v>
      </c>
      <c r="F128" s="1"/>
      <c r="G128" s="17">
        <f t="shared" si="136"/>
        <v>-1.45192785</v>
      </c>
      <c r="H128" s="17">
        <f t="shared" si="137"/>
        <v>-2.484894282</v>
      </c>
      <c r="I128" s="36">
        <f t="shared" si="138"/>
        <v>-1.499759714</v>
      </c>
      <c r="J128" s="37"/>
      <c r="K128" s="29">
        <f t="shared" ref="K128:M128" si="151">(G128*0.001*9.81)/(0.5*1.225*10^2*0.0565*0.0125)</f>
        <v>-0.3292679723</v>
      </c>
      <c r="L128" s="29">
        <f t="shared" si="151"/>
        <v>-0.5635239394</v>
      </c>
      <c r="M128" s="29">
        <f t="shared" si="151"/>
        <v>-0.340115275</v>
      </c>
      <c r="N128" s="29">
        <f t="shared" si="140"/>
        <v>-0.3294593437</v>
      </c>
      <c r="O128" s="3"/>
      <c r="P128" s="45">
        <v>-4.0</v>
      </c>
      <c r="Q128" s="46">
        <v>-0.18693252568590604</v>
      </c>
      <c r="R128" s="29">
        <f t="shared" si="141"/>
        <v>0.6300209456</v>
      </c>
      <c r="S128" s="46">
        <v>-0.25506184940011406</v>
      </c>
      <c r="T128" s="46">
        <v>-0.24901224750116105</v>
      </c>
      <c r="U128" s="30">
        <f t="shared" si="142"/>
        <v>-0.367141967</v>
      </c>
      <c r="V128" s="30">
        <f t="shared" si="143"/>
        <v>0.6562281214</v>
      </c>
      <c r="W128" s="30">
        <f t="shared" ref="W128:X128" si="152">M151</f>
        <v>-0.4608802273</v>
      </c>
      <c r="X128" s="30">
        <f t="shared" si="152"/>
        <v>-0.4489985992</v>
      </c>
      <c r="Y128" s="30">
        <f t="shared" si="145"/>
        <v>0.4721835566</v>
      </c>
      <c r="Z128" s="30">
        <f t="shared" si="146"/>
        <v>0.7892432512</v>
      </c>
      <c r="AA128" s="30">
        <f t="shared" ref="AA128:AB128" si="153">M245</f>
        <v>0.1177945105</v>
      </c>
      <c r="AB128" s="30">
        <f t="shared" si="153"/>
        <v>0.1025134751</v>
      </c>
      <c r="AC128" s="30">
        <f t="shared" si="148"/>
        <v>0.4283114879</v>
      </c>
      <c r="AD128" s="30">
        <f t="shared" si="149"/>
        <v>0.8220102136</v>
      </c>
      <c r="AE128" s="30" t="str">
        <f t="shared" ref="AE128:AF128" si="154">M199</f>
        <v/>
      </c>
      <c r="AF128" s="30" t="str">
        <f t="shared" si="154"/>
        <v/>
      </c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>
      <c r="A129" s="1"/>
      <c r="B129" s="14">
        <v>0.0</v>
      </c>
      <c r="C129" s="15">
        <v>-1.55178</v>
      </c>
      <c r="D129" s="15">
        <v>-2.74353</v>
      </c>
      <c r="E129" s="15">
        <v>-112.338</v>
      </c>
      <c r="F129" s="1"/>
      <c r="G129" s="17">
        <f t="shared" si="136"/>
        <v>-1.55178</v>
      </c>
      <c r="H129" s="17">
        <f t="shared" si="137"/>
        <v>-2.74353</v>
      </c>
      <c r="I129" s="36">
        <f t="shared" si="138"/>
        <v>-1.504850093</v>
      </c>
      <c r="J129" s="37"/>
      <c r="K129" s="29">
        <f t="shared" ref="K129:M129" si="155">(G129*0.001*9.81)/(0.5*1.225*10^2*0.0565*0.0125)</f>
        <v>-0.3519124274</v>
      </c>
      <c r="L129" s="29">
        <f t="shared" si="155"/>
        <v>-0.6221773073</v>
      </c>
      <c r="M129" s="29">
        <f t="shared" si="155"/>
        <v>-0.3412696704</v>
      </c>
      <c r="N129" s="29">
        <f t="shared" si="140"/>
        <v>-0.3298809082</v>
      </c>
      <c r="O129" s="3"/>
      <c r="P129" s="45">
        <v>-2.0</v>
      </c>
      <c r="Q129" s="46">
        <v>-0.09231746019512427</v>
      </c>
      <c r="R129" s="29">
        <f t="shared" si="141"/>
        <v>0.6257118609</v>
      </c>
      <c r="S129" s="46">
        <v>-0.16450985605350255</v>
      </c>
      <c r="T129" s="46">
        <v>-0.16152223321764927</v>
      </c>
      <c r="U129" s="30">
        <f t="shared" si="142"/>
        <v>-0.3078101417</v>
      </c>
      <c r="V129" s="30">
        <f t="shared" si="143"/>
        <v>0.6651846576</v>
      </c>
      <c r="W129" s="30">
        <f t="shared" ref="W129:X129" si="156">M152</f>
        <v>-0.402987296</v>
      </c>
      <c r="X129" s="30">
        <f t="shared" si="156"/>
        <v>-0.3930257936</v>
      </c>
      <c r="Y129" s="30">
        <f t="shared" si="145"/>
        <v>0.6018615015</v>
      </c>
      <c r="Z129" s="30">
        <f t="shared" si="146"/>
        <v>0.7693540377</v>
      </c>
      <c r="AA129" s="30">
        <f t="shared" ref="AA129:AB129" si="157">M246</f>
        <v>0.232865863</v>
      </c>
      <c r="AB129" s="30">
        <f t="shared" si="157"/>
        <v>0.2133881265</v>
      </c>
      <c r="AC129" s="30">
        <f t="shared" si="148"/>
        <v>0.4991011406</v>
      </c>
      <c r="AD129" s="30">
        <f t="shared" si="149"/>
        <v>0.8101399597</v>
      </c>
      <c r="AE129" s="30">
        <f t="shared" ref="AE129:AF129" si="158">M200</f>
        <v>0.1152849156</v>
      </c>
      <c r="AF129" s="30">
        <f t="shared" si="158"/>
        <v>0.0991327602</v>
      </c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>
      <c r="A130" s="1"/>
      <c r="B130" s="14">
        <v>2.0</v>
      </c>
      <c r="C130" s="15">
        <v>-1.55283</v>
      </c>
      <c r="D130" s="15">
        <v>-2.79804</v>
      </c>
      <c r="E130" s="15">
        <v>-112.292</v>
      </c>
      <c r="F130" s="1"/>
      <c r="G130" s="17">
        <f t="shared" si="136"/>
        <v>-1.649534246</v>
      </c>
      <c r="H130" s="17">
        <f t="shared" si="137"/>
        <v>-2.850528495</v>
      </c>
      <c r="I130" s="36">
        <f t="shared" si="138"/>
        <v>-1.50423389</v>
      </c>
      <c r="J130" s="37"/>
      <c r="K130" s="29">
        <f t="shared" ref="K130:M130" si="159">(G130*0.001*9.81)/(0.5*1.225*10^2*0.0565*0.0125)</f>
        <v>-0.37408112</v>
      </c>
      <c r="L130" s="29">
        <f t="shared" si="159"/>
        <v>-0.6464424094</v>
      </c>
      <c r="M130" s="29">
        <f t="shared" si="159"/>
        <v>-0.3411299278</v>
      </c>
      <c r="N130" s="29">
        <f t="shared" si="140"/>
        <v>-0.3290237315</v>
      </c>
      <c r="O130" s="3"/>
      <c r="P130" s="45">
        <v>0.0</v>
      </c>
      <c r="Q130" s="46">
        <v>-0.004042872325085786</v>
      </c>
      <c r="R130" s="29">
        <f t="shared" si="141"/>
        <v>0.6617617292</v>
      </c>
      <c r="S130" s="46">
        <v>-0.0762049845643532</v>
      </c>
      <c r="T130" s="46">
        <v>-0.07607414715119934</v>
      </c>
      <c r="U130" s="30">
        <f t="shared" si="142"/>
        <v>-0.2413776633</v>
      </c>
      <c r="V130" s="30">
        <f t="shared" si="143"/>
        <v>0.6798973133</v>
      </c>
      <c r="W130" s="30">
        <f t="shared" ref="W130:X130" si="160">M153</f>
        <v>-0.3311049148</v>
      </c>
      <c r="X130" s="30">
        <f t="shared" si="160"/>
        <v>-0.3232933327</v>
      </c>
      <c r="Y130" s="30">
        <f t="shared" si="145"/>
        <v>0.6670865199</v>
      </c>
      <c r="Z130" s="30">
        <f t="shared" si="146"/>
        <v>0.7509111539</v>
      </c>
      <c r="AA130" s="30">
        <f t="shared" ref="AA130:AB130" si="161">M247</f>
        <v>0.3088281207</v>
      </c>
      <c r="AB130" s="30">
        <f t="shared" si="161"/>
        <v>0.2872395402</v>
      </c>
      <c r="AC130" s="30">
        <f t="shared" si="148"/>
        <v>0.5795812491</v>
      </c>
      <c r="AD130" s="30">
        <f t="shared" si="149"/>
        <v>0.7935933885</v>
      </c>
      <c r="AE130" s="30">
        <f t="shared" ref="AE130:AF130" si="162">M201</f>
        <v>0.2093116392</v>
      </c>
      <c r="AF130" s="30">
        <f t="shared" si="162"/>
        <v>0.1905549471</v>
      </c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>
      <c r="A131" s="1"/>
      <c r="B131" s="14">
        <v>4.0</v>
      </c>
      <c r="C131" s="15">
        <v>-1.55283</v>
      </c>
      <c r="D131" s="15">
        <v>-2.79804</v>
      </c>
      <c r="E131" s="15">
        <v>-112.292</v>
      </c>
      <c r="F131" s="1"/>
      <c r="G131" s="17">
        <f t="shared" si="136"/>
        <v>-1.744228788</v>
      </c>
      <c r="H131" s="17">
        <f t="shared" si="137"/>
        <v>-2.89954406</v>
      </c>
      <c r="I131" s="36">
        <f t="shared" si="138"/>
        <v>-1.50423389</v>
      </c>
      <c r="J131" s="37"/>
      <c r="K131" s="29">
        <f t="shared" ref="K131:M131" si="163">(G131*0.001*9.81)/(0.5*1.225*10^2*0.0565*0.0125)</f>
        <v>-0.3955559336</v>
      </c>
      <c r="L131" s="29">
        <f t="shared" si="163"/>
        <v>-0.6575581516</v>
      </c>
      <c r="M131" s="29">
        <f t="shared" si="163"/>
        <v>-0.3411299278</v>
      </c>
      <c r="N131" s="29">
        <f t="shared" si="140"/>
        <v>-0.3283287531</v>
      </c>
      <c r="O131" s="3"/>
      <c r="P131" s="45">
        <v>2.0</v>
      </c>
      <c r="Q131" s="46">
        <v>0.11324412553965389</v>
      </c>
      <c r="R131" s="29">
        <f t="shared" si="141"/>
        <v>0.6302531339</v>
      </c>
      <c r="S131" s="46">
        <v>0.02854443221875284</v>
      </c>
      <c r="T131" s="46">
        <v>0.02487957039550291</v>
      </c>
      <c r="U131" s="30">
        <f t="shared" si="142"/>
        <v>-0.1778091916</v>
      </c>
      <c r="V131" s="30">
        <f t="shared" si="143"/>
        <v>0.6676373689</v>
      </c>
      <c r="W131" s="30">
        <f t="shared" ref="W131:X131" si="164">M154</f>
        <v>-0.2591906358</v>
      </c>
      <c r="X131" s="30">
        <f t="shared" si="164"/>
        <v>-0.2534362877</v>
      </c>
      <c r="Y131" s="30">
        <f t="shared" si="145"/>
        <v>0.7911381459</v>
      </c>
      <c r="Z131" s="30">
        <f t="shared" si="146"/>
        <v>0.6856160031</v>
      </c>
      <c r="AA131" s="30">
        <f t="shared" ref="AA131:AB131" si="165">M248</f>
        <v>0.4167002987</v>
      </c>
      <c r="AB131" s="30">
        <f t="shared" si="165"/>
        <v>0.3910970988</v>
      </c>
      <c r="AC131" s="30">
        <f t="shared" si="148"/>
        <v>0.6924563587</v>
      </c>
      <c r="AD131" s="30">
        <f t="shared" si="149"/>
        <v>0.7392268647</v>
      </c>
      <c r="AE131" s="30">
        <f t="shared" ref="AE131:AF131" si="166">M202</f>
        <v>0.3068383075</v>
      </c>
      <c r="AF131" s="30">
        <f t="shared" si="166"/>
        <v>0.2844286959</v>
      </c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>
      <c r="A132" s="1"/>
      <c r="B132" s="14">
        <v>6.0</v>
      </c>
      <c r="C132" s="15">
        <v>-1.54933</v>
      </c>
      <c r="D132" s="15">
        <v>-2.92925</v>
      </c>
      <c r="E132" s="15">
        <v>-112.026</v>
      </c>
      <c r="F132" s="1"/>
      <c r="G132" s="17">
        <f t="shared" si="136"/>
        <v>-1.847032609</v>
      </c>
      <c r="H132" s="17">
        <f t="shared" si="137"/>
        <v>-3.075152346</v>
      </c>
      <c r="I132" s="36">
        <f t="shared" si="138"/>
        <v>-1.500670624</v>
      </c>
      <c r="J132" s="37"/>
      <c r="K132" s="29">
        <f t="shared" ref="K132:M132" si="167">(G132*0.001*9.81)/(0.5*1.225*10^2*0.0565*0.0125)</f>
        <v>-0.4188697682</v>
      </c>
      <c r="L132" s="29">
        <f t="shared" si="167"/>
        <v>-0.6973825714</v>
      </c>
      <c r="M132" s="29">
        <f t="shared" si="167"/>
        <v>-0.340321851</v>
      </c>
      <c r="N132" s="29">
        <f t="shared" si="140"/>
        <v>-0.3267661826</v>
      </c>
      <c r="O132" s="3"/>
      <c r="P132" s="45">
        <v>4.0</v>
      </c>
      <c r="Q132" s="46">
        <v>0.2090765564792632</v>
      </c>
      <c r="R132" s="29">
        <f t="shared" si="141"/>
        <v>0.6058275403</v>
      </c>
      <c r="S132" s="46">
        <v>0.12294402556178195</v>
      </c>
      <c r="T132" s="46">
        <v>0.11617778769888193</v>
      </c>
      <c r="U132" s="30">
        <f t="shared" si="142"/>
        <v>-0.1522464475</v>
      </c>
      <c r="V132" s="30">
        <f t="shared" si="143"/>
        <v>0.6850800265</v>
      </c>
      <c r="W132" s="30">
        <f t="shared" ref="W132:X132" si="168">M155</f>
        <v>-0.2092305278</v>
      </c>
      <c r="X132" s="30">
        <f t="shared" si="168"/>
        <v>-0.2043034537</v>
      </c>
      <c r="Y132" s="30">
        <f t="shared" si="145"/>
        <v>0.8501199799</v>
      </c>
      <c r="Z132" s="30">
        <f t="shared" si="146"/>
        <v>0.6366443994</v>
      </c>
      <c r="AA132" s="30">
        <f t="shared" ref="AA132:AB132" si="169">M249</f>
        <v>0.4838982647</v>
      </c>
      <c r="AB132" s="30">
        <f t="shared" si="169"/>
        <v>0.4563862658</v>
      </c>
      <c r="AC132" s="30">
        <f t="shared" si="148"/>
        <v>0.7652713295</v>
      </c>
      <c r="AD132" s="30">
        <f t="shared" si="149"/>
        <v>0.6619875469</v>
      </c>
      <c r="AE132" s="30">
        <f t="shared" ref="AE132:AF132" si="170">M203</f>
        <v>0.3897907334</v>
      </c>
      <c r="AF132" s="30">
        <f t="shared" si="170"/>
        <v>0.3650246481</v>
      </c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>
      <c r="A133" s="1"/>
      <c r="B133" s="14">
        <v>8.0</v>
      </c>
      <c r="C133" s="15">
        <v>-1.54501</v>
      </c>
      <c r="D133" s="15">
        <v>-2.99446</v>
      </c>
      <c r="E133" s="15">
        <v>-111.777</v>
      </c>
      <c r="F133" s="1"/>
      <c r="G133" s="17">
        <f t="shared" si="136"/>
        <v>-1.946722353</v>
      </c>
      <c r="H133" s="17">
        <f t="shared" si="137"/>
        <v>-3.180341954</v>
      </c>
      <c r="I133" s="36">
        <f t="shared" si="138"/>
        <v>-1.497335086</v>
      </c>
      <c r="J133" s="37"/>
      <c r="K133" s="29">
        <f t="shared" ref="K133:M133" si="171">(G133*0.001*9.81)/(0.5*1.225*10^2*0.0565*0.0125)</f>
        <v>-0.4414773928</v>
      </c>
      <c r="L133" s="29">
        <f t="shared" si="171"/>
        <v>-0.7212374543</v>
      </c>
      <c r="M133" s="29">
        <f t="shared" si="171"/>
        <v>-0.3395654182</v>
      </c>
      <c r="N133" s="29">
        <f t="shared" si="140"/>
        <v>-0.3252781107</v>
      </c>
      <c r="O133" s="3"/>
      <c r="P133" s="45">
        <v>6.0</v>
      </c>
      <c r="Q133" s="46">
        <v>0.3091086119328939</v>
      </c>
      <c r="R133" s="29">
        <f t="shared" si="141"/>
        <v>0.573612198</v>
      </c>
      <c r="S133" s="46">
        <v>0.21396689073197955</v>
      </c>
      <c r="T133" s="46">
        <v>0.2039633665252077</v>
      </c>
      <c r="U133" s="30">
        <f t="shared" si="142"/>
        <v>-0.05308829817</v>
      </c>
      <c r="V133" s="30">
        <f t="shared" si="143"/>
        <v>0.6704465649</v>
      </c>
      <c r="W133" s="30">
        <f t="shared" ref="W133:X133" si="172">M156</f>
        <v>-0.1086966593</v>
      </c>
      <c r="X133" s="30">
        <f t="shared" si="172"/>
        <v>-0.1069785898</v>
      </c>
      <c r="Y133" s="30">
        <f t="shared" si="145"/>
        <v>0.9549574583</v>
      </c>
      <c r="Z133" s="30">
        <f t="shared" si="146"/>
        <v>0.5453548762</v>
      </c>
      <c r="AA133" s="30">
        <f t="shared" ref="AA133:AB133" si="173">M250</f>
        <v>0.5762468619</v>
      </c>
      <c r="AB133" s="30">
        <f t="shared" si="173"/>
        <v>0.5453420612</v>
      </c>
      <c r="AC133" s="30">
        <f t="shared" si="148"/>
        <v>0.8846751947</v>
      </c>
      <c r="AD133" s="30">
        <f t="shared" si="149"/>
        <v>0.6020840826</v>
      </c>
      <c r="AE133" s="30">
        <f t="shared" ref="AE133:AF133" si="174">M204</f>
        <v>0.4983251698</v>
      </c>
      <c r="AF133" s="30">
        <f t="shared" si="174"/>
        <v>0.4696948781</v>
      </c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>
      <c r="A134" s="1"/>
      <c r="B134" s="14">
        <v>10.0</v>
      </c>
      <c r="C134" s="15">
        <v>-1.54081</v>
      </c>
      <c r="D134" s="15">
        <v>-3.04591</v>
      </c>
      <c r="E134" s="15">
        <v>-111.53</v>
      </c>
      <c r="F134" s="1"/>
      <c r="G134" s="17">
        <f t="shared" si="136"/>
        <v>-2.046318355</v>
      </c>
      <c r="H134" s="17">
        <f t="shared" si="137"/>
        <v>-3.267194632</v>
      </c>
      <c r="I134" s="36">
        <f t="shared" si="138"/>
        <v>-1.494026339</v>
      </c>
      <c r="J134" s="37"/>
      <c r="K134" s="29">
        <f t="shared" ref="K134:M134" si="175">(G134*0.001*9.81)/(0.5*1.225*10^2*0.0565*0.0125)</f>
        <v>-0.4640637587</v>
      </c>
      <c r="L134" s="29">
        <f t="shared" si="175"/>
        <v>-0.7409338911</v>
      </c>
      <c r="M134" s="29">
        <f t="shared" si="175"/>
        <v>-0.3388150612</v>
      </c>
      <c r="N134" s="29">
        <f t="shared" si="140"/>
        <v>-0.3237968027</v>
      </c>
      <c r="O134" s="3"/>
      <c r="P134" s="45">
        <v>8.0</v>
      </c>
      <c r="Q134" s="46">
        <v>0.37021111532793993</v>
      </c>
      <c r="R134" s="29">
        <f t="shared" si="141"/>
        <v>0.5191072188</v>
      </c>
      <c r="S134" s="46">
        <v>0.2788153582762561</v>
      </c>
      <c r="T134" s="46">
        <v>0.26683440494518856</v>
      </c>
      <c r="U134" s="30">
        <f t="shared" si="142"/>
        <v>-0.02324835257</v>
      </c>
      <c r="V134" s="30">
        <f t="shared" si="143"/>
        <v>0.5956409705</v>
      </c>
      <c r="W134" s="30">
        <f t="shared" ref="W134:X134" si="176">M157</f>
        <v>-0.07041994448</v>
      </c>
      <c r="X134" s="30">
        <f t="shared" si="176"/>
        <v>-0.06966756991</v>
      </c>
      <c r="Y134" s="30">
        <f t="shared" si="145"/>
        <v>0.9912740353</v>
      </c>
      <c r="Z134" s="30">
        <f t="shared" si="146"/>
        <v>0.4415966065</v>
      </c>
      <c r="AA134" s="30">
        <f t="shared" ref="AA134:AB134" si="177">M251</f>
        <v>0.6234039156</v>
      </c>
      <c r="AB134" s="30">
        <f t="shared" si="177"/>
        <v>0.59132382</v>
      </c>
      <c r="AC134" s="30">
        <f t="shared" si="148"/>
        <v>0.9204939069</v>
      </c>
      <c r="AD134" s="30">
        <f t="shared" si="149"/>
        <v>0.4973392336</v>
      </c>
      <c r="AE134" s="30">
        <f t="shared" ref="AE134:AF134" si="178">M205</f>
        <v>0.5610665619</v>
      </c>
      <c r="AF134" s="30">
        <f t="shared" si="178"/>
        <v>0.5312770875</v>
      </c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>
      <c r="A135" s="1"/>
      <c r="B135" s="14">
        <v>12.0</v>
      </c>
      <c r="C135" s="15">
        <v>-1.52879</v>
      </c>
      <c r="D135" s="15">
        <v>-3.12878</v>
      </c>
      <c r="E135" s="15">
        <v>-110.985</v>
      </c>
      <c r="F135" s="1"/>
      <c r="G135" s="17">
        <f t="shared" si="136"/>
        <v>-2.145892211</v>
      </c>
      <c r="H135" s="17">
        <f t="shared" si="137"/>
        <v>-3.378261964</v>
      </c>
      <c r="I135" s="36">
        <f t="shared" si="138"/>
        <v>-1.486725664</v>
      </c>
      <c r="J135" s="37"/>
      <c r="K135" s="29">
        <f t="shared" ref="K135:M135" si="179">(G135*0.001*9.81)/(0.5*1.225*10^2*0.0565*0.0125)</f>
        <v>-0.4866451022</v>
      </c>
      <c r="L135" s="29">
        <f t="shared" si="179"/>
        <v>-0.7661217235</v>
      </c>
      <c r="M135" s="29">
        <f t="shared" si="179"/>
        <v>-0.3371594151</v>
      </c>
      <c r="N135" s="29">
        <f t="shared" si="140"/>
        <v>-0.3214103681</v>
      </c>
      <c r="O135" s="3"/>
      <c r="P135" s="45">
        <v>10.0</v>
      </c>
      <c r="Q135" s="46">
        <v>0.4558517515657207</v>
      </c>
      <c r="R135" s="29">
        <f t="shared" si="141"/>
        <v>0.4482724395</v>
      </c>
      <c r="S135" s="46">
        <v>0.35988581582548335</v>
      </c>
      <c r="T135" s="46">
        <v>0.34513331830374805</v>
      </c>
      <c r="U135" s="30">
        <f t="shared" si="142"/>
        <v>0.1237447242</v>
      </c>
      <c r="V135" s="30">
        <f t="shared" si="143"/>
        <v>0.6015829126</v>
      </c>
      <c r="W135" s="30">
        <f t="shared" ref="W135:X135" si="180">M158</f>
        <v>0.06312659561</v>
      </c>
      <c r="X135" s="30">
        <f t="shared" si="180"/>
        <v>0.05912190827</v>
      </c>
      <c r="Y135" s="30">
        <f t="shared" si="145"/>
        <v>0.8154959429</v>
      </c>
      <c r="Z135" s="30">
        <f t="shared" si="146"/>
        <v>0.5738380505</v>
      </c>
      <c r="AA135" s="30">
        <f t="shared" ref="AA135:AB135" si="181">M252</f>
        <v>0.5040576546</v>
      </c>
      <c r="AB135" s="30">
        <f t="shared" si="181"/>
        <v>0.4776661757</v>
      </c>
      <c r="AC135" s="30">
        <f t="shared" si="148"/>
        <v>0.7657194347</v>
      </c>
      <c r="AD135" s="30">
        <f t="shared" si="149"/>
        <v>0.6200679132</v>
      </c>
      <c r="AE135" s="30">
        <f t="shared" ref="AE135:AF135" si="182">M206</f>
        <v>0.4502445998</v>
      </c>
      <c r="AF135" s="30">
        <f t="shared" si="182"/>
        <v>0.4254640127</v>
      </c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>
      <c r="A136" s="1"/>
      <c r="B136" s="14">
        <v>14.0</v>
      </c>
      <c r="C136" s="15">
        <v>-1.51984</v>
      </c>
      <c r="D136" s="15">
        <v>-3.18707</v>
      </c>
      <c r="E136" s="15">
        <v>-110.467</v>
      </c>
      <c r="F136" s="1"/>
      <c r="G136" s="17">
        <f t="shared" si="136"/>
        <v>-2.245716273</v>
      </c>
      <c r="H136" s="17">
        <f t="shared" si="137"/>
        <v>-3.460082974</v>
      </c>
      <c r="I136" s="36">
        <f t="shared" si="138"/>
        <v>-1.479786673</v>
      </c>
      <c r="J136" s="37"/>
      <c r="K136" s="29">
        <f t="shared" ref="K136:M136" si="183">(G136*0.001*9.81)/(0.5*1.225*10^2*0.0565*0.0125)</f>
        <v>-0.5092831875</v>
      </c>
      <c r="L136" s="29">
        <f t="shared" si="183"/>
        <v>-0.7846770795</v>
      </c>
      <c r="M136" s="29">
        <f t="shared" si="183"/>
        <v>-0.3355857918</v>
      </c>
      <c r="N136" s="29">
        <f t="shared" si="140"/>
        <v>-0.31910412</v>
      </c>
      <c r="O136" s="3"/>
      <c r="P136" s="45">
        <v>12.0</v>
      </c>
      <c r="Q136" s="46">
        <v>0.311188517338184</v>
      </c>
      <c r="R136" s="29">
        <f t="shared" si="141"/>
        <v>0.5428641873</v>
      </c>
      <c r="S136" s="46">
        <v>0.24373783772527846</v>
      </c>
      <c r="T136" s="46">
        <v>0.23366700260167542</v>
      </c>
      <c r="U136" s="30">
        <f t="shared" si="142"/>
        <v>0.2158440374</v>
      </c>
      <c r="V136" s="30">
        <f t="shared" si="143"/>
        <v>0.4941759967</v>
      </c>
      <c r="W136" s="30">
        <f t="shared" ref="W136:X136" si="184">M159</f>
        <v>0.1428983583</v>
      </c>
      <c r="X136" s="30">
        <f t="shared" si="184"/>
        <v>0.1359131079</v>
      </c>
      <c r="Y136" s="30">
        <f t="shared" si="145"/>
        <v>0.7938137349</v>
      </c>
      <c r="Z136" s="30">
        <f t="shared" si="146"/>
        <v>0.5127301681</v>
      </c>
      <c r="AA136" s="30">
        <f t="shared" ref="AA136:AB136" si="185">M253</f>
        <v>0.5088149789</v>
      </c>
      <c r="AB136" s="30">
        <f t="shared" si="185"/>
        <v>0.4831251903</v>
      </c>
      <c r="AC136" s="30">
        <f t="shared" si="148"/>
        <v>0.9113466901</v>
      </c>
      <c r="AD136" s="30">
        <f t="shared" si="149"/>
        <v>0.3598659071</v>
      </c>
      <c r="AE136" s="30">
        <f t="shared" ref="AE136:AF136" si="186">M207</f>
        <v>0.6116564231</v>
      </c>
      <c r="AF136" s="30">
        <f t="shared" si="186"/>
        <v>0.5821629754</v>
      </c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>
      <c r="A137" s="1"/>
      <c r="B137" s="14">
        <v>16.0</v>
      </c>
      <c r="C137" s="15">
        <v>-1.49886</v>
      </c>
      <c r="D137" s="15">
        <v>-3.28359</v>
      </c>
      <c r="E137" s="15">
        <v>-109.469</v>
      </c>
      <c r="F137" s="1"/>
      <c r="G137" s="17">
        <f t="shared" si="136"/>
        <v>-2.345876771</v>
      </c>
      <c r="H137" s="17">
        <f t="shared" si="137"/>
        <v>-3.569531099</v>
      </c>
      <c r="I137" s="36">
        <f t="shared" si="138"/>
        <v>-1.466417729</v>
      </c>
      <c r="J137" s="37"/>
      <c r="K137" s="29">
        <f t="shared" ref="K137:M137" si="187">(G137*0.001*9.81)/(0.5*1.225*10^2*0.0565*0.0125)</f>
        <v>-0.5319975697</v>
      </c>
      <c r="L137" s="29">
        <f t="shared" si="187"/>
        <v>-0.8094977083</v>
      </c>
      <c r="M137" s="29">
        <f t="shared" si="187"/>
        <v>-0.3325539849</v>
      </c>
      <c r="N137" s="29">
        <f t="shared" si="140"/>
        <v>-0.3153372191</v>
      </c>
      <c r="O137" s="3"/>
      <c r="P137" s="45">
        <v>14.0</v>
      </c>
      <c r="Q137" s="46">
        <v>0.19922347640281066</v>
      </c>
      <c r="R137" s="29">
        <f t="shared" si="141"/>
        <v>0.5751608971</v>
      </c>
      <c r="S137" s="46">
        <v>0.17931953437596831</v>
      </c>
      <c r="T137" s="46">
        <v>0.1728721667135448</v>
      </c>
      <c r="U137" s="30">
        <f t="shared" si="142"/>
        <v>0.244720635</v>
      </c>
      <c r="V137" s="30">
        <f t="shared" si="143"/>
        <v>0.4945281934</v>
      </c>
      <c r="W137" s="30">
        <f t="shared" ref="W137:X137" si="188">M160</f>
        <v>0.1841014656</v>
      </c>
      <c r="X137" s="30">
        <f t="shared" si="188"/>
        <v>0.1761816966</v>
      </c>
      <c r="Y137" s="30">
        <f t="shared" si="145"/>
        <v>0.5603105638</v>
      </c>
      <c r="Z137" s="30">
        <f t="shared" si="146"/>
        <v>0.6610555576</v>
      </c>
      <c r="AA137" s="30">
        <f t="shared" ref="AA137:AB137" si="189">M254</f>
        <v>0.3644426399</v>
      </c>
      <c r="AB137" s="30">
        <f t="shared" si="189"/>
        <v>0.3463095952</v>
      </c>
      <c r="AC137" s="30">
        <f t="shared" si="148"/>
        <v>0.7345822719</v>
      </c>
      <c r="AD137" s="30">
        <f t="shared" si="149"/>
        <v>0.5577156616</v>
      </c>
      <c r="AE137" s="30">
        <f t="shared" ref="AE137:AF137" si="190">M208</f>
        <v>0.4994765274</v>
      </c>
      <c r="AF137" s="30">
        <f t="shared" si="190"/>
        <v>0.4757036163</v>
      </c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>
      <c r="A138" s="1"/>
      <c r="B138" s="14">
        <v>18.0</v>
      </c>
      <c r="C138" s="15">
        <v>-1.48826</v>
      </c>
      <c r="D138" s="15">
        <v>-3.32747</v>
      </c>
      <c r="E138" s="15">
        <v>-108.926</v>
      </c>
      <c r="F138" s="1"/>
      <c r="G138" s="17">
        <f t="shared" si="136"/>
        <v>-2.443664149</v>
      </c>
      <c r="H138" s="17">
        <f t="shared" si="137"/>
        <v>-3.624509658</v>
      </c>
      <c r="I138" s="36">
        <f t="shared" si="138"/>
        <v>-1.459143845</v>
      </c>
      <c r="J138" s="37"/>
      <c r="K138" s="29">
        <f t="shared" ref="K138:M138" si="191">(G138*0.001*9.81)/(0.5*1.225*10^2*0.0565*0.0125)</f>
        <v>-0.5541737762</v>
      </c>
      <c r="L138" s="29">
        <f t="shared" si="191"/>
        <v>-0.8219657374</v>
      </c>
      <c r="M138" s="29">
        <f t="shared" si="191"/>
        <v>-0.3309044146</v>
      </c>
      <c r="N138" s="29">
        <f t="shared" si="140"/>
        <v>-0.3129699715</v>
      </c>
      <c r="O138" s="3"/>
      <c r="P138" s="45">
        <v>16.0</v>
      </c>
      <c r="Q138" s="46">
        <v>0.37644915498189296</v>
      </c>
      <c r="R138" s="47">
        <v>0.348137908986373</v>
      </c>
      <c r="S138" s="46">
        <v>0.30131482916029256</v>
      </c>
      <c r="T138" s="46">
        <v>0.28913199733644895</v>
      </c>
      <c r="U138" s="30">
        <f t="shared" si="142"/>
        <v>0.2760520605</v>
      </c>
      <c r="V138" s="30">
        <f t="shared" si="143"/>
        <v>0.4439279597</v>
      </c>
      <c r="W138" s="30">
        <f t="shared" ref="W138:X138" si="192">M161</f>
        <v>0.2286927235</v>
      </c>
      <c r="X138" s="30">
        <f t="shared" si="192"/>
        <v>0.2197589916</v>
      </c>
      <c r="Y138" s="30">
        <f t="shared" si="145"/>
        <v>0.5178663578</v>
      </c>
      <c r="Z138" s="30">
        <f t="shared" si="146"/>
        <v>0.5953667458</v>
      </c>
      <c r="AA138" s="30">
        <f t="shared" ref="AA138:AB138" si="193">M255</f>
        <v>0.3476583378</v>
      </c>
      <c r="AB138" s="30">
        <f t="shared" si="193"/>
        <v>0.3308988933</v>
      </c>
      <c r="AC138" s="30">
        <f t="shared" si="148"/>
        <v>0.7834993232</v>
      </c>
      <c r="AD138" s="30">
        <f t="shared" si="149"/>
        <v>0.397974935</v>
      </c>
      <c r="AE138" s="30">
        <f t="shared" ref="AE138:AF138" si="194">M209</f>
        <v>0.5507985183</v>
      </c>
      <c r="AF138" s="30">
        <f t="shared" si="194"/>
        <v>0.5254425297</v>
      </c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>
      <c r="A139" s="1"/>
      <c r="B139" s="14">
        <v>20.0</v>
      </c>
      <c r="C139" s="15">
        <v>-1.47025</v>
      </c>
      <c r="D139" s="15">
        <v>-3.38611</v>
      </c>
      <c r="E139" s="15">
        <v>-108.023</v>
      </c>
      <c r="F139" s="1"/>
      <c r="G139" s="17">
        <f t="shared" si="136"/>
        <v>-2.539700903</v>
      </c>
      <c r="H139" s="17">
        <f t="shared" si="137"/>
        <v>-3.684757696</v>
      </c>
      <c r="I139" s="36">
        <f t="shared" si="138"/>
        <v>-1.447047496</v>
      </c>
      <c r="J139" s="37"/>
      <c r="K139" s="29">
        <f t="shared" ref="K139:M139" si="195">(G139*0.001*9.81)/(0.5*1.225*10^2*0.0565*0.0125)</f>
        <v>-0.5759529764</v>
      </c>
      <c r="L139" s="29">
        <f t="shared" si="195"/>
        <v>-0.835628778</v>
      </c>
      <c r="M139" s="29">
        <f t="shared" si="195"/>
        <v>-0.3281612064</v>
      </c>
      <c r="N139" s="29">
        <f t="shared" si="140"/>
        <v>-0.3095219343</v>
      </c>
      <c r="O139" s="3"/>
      <c r="P139" s="45">
        <v>18.0</v>
      </c>
      <c r="Q139" s="46">
        <v>0.33571727803937945</v>
      </c>
      <c r="R139" s="47">
        <v>0.348137908986373</v>
      </c>
      <c r="S139" s="46">
        <v>0.3076190434074272</v>
      </c>
      <c r="T139" s="46">
        <v>0.29675439652328417</v>
      </c>
      <c r="U139" s="30">
        <f t="shared" si="142"/>
        <v>0.1818597033</v>
      </c>
      <c r="V139" s="30">
        <f t="shared" si="143"/>
        <v>0.5138233956</v>
      </c>
      <c r="W139" s="30">
        <f t="shared" ref="W139:X139" si="196">M162</f>
        <v>0.1519798049</v>
      </c>
      <c r="X139" s="30">
        <f t="shared" si="196"/>
        <v>0.1460943722</v>
      </c>
      <c r="Y139" s="30">
        <f t="shared" si="145"/>
        <v>0.4433813231</v>
      </c>
      <c r="Z139" s="30">
        <f t="shared" si="146"/>
        <v>0.6734661186</v>
      </c>
      <c r="AA139" s="30">
        <f t="shared" ref="AA139:AB139" si="197">M256</f>
        <v>0.3450579102</v>
      </c>
      <c r="AB139" s="30">
        <f t="shared" si="197"/>
        <v>0.3307089868</v>
      </c>
      <c r="AC139" s="30">
        <f t="shared" si="148"/>
        <v>0.4828301997</v>
      </c>
      <c r="AD139" s="30">
        <f t="shared" si="149"/>
        <v>0.6673192452</v>
      </c>
      <c r="AE139" s="30">
        <f t="shared" ref="AE139:AF139" si="198">M210</f>
        <v>0.3692728735</v>
      </c>
      <c r="AF139" s="30">
        <f t="shared" si="198"/>
        <v>0.3536472862</v>
      </c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>
      <c r="A140" s="1"/>
      <c r="B140" s="14">
        <v>22.0</v>
      </c>
      <c r="C140" s="15">
        <v>-1.44447</v>
      </c>
      <c r="D140" s="15">
        <v>-3.4612</v>
      </c>
      <c r="E140" s="15">
        <v>-106.783</v>
      </c>
      <c r="F140" s="1"/>
      <c r="G140" s="17">
        <f t="shared" si="136"/>
        <v>-2.635877604</v>
      </c>
      <c r="H140" s="17">
        <f t="shared" si="137"/>
        <v>-3.750276743</v>
      </c>
      <c r="I140" s="36">
        <f t="shared" si="138"/>
        <v>-1.430436785</v>
      </c>
      <c r="J140" s="37"/>
      <c r="K140" s="29">
        <f t="shared" ref="K140:M140" si="199">(G140*0.001*9.81)/(0.5*1.225*10^2*0.0565*0.0125)</f>
        <v>-0.5977639136</v>
      </c>
      <c r="L140" s="29">
        <f t="shared" si="199"/>
        <v>-0.8504871774</v>
      </c>
      <c r="M140" s="29">
        <f t="shared" si="199"/>
        <v>-0.3243942319</v>
      </c>
      <c r="N140" s="29">
        <f t="shared" si="140"/>
        <v>-0.3050491035</v>
      </c>
      <c r="O140" s="3"/>
      <c r="P140" s="45">
        <v>20.0</v>
      </c>
      <c r="Q140" s="46">
        <v>0.25652369932858426</v>
      </c>
      <c r="R140" s="47">
        <v>0.36128285641128</v>
      </c>
      <c r="S140" s="46">
        <v>0.2353086245065409</v>
      </c>
      <c r="T140" s="46">
        <v>0.22700687898156904</v>
      </c>
      <c r="U140" s="30">
        <f t="shared" si="142"/>
        <v>0.2573044746</v>
      </c>
      <c r="V140" s="30">
        <f t="shared" si="143"/>
        <v>0.3664265377</v>
      </c>
      <c r="W140" s="30">
        <f t="shared" ref="W140:X140" si="200">M163</f>
        <v>0.2274411158</v>
      </c>
      <c r="X140" s="30">
        <f t="shared" si="200"/>
        <v>0.2191141024</v>
      </c>
      <c r="Y140" s="30">
        <f t="shared" si="145"/>
        <v>0.4464322103</v>
      </c>
      <c r="Z140" s="30">
        <f t="shared" si="146"/>
        <v>0.6150566374</v>
      </c>
      <c r="AA140" s="30">
        <f t="shared" ref="AA140:AB140" si="201">M257</f>
        <v>0.3637591163</v>
      </c>
      <c r="AB140" s="30">
        <f t="shared" si="201"/>
        <v>0.3493114586</v>
      </c>
      <c r="AC140" s="30">
        <f t="shared" si="148"/>
        <v>0.705992889</v>
      </c>
      <c r="AD140" s="30">
        <f t="shared" si="149"/>
        <v>0.2793902085</v>
      </c>
      <c r="AE140" s="30">
        <f t="shared" ref="AE140:AF140" si="202">M211</f>
        <v>0.5207022141</v>
      </c>
      <c r="AF140" s="30">
        <f t="shared" si="202"/>
        <v>0.4978545266</v>
      </c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>
      <c r="A141" s="1"/>
      <c r="B141" s="14">
        <v>24.0</v>
      </c>
      <c r="C141" s="15">
        <v>-1.42842</v>
      </c>
      <c r="D141" s="15">
        <v>-3.50872</v>
      </c>
      <c r="E141" s="15">
        <v>-106.032</v>
      </c>
      <c r="F141" s="1"/>
      <c r="G141" s="17">
        <f t="shared" si="136"/>
        <v>-2.732051597</v>
      </c>
      <c r="H141" s="17">
        <f t="shared" si="137"/>
        <v>-3.786365974</v>
      </c>
      <c r="I141" s="36">
        <f t="shared" si="138"/>
        <v>-1.420376588</v>
      </c>
      <c r="J141" s="37"/>
      <c r="K141" s="29">
        <f t="shared" ref="K141:M141" si="203">(G141*0.001*9.81)/(0.5*1.225*10^2*0.0565*0.0125)</f>
        <v>-0.6195742368</v>
      </c>
      <c r="L141" s="29">
        <f t="shared" si="203"/>
        <v>-0.8586714875</v>
      </c>
      <c r="M141" s="29">
        <f t="shared" si="203"/>
        <v>-0.3221127819</v>
      </c>
      <c r="N141" s="29">
        <f t="shared" si="140"/>
        <v>-0.3020618172</v>
      </c>
      <c r="O141" s="3"/>
      <c r="P141" s="45">
        <v>22.0</v>
      </c>
      <c r="Q141" s="46">
        <v>0.2997285733756202</v>
      </c>
      <c r="R141" s="47">
        <v>0.348137908986373</v>
      </c>
      <c r="S141" s="46">
        <v>0.3239962692200247</v>
      </c>
      <c r="T141" s="46">
        <v>0.3142963064125338</v>
      </c>
      <c r="U141" s="30">
        <f t="shared" si="142"/>
        <v>0.07693116107</v>
      </c>
      <c r="V141" s="30">
        <f t="shared" si="143"/>
        <v>0.5582310113</v>
      </c>
      <c r="W141" s="30">
        <f t="shared" ref="W141:X141" si="204">M164</f>
        <v>0.13368446</v>
      </c>
      <c r="X141" s="30">
        <f t="shared" si="204"/>
        <v>0.1311947761</v>
      </c>
      <c r="Y141" s="30">
        <f t="shared" si="145"/>
        <v>0.4551632792</v>
      </c>
      <c r="Z141" s="30">
        <f t="shared" si="146"/>
        <v>0.5893200291</v>
      </c>
      <c r="AA141" s="30">
        <f t="shared" ref="AA141:AB141" si="205">M258</f>
        <v>0.4115602011</v>
      </c>
      <c r="AB141" s="30">
        <f t="shared" si="205"/>
        <v>0.3968299843</v>
      </c>
      <c r="AC141" s="30">
        <f t="shared" si="148"/>
        <v>0.5514739418</v>
      </c>
      <c r="AD141" s="30">
        <f t="shared" si="149"/>
        <v>0.4899855545</v>
      </c>
      <c r="AE141" s="30">
        <f t="shared" ref="AE141:AF141" si="206">M212</f>
        <v>0.4897856815</v>
      </c>
      <c r="AF141" s="30">
        <f t="shared" si="206"/>
        <v>0.4719386118</v>
      </c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>
      <c r="A142" s="1"/>
      <c r="B142" s="14">
        <v>26.0</v>
      </c>
      <c r="C142" s="15">
        <v>-1.40265</v>
      </c>
      <c r="D142" s="15">
        <v>-3.55843</v>
      </c>
      <c r="E142" s="15">
        <v>-104.817</v>
      </c>
      <c r="F142" s="1"/>
      <c r="G142" s="17">
        <f t="shared" si="136"/>
        <v>-2.820606509</v>
      </c>
      <c r="H142" s="17">
        <f t="shared" si="137"/>
        <v>-3.813176987</v>
      </c>
      <c r="I142" s="36">
        <f t="shared" si="138"/>
        <v>-1.404100769</v>
      </c>
      <c r="J142" s="37"/>
      <c r="K142" s="29">
        <f t="shared" ref="K142:M142" si="207">(G142*0.001*9.81)/(0.5*1.225*10^2*0.0565*0.0125)</f>
        <v>-0.639656706</v>
      </c>
      <c r="L142" s="29">
        <f t="shared" si="207"/>
        <v>-0.8647516849</v>
      </c>
      <c r="M142" s="29">
        <f t="shared" si="207"/>
        <v>-0.3184217544</v>
      </c>
      <c r="N142" s="29">
        <f t="shared" si="140"/>
        <v>-0.297720871</v>
      </c>
      <c r="O142" s="3"/>
      <c r="P142" s="45">
        <v>24.0</v>
      </c>
      <c r="Q142" s="46">
        <v>0.28990792809651866</v>
      </c>
      <c r="R142" s="47">
        <v>0.348137908986373</v>
      </c>
      <c r="S142" s="46">
        <v>0.27514134289919134</v>
      </c>
      <c r="T142" s="46">
        <v>0.26575920062138836</v>
      </c>
      <c r="U142" s="30">
        <f t="shared" si="142"/>
        <v>0.08713344741</v>
      </c>
      <c r="V142" s="30">
        <f t="shared" si="143"/>
        <v>0.4595467908</v>
      </c>
      <c r="W142" s="30">
        <f t="shared" ref="W142:X142" si="208">M165</f>
        <v>0.1421355459</v>
      </c>
      <c r="X142" s="30">
        <f t="shared" si="208"/>
        <v>0.1393156907</v>
      </c>
      <c r="Y142" s="30">
        <f t="shared" si="145"/>
        <v>0.4333933962</v>
      </c>
      <c r="Z142" s="30">
        <f t="shared" si="146"/>
        <v>0.5527635185</v>
      </c>
      <c r="AA142" s="30">
        <f t="shared" ref="AA142:AB142" si="209">M259</f>
        <v>0.4199933636</v>
      </c>
      <c r="AB142" s="30">
        <f t="shared" si="209"/>
        <v>0.4059676743</v>
      </c>
      <c r="AC142" s="30">
        <f t="shared" si="148"/>
        <v>0.5680716404</v>
      </c>
      <c r="AD142" s="30">
        <f t="shared" si="149"/>
        <v>0.3726265691</v>
      </c>
      <c r="AE142" s="30">
        <f t="shared" ref="AE142:AF142" si="210">M213</f>
        <v>0.5230110049</v>
      </c>
      <c r="AF142" s="30">
        <f t="shared" si="210"/>
        <v>0.5046267924</v>
      </c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>
      <c r="A143" s="1"/>
      <c r="B143" s="14">
        <v>28.0</v>
      </c>
      <c r="C143" s="15">
        <v>-1.37113</v>
      </c>
      <c r="D143" s="15">
        <v>-3.60895</v>
      </c>
      <c r="E143" s="15">
        <v>-103.304</v>
      </c>
      <c r="F143" s="1"/>
      <c r="G143" s="17">
        <f t="shared" si="136"/>
        <v>-2.90493533</v>
      </c>
      <c r="H143" s="17">
        <f t="shared" si="137"/>
        <v>-3.830220259</v>
      </c>
      <c r="I143" s="36">
        <f t="shared" si="138"/>
        <v>-1.383833022</v>
      </c>
      <c r="J143" s="37"/>
      <c r="K143" s="29">
        <f t="shared" ref="K143:M143" si="211">(G143*0.001*9.81)/(0.5*1.225*10^2*0.0565*0.0125)</f>
        <v>-0.6587807829</v>
      </c>
      <c r="L143" s="29">
        <f t="shared" si="211"/>
        <v>-0.8686167555</v>
      </c>
      <c r="M143" s="29">
        <f t="shared" si="211"/>
        <v>-0.3138254378</v>
      </c>
      <c r="N143" s="29">
        <f t="shared" si="140"/>
        <v>-0.2925056517</v>
      </c>
      <c r="O143" s="3"/>
      <c r="P143" s="45">
        <v>26.0</v>
      </c>
      <c r="Q143" s="48"/>
      <c r="R143" s="48"/>
      <c r="S143" s="48"/>
      <c r="T143" s="48"/>
      <c r="U143" s="30">
        <f t="shared" si="142"/>
        <v>0.06951650018</v>
      </c>
      <c r="V143" s="30">
        <f t="shared" si="143"/>
        <v>0.4916568158</v>
      </c>
      <c r="W143" s="30">
        <f t="shared" ref="W143:X143" si="212">M166</f>
        <v>0.1906684567</v>
      </c>
      <c r="X143" s="30">
        <f t="shared" si="212"/>
        <v>0.1884187297</v>
      </c>
      <c r="Y143" s="30">
        <f t="shared" si="145"/>
        <v>0.4298728893</v>
      </c>
      <c r="Z143" s="30">
        <f t="shared" si="146"/>
        <v>0.5072390501</v>
      </c>
      <c r="AA143" s="30">
        <f t="shared" ref="AA143:AB143" si="213">M260</f>
        <v>0.4531275505</v>
      </c>
      <c r="AB143" s="30">
        <f t="shared" si="213"/>
        <v>0.4392157937</v>
      </c>
      <c r="AC143" s="30">
        <f t="shared" si="148"/>
        <v>0.5446209569</v>
      </c>
      <c r="AD143" s="30">
        <f t="shared" si="149"/>
        <v>0.3658506329</v>
      </c>
      <c r="AE143" s="30">
        <f t="shared" ref="AE143:AF143" si="214">M214</f>
        <v>0.5520956942</v>
      </c>
      <c r="AF143" s="30">
        <f t="shared" si="214"/>
        <v>0.5344704042</v>
      </c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>
      <c r="A144" s="1"/>
      <c r="B144" s="14">
        <v>30.0</v>
      </c>
      <c r="C144" s="15">
        <v>-1.33683</v>
      </c>
      <c r="D144" s="15">
        <v>-3.65394</v>
      </c>
      <c r="E144" s="15">
        <v>-101.569</v>
      </c>
      <c r="F144" s="1"/>
      <c r="G144" s="17">
        <f t="shared" si="136"/>
        <v>-2.984698741</v>
      </c>
      <c r="H144" s="17">
        <f t="shared" si="137"/>
        <v>-3.832819864</v>
      </c>
      <c r="I144" s="36">
        <f t="shared" si="138"/>
        <v>-1.360591422</v>
      </c>
      <c r="J144" s="37"/>
      <c r="K144" s="29">
        <f t="shared" ref="K144:M144" si="215">(G144*0.001*9.81)/(0.5*1.225*10^2*0.0565*0.0125)</f>
        <v>-0.6768695168</v>
      </c>
      <c r="L144" s="29">
        <f t="shared" si="215"/>
        <v>-0.8692062934</v>
      </c>
      <c r="M144" s="29">
        <f t="shared" si="215"/>
        <v>-0.3085547113</v>
      </c>
      <c r="N144" s="29">
        <f t="shared" si="140"/>
        <v>-0.2866495287</v>
      </c>
      <c r="O144" s="3"/>
      <c r="P144" s="49">
        <v>28.0</v>
      </c>
      <c r="Q144" s="50"/>
      <c r="R144" s="50"/>
      <c r="S144" s="50"/>
      <c r="T144" s="50"/>
      <c r="U144" s="51">
        <f t="shared" si="142"/>
        <v>0.160041447</v>
      </c>
      <c r="V144" s="30">
        <f t="shared" si="143"/>
        <v>0.322329429</v>
      </c>
      <c r="W144" s="51">
        <f t="shared" ref="W144:X144" si="216">M167</f>
        <v>0.2516296495</v>
      </c>
      <c r="X144" s="51">
        <f t="shared" si="216"/>
        <v>0.2464503098</v>
      </c>
      <c r="Y144" s="51">
        <f t="shared" si="145"/>
        <v>0.4128895899</v>
      </c>
      <c r="Z144" s="30">
        <f t="shared" si="146"/>
        <v>0.4414956301</v>
      </c>
      <c r="AA144" s="51">
        <f t="shared" ref="AA144:AB144" si="217">M261</f>
        <v>0.4710358693</v>
      </c>
      <c r="AB144" s="51">
        <f t="shared" si="217"/>
        <v>0.4576737342</v>
      </c>
      <c r="AC144" s="51">
        <f t="shared" si="148"/>
        <v>0.5616851069</v>
      </c>
      <c r="AD144" s="30">
        <f t="shared" si="149"/>
        <v>0.2649269604</v>
      </c>
      <c r="AE144" s="51">
        <f t="shared" ref="AE144:AF144" si="218">M215</f>
        <v>0.5901785922</v>
      </c>
      <c r="AF144" s="51">
        <f t="shared" si="218"/>
        <v>0.5720010638</v>
      </c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"/>
      <c r="P145" s="52"/>
      <c r="Q145" s="53"/>
      <c r="R145" s="53"/>
      <c r="S145" s="53"/>
      <c r="T145" s="53"/>
      <c r="U145" s="54" t="str">
        <f t="shared" ref="U145:X145" si="219">T189</f>
        <v/>
      </c>
      <c r="V145" s="54" t="str">
        <f t="shared" si="219"/>
        <v/>
      </c>
      <c r="W145" s="54" t="str">
        <f t="shared" si="219"/>
        <v/>
      </c>
      <c r="X145" s="54" t="str">
        <f t="shared" si="219"/>
        <v/>
      </c>
      <c r="Y145" s="54" t="str">
        <f t="shared" ref="Y145:AF145" si="220">T213</f>
        <v/>
      </c>
      <c r="Z145" s="54" t="str">
        <f t="shared" si="220"/>
        <v/>
      </c>
      <c r="AA145" s="54" t="str">
        <f t="shared" si="220"/>
        <v/>
      </c>
      <c r="AB145" s="54" t="str">
        <f t="shared" si="220"/>
        <v/>
      </c>
      <c r="AC145" s="54" t="str">
        <f t="shared" si="220"/>
        <v/>
      </c>
      <c r="AD145" s="54" t="str">
        <f t="shared" si="220"/>
        <v/>
      </c>
      <c r="AE145" s="54" t="str">
        <f t="shared" si="220"/>
        <v/>
      </c>
      <c r="AF145" s="54" t="str">
        <f t="shared" si="220"/>
        <v/>
      </c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"/>
      <c r="P146" s="38"/>
      <c r="Q146" s="1"/>
      <c r="R146" s="1"/>
      <c r="S146" s="1"/>
      <c r="T146" s="1"/>
      <c r="U146" s="55" t="str">
        <f t="shared" ref="U146:X146" si="221">T190</f>
        <v/>
      </c>
      <c r="V146" s="55" t="str">
        <f t="shared" si="221"/>
        <v/>
      </c>
      <c r="W146" s="55" t="str">
        <f t="shared" si="221"/>
        <v/>
      </c>
      <c r="X146" s="55" t="str">
        <f t="shared" si="221"/>
        <v/>
      </c>
      <c r="Y146" s="55" t="str">
        <f t="shared" ref="Y146:AF146" si="222">T214</f>
        <v/>
      </c>
      <c r="Z146" s="55" t="str">
        <f t="shared" si="222"/>
        <v/>
      </c>
      <c r="AA146" s="55" t="str">
        <f t="shared" si="222"/>
        <v/>
      </c>
      <c r="AB146" s="55" t="str">
        <f t="shared" si="222"/>
        <v/>
      </c>
      <c r="AC146" s="55" t="str">
        <f t="shared" si="222"/>
        <v/>
      </c>
      <c r="AD146" s="55" t="str">
        <f t="shared" si="222"/>
        <v/>
      </c>
      <c r="AE146" s="55" t="str">
        <f t="shared" si="222"/>
        <v/>
      </c>
      <c r="AF146" s="55" t="str">
        <f t="shared" si="222"/>
        <v/>
      </c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>
      <c r="A147" s="1"/>
      <c r="B147" s="21" t="s">
        <v>52</v>
      </c>
      <c r="C147" s="22"/>
      <c r="D147" s="22"/>
      <c r="E147" s="23"/>
      <c r="F147" s="1"/>
      <c r="G147" s="1"/>
      <c r="H147" s="1"/>
      <c r="I147" s="1"/>
      <c r="J147" s="1"/>
      <c r="K147" s="1"/>
      <c r="L147" s="1"/>
      <c r="M147" s="1"/>
      <c r="N147" s="1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>
      <c r="A148" s="1"/>
      <c r="B148" s="12" t="s">
        <v>31</v>
      </c>
      <c r="C148" s="13" t="s">
        <v>32</v>
      </c>
      <c r="D148" s="13" t="s">
        <v>33</v>
      </c>
      <c r="E148" s="13" t="s">
        <v>34</v>
      </c>
      <c r="F148" s="1"/>
      <c r="G148" s="32" t="s">
        <v>41</v>
      </c>
      <c r="H148" s="32" t="s">
        <v>42</v>
      </c>
      <c r="I148" s="33" t="s">
        <v>43</v>
      </c>
      <c r="J148" s="34"/>
      <c r="K148" s="26" t="s">
        <v>36</v>
      </c>
      <c r="L148" s="26" t="s">
        <v>37</v>
      </c>
      <c r="M148" s="35" t="s">
        <v>38</v>
      </c>
      <c r="N148" s="35" t="s">
        <v>39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>
      <c r="A149" s="1"/>
      <c r="B149" s="14">
        <v>-6.0</v>
      </c>
      <c r="C149" s="15">
        <v>-2.24989</v>
      </c>
      <c r="D149" s="15">
        <v>-3.02004</v>
      </c>
      <c r="E149" s="15">
        <v>-170.91</v>
      </c>
      <c r="F149" s="1"/>
      <c r="G149" s="17">
        <f t="shared" ref="G149:G167" si="224">C149*COS(B149*3.141592654/180) + D149*SIN(B149*3.141592654/180)</f>
        <v>-1.921884727</v>
      </c>
      <c r="H149" s="17">
        <f t="shared" ref="H149:H167" si="225">D149*COS(B149*3.141592654/180) + C149*SIN(B149*3.141592654/180)</f>
        <v>-2.768318361</v>
      </c>
      <c r="I149" s="36">
        <f t="shared" ref="I149:I167" si="226">E149*0.1/((0.175*0.0565)*25^2*1.208 )</f>
        <v>-2.289465092</v>
      </c>
      <c r="J149" s="37"/>
      <c r="K149" s="29">
        <f t="shared" ref="K149:M149" si="223">(G149*0.001*9.81)/(0.5*1.225*10^2*0.0565*0.0125)</f>
        <v>-0.4358447199</v>
      </c>
      <c r="L149" s="29">
        <f t="shared" si="223"/>
        <v>-0.6277988079</v>
      </c>
      <c r="M149" s="29">
        <f t="shared" si="223"/>
        <v>-0.5192045379</v>
      </c>
      <c r="N149" s="29">
        <f t="shared" ref="N149:N167" si="228">M149-K149*(1.8284806565186/56.5)</f>
        <v>-0.5050995177</v>
      </c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>
      <c r="A150" s="1"/>
      <c r="B150" s="14">
        <v>-4.0</v>
      </c>
      <c r="C150" s="15">
        <v>-1.84233</v>
      </c>
      <c r="D150" s="15">
        <v>-3.04342</v>
      </c>
      <c r="E150" s="15">
        <v>-151.131</v>
      </c>
      <c r="F150" s="1"/>
      <c r="G150" s="17">
        <f t="shared" si="224"/>
        <v>-1.625543929</v>
      </c>
      <c r="H150" s="17">
        <f t="shared" si="225"/>
        <v>-2.907491938</v>
      </c>
      <c r="I150" s="36">
        <f t="shared" si="226"/>
        <v>-2.024510846</v>
      </c>
      <c r="J150" s="37"/>
      <c r="K150" s="29">
        <f t="shared" ref="K150:M150" si="227">(G150*0.001*9.81)/(0.5*1.225*10^2*0.0565*0.0125)</f>
        <v>-0.3686405998</v>
      </c>
      <c r="L150" s="29">
        <f t="shared" si="227"/>
        <v>-0.65936057</v>
      </c>
      <c r="M150" s="29">
        <f t="shared" si="227"/>
        <v>-0.4591182553</v>
      </c>
      <c r="N150" s="29">
        <f t="shared" si="228"/>
        <v>-0.4471881278</v>
      </c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>
      <c r="A151" s="1"/>
      <c r="B151" s="14">
        <v>-4.0</v>
      </c>
      <c r="C151" s="15">
        <v>-1.8347</v>
      </c>
      <c r="D151" s="15">
        <v>-3.02904</v>
      </c>
      <c r="E151" s="15">
        <v>-151.711</v>
      </c>
      <c r="F151" s="1"/>
      <c r="G151" s="17">
        <f t="shared" si="224"/>
        <v>-1.618935614</v>
      </c>
      <c r="H151" s="17">
        <f t="shared" si="225"/>
        <v>-2.893679208</v>
      </c>
      <c r="I151" s="36">
        <f t="shared" si="226"/>
        <v>-2.032280373</v>
      </c>
      <c r="J151" s="37"/>
      <c r="K151" s="29">
        <f t="shared" ref="K151:M151" si="229">(G151*0.001*9.81)/(0.5*1.225*10^2*0.0565*0.0125)</f>
        <v>-0.367141967</v>
      </c>
      <c r="L151" s="29">
        <f t="shared" si="229"/>
        <v>-0.6562281214</v>
      </c>
      <c r="M151" s="29">
        <f t="shared" si="229"/>
        <v>-0.4608802273</v>
      </c>
      <c r="N151" s="29">
        <f t="shared" si="228"/>
        <v>-0.4489985992</v>
      </c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>
      <c r="A152" s="1"/>
      <c r="B152" s="14">
        <v>-2.0</v>
      </c>
      <c r="C152" s="15">
        <v>-1.46241</v>
      </c>
      <c r="D152" s="15">
        <v>-2.98603</v>
      </c>
      <c r="E152" s="15">
        <v>-132.654</v>
      </c>
      <c r="F152" s="1"/>
      <c r="G152" s="17">
        <f t="shared" si="224"/>
        <v>-1.357308195</v>
      </c>
      <c r="H152" s="17">
        <f t="shared" si="225"/>
        <v>-2.933173618</v>
      </c>
      <c r="I152" s="36">
        <f t="shared" si="226"/>
        <v>-1.776997848</v>
      </c>
      <c r="J152" s="37"/>
      <c r="K152" s="29">
        <f t="shared" ref="K152:M152" si="230">(G152*0.001*9.81)/(0.5*1.225*10^2*0.0565*0.0125)</f>
        <v>-0.3078101417</v>
      </c>
      <c r="L152" s="29">
        <f t="shared" si="230"/>
        <v>-0.6651846576</v>
      </c>
      <c r="M152" s="29">
        <f t="shared" si="230"/>
        <v>-0.402987296</v>
      </c>
      <c r="N152" s="29">
        <f t="shared" si="228"/>
        <v>-0.3930257936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>
      <c r="A153" s="1"/>
      <c r="B153" s="14">
        <v>0.0</v>
      </c>
      <c r="C153" s="15">
        <v>-1.06437</v>
      </c>
      <c r="D153" s="15">
        <v>-2.99805</v>
      </c>
      <c r="E153" s="15">
        <v>-108.992</v>
      </c>
      <c r="F153" s="1"/>
      <c r="G153" s="17">
        <f t="shared" si="224"/>
        <v>-1.06437</v>
      </c>
      <c r="H153" s="17">
        <f t="shared" si="225"/>
        <v>-2.99805</v>
      </c>
      <c r="I153" s="36">
        <f t="shared" si="226"/>
        <v>-1.460027964</v>
      </c>
      <c r="J153" s="37"/>
      <c r="K153" s="29">
        <f t="shared" ref="K153:M153" si="231">(G153*0.001*9.81)/(0.5*1.225*10^2*0.0565*0.0125)</f>
        <v>-0.2413776633</v>
      </c>
      <c r="L153" s="29">
        <f t="shared" si="231"/>
        <v>-0.6798973133</v>
      </c>
      <c r="M153" s="29">
        <f t="shared" si="231"/>
        <v>-0.3311049148</v>
      </c>
      <c r="N153" s="29">
        <f t="shared" si="228"/>
        <v>-0.3232933327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>
      <c r="A154" s="1"/>
      <c r="B154" s="14">
        <v>2.0</v>
      </c>
      <c r="C154" s="15">
        <v>-0.682502</v>
      </c>
      <c r="D154" s="15">
        <v>-2.92195</v>
      </c>
      <c r="E154" s="15">
        <v>-85.3195</v>
      </c>
      <c r="F154" s="1"/>
      <c r="G154" s="17">
        <f t="shared" si="224"/>
        <v>-0.7840608226</v>
      </c>
      <c r="H154" s="17">
        <f t="shared" si="225"/>
        <v>-2.943989003</v>
      </c>
      <c r="I154" s="36">
        <f t="shared" si="226"/>
        <v>-1.142917424</v>
      </c>
      <c r="J154" s="37"/>
      <c r="K154" s="29">
        <f t="shared" ref="K154:M154" si="232">(G154*0.001*9.81)/(0.5*1.225*10^2*0.0565*0.0125)</f>
        <v>-0.1778091916</v>
      </c>
      <c r="L154" s="29">
        <f t="shared" si="232"/>
        <v>-0.6676373689</v>
      </c>
      <c r="M154" s="29">
        <f t="shared" si="232"/>
        <v>-0.2591906358</v>
      </c>
      <c r="N154" s="29">
        <f t="shared" si="228"/>
        <v>-0.2534362877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>
      <c r="A155" s="1"/>
      <c r="B155" s="14">
        <v>4.0</v>
      </c>
      <c r="C155" s="15">
        <v>-0.463488</v>
      </c>
      <c r="D155" s="15">
        <v>-2.99587</v>
      </c>
      <c r="E155" s="15">
        <v>-68.8738</v>
      </c>
      <c r="F155" s="1"/>
      <c r="G155" s="17">
        <f t="shared" si="224"/>
        <v>-0.6713402935</v>
      </c>
      <c r="H155" s="17">
        <f t="shared" si="225"/>
        <v>-3.0209035</v>
      </c>
      <c r="I155" s="36">
        <f t="shared" si="226"/>
        <v>-0.9226151824</v>
      </c>
      <c r="J155" s="37"/>
      <c r="K155" s="29">
        <f t="shared" ref="K155:M155" si="233">(G155*0.001*9.81)/(0.5*1.225*10^2*0.0565*0.0125)</f>
        <v>-0.1522464475</v>
      </c>
      <c r="L155" s="29">
        <f t="shared" si="233"/>
        <v>-0.6850800265</v>
      </c>
      <c r="M155" s="29">
        <f t="shared" si="233"/>
        <v>-0.2092305278</v>
      </c>
      <c r="N155" s="29">
        <f t="shared" si="228"/>
        <v>-0.2043034537</v>
      </c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>
      <c r="A156" s="1"/>
      <c r="B156" s="14">
        <v>6.0</v>
      </c>
      <c r="C156" s="15">
        <v>0.0779143</v>
      </c>
      <c r="D156" s="15">
        <v>-2.98085</v>
      </c>
      <c r="E156" s="15">
        <v>-35.7804</v>
      </c>
      <c r="F156" s="1"/>
      <c r="G156" s="17">
        <f t="shared" si="224"/>
        <v>-0.2340961925</v>
      </c>
      <c r="H156" s="17">
        <f t="shared" si="225"/>
        <v>-2.95637633</v>
      </c>
      <c r="I156" s="36">
        <f t="shared" si="226"/>
        <v>-0.4793047613</v>
      </c>
      <c r="J156" s="37"/>
      <c r="K156" s="29">
        <f t="shared" ref="K156:M156" si="234">(G156*0.001*9.81)/(0.5*1.225*10^2*0.0565*0.0125)</f>
        <v>-0.05308829817</v>
      </c>
      <c r="L156" s="29">
        <f t="shared" si="234"/>
        <v>-0.6704465649</v>
      </c>
      <c r="M156" s="29">
        <f t="shared" si="234"/>
        <v>-0.1086966593</v>
      </c>
      <c r="N156" s="29">
        <f t="shared" si="228"/>
        <v>-0.1069785898</v>
      </c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>
      <c r="A157" s="1"/>
      <c r="B157" s="14">
        <v>8.0</v>
      </c>
      <c r="C157" s="15">
        <v>0.274663</v>
      </c>
      <c r="D157" s="15">
        <v>-2.69093</v>
      </c>
      <c r="E157" s="15">
        <v>-23.1806</v>
      </c>
      <c r="F157" s="1"/>
      <c r="G157" s="17">
        <f t="shared" si="224"/>
        <v>-0.1025150741</v>
      </c>
      <c r="H157" s="17">
        <f t="shared" si="225"/>
        <v>-2.626516353</v>
      </c>
      <c r="I157" s="36">
        <f t="shared" si="226"/>
        <v>-0.3105211778</v>
      </c>
      <c r="J157" s="37"/>
      <c r="K157" s="29">
        <f t="shared" ref="K157:M157" si="235">(G157*0.001*9.81)/(0.5*1.225*10^2*0.0565*0.0125)</f>
        <v>-0.02324835257</v>
      </c>
      <c r="L157" s="29">
        <f t="shared" si="235"/>
        <v>-0.5956409705</v>
      </c>
      <c r="M157" s="29">
        <f t="shared" si="235"/>
        <v>-0.07041994448</v>
      </c>
      <c r="N157" s="29">
        <f t="shared" si="228"/>
        <v>-0.06966756991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>
      <c r="A158" s="1"/>
      <c r="B158" s="14">
        <v>10.0</v>
      </c>
      <c r="C158" s="15">
        <v>1.06206</v>
      </c>
      <c r="D158" s="15">
        <v>-2.88091</v>
      </c>
      <c r="E158" s="15">
        <v>20.7798</v>
      </c>
      <c r="F158" s="1"/>
      <c r="G158" s="17">
        <f t="shared" si="224"/>
        <v>0.5456601506</v>
      </c>
      <c r="H158" s="17">
        <f t="shared" si="225"/>
        <v>-2.65271772</v>
      </c>
      <c r="I158" s="36">
        <f t="shared" si="226"/>
        <v>0.2783606969</v>
      </c>
      <c r="J158" s="37"/>
      <c r="K158" s="29">
        <f t="shared" ref="K158:M158" si="236">(G158*0.001*9.81)/(0.5*1.225*10^2*0.0565*0.0125)</f>
        <v>0.1237447242</v>
      </c>
      <c r="L158" s="29">
        <f t="shared" si="236"/>
        <v>-0.6015829126</v>
      </c>
      <c r="M158" s="29">
        <f t="shared" si="236"/>
        <v>0.06312659561</v>
      </c>
      <c r="N158" s="29">
        <f t="shared" si="228"/>
        <v>0.05912190827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>
      <c r="A159" s="1"/>
      <c r="B159" s="14">
        <v>12.0</v>
      </c>
      <c r="C159" s="15">
        <v>1.51502</v>
      </c>
      <c r="D159" s="15">
        <v>-2.54981</v>
      </c>
      <c r="E159" s="15">
        <v>47.0388</v>
      </c>
      <c r="F159" s="1"/>
      <c r="G159" s="17">
        <f t="shared" si="224"/>
        <v>0.9517778696</v>
      </c>
      <c r="H159" s="17">
        <f t="shared" si="225"/>
        <v>-2.179100164</v>
      </c>
      <c r="I159" s="36">
        <f t="shared" si="226"/>
        <v>0.6301193058</v>
      </c>
      <c r="J159" s="37"/>
      <c r="K159" s="29">
        <f t="shared" ref="K159:M159" si="237">(G159*0.001*9.81)/(0.5*1.225*10^2*0.0565*0.0125)</f>
        <v>0.2158440374</v>
      </c>
      <c r="L159" s="29">
        <f t="shared" si="237"/>
        <v>-0.4941759967</v>
      </c>
      <c r="M159" s="29">
        <f t="shared" si="237"/>
        <v>0.1428983583</v>
      </c>
      <c r="N159" s="29">
        <f t="shared" si="228"/>
        <v>0.1359131079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>
      <c r="A160" s="1"/>
      <c r="B160" s="14">
        <v>14.0</v>
      </c>
      <c r="C160" s="15">
        <v>1.78335</v>
      </c>
      <c r="D160" s="15">
        <v>-2.69205</v>
      </c>
      <c r="E160" s="15">
        <v>60.6019</v>
      </c>
      <c r="F160" s="1"/>
      <c r="G160" s="17">
        <f t="shared" si="224"/>
        <v>1.079111044</v>
      </c>
      <c r="H160" s="17">
        <f t="shared" si="225"/>
        <v>-2.180653197</v>
      </c>
      <c r="I160" s="36">
        <f t="shared" si="226"/>
        <v>0.8118070009</v>
      </c>
      <c r="J160" s="37"/>
      <c r="K160" s="29">
        <f t="shared" ref="K160:M160" si="238">(G160*0.001*9.81)/(0.5*1.225*10^2*0.0565*0.0125)</f>
        <v>0.244720635</v>
      </c>
      <c r="L160" s="29">
        <f t="shared" si="238"/>
        <v>-0.4945281934</v>
      </c>
      <c r="M160" s="29">
        <f t="shared" si="238"/>
        <v>0.1841014656</v>
      </c>
      <c r="N160" s="29">
        <f t="shared" si="228"/>
        <v>0.1761816966</v>
      </c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>
      <c r="A161" s="1"/>
      <c r="B161" s="14">
        <v>16.0</v>
      </c>
      <c r="C161" s="15">
        <v>2.01602</v>
      </c>
      <c r="D161" s="15">
        <v>-2.6145</v>
      </c>
      <c r="E161" s="15">
        <v>75.2803</v>
      </c>
      <c r="F161" s="1"/>
      <c r="G161" s="17">
        <f t="shared" si="224"/>
        <v>1.217268937</v>
      </c>
      <c r="H161" s="17">
        <f t="shared" si="225"/>
        <v>-1.957528282</v>
      </c>
      <c r="I161" s="36">
        <f t="shared" si="226"/>
        <v>1.00843496</v>
      </c>
      <c r="J161" s="37"/>
      <c r="K161" s="29">
        <f t="shared" ref="K161:M161" si="239">(G161*0.001*9.81)/(0.5*1.225*10^2*0.0565*0.0125)</f>
        <v>0.2760520605</v>
      </c>
      <c r="L161" s="29">
        <f t="shared" si="239"/>
        <v>-0.4439279597</v>
      </c>
      <c r="M161" s="29">
        <f t="shared" si="239"/>
        <v>0.2286927235</v>
      </c>
      <c r="N161" s="29">
        <f t="shared" si="228"/>
        <v>0.2197589916</v>
      </c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>
      <c r="A162" s="1"/>
      <c r="B162" s="14">
        <v>18.0</v>
      </c>
      <c r="C162" s="15">
        <v>1.80815</v>
      </c>
      <c r="D162" s="15">
        <v>-2.96984</v>
      </c>
      <c r="E162" s="15">
        <v>50.0282</v>
      </c>
      <c r="F162" s="1"/>
      <c r="G162" s="17">
        <f t="shared" si="224"/>
        <v>0.8019218092</v>
      </c>
      <c r="H162" s="17">
        <f t="shared" si="225"/>
        <v>-2.265736606</v>
      </c>
      <c r="I162" s="36">
        <f t="shared" si="226"/>
        <v>0.6701645164</v>
      </c>
      <c r="J162" s="37"/>
      <c r="K162" s="29">
        <f t="shared" ref="K162:M162" si="240">(G162*0.001*9.81)/(0.5*1.225*10^2*0.0565*0.0125)</f>
        <v>0.1818597033</v>
      </c>
      <c r="L162" s="29">
        <f t="shared" si="240"/>
        <v>-0.5138233956</v>
      </c>
      <c r="M162" s="29">
        <f t="shared" si="240"/>
        <v>0.1519798049</v>
      </c>
      <c r="N162" s="29">
        <f t="shared" si="228"/>
        <v>0.1460943722</v>
      </c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>
      <c r="A163" s="1"/>
      <c r="B163" s="14">
        <v>20.0</v>
      </c>
      <c r="C163" s="15">
        <v>2.1132</v>
      </c>
      <c r="D163" s="15">
        <v>-2.48862</v>
      </c>
      <c r="E163" s="15">
        <v>74.8683</v>
      </c>
      <c r="F163" s="1"/>
      <c r="G163" s="17">
        <f t="shared" si="224"/>
        <v>1.134600277</v>
      </c>
      <c r="H163" s="17">
        <f t="shared" si="225"/>
        <v>-1.615780883</v>
      </c>
      <c r="I163" s="36">
        <f t="shared" si="226"/>
        <v>1.002915917</v>
      </c>
      <c r="J163" s="37"/>
      <c r="K163" s="29">
        <f t="shared" ref="K163:M163" si="241">(G163*0.001*9.81)/(0.5*1.225*10^2*0.0565*0.0125)</f>
        <v>0.2573044746</v>
      </c>
      <c r="L163" s="29">
        <f t="shared" si="241"/>
        <v>-0.3664265377</v>
      </c>
      <c r="M163" s="29">
        <f t="shared" si="241"/>
        <v>0.2274411158</v>
      </c>
      <c r="N163" s="29">
        <f t="shared" si="228"/>
        <v>0.2191141024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>
      <c r="A164" s="1"/>
      <c r="B164" s="14">
        <v>22.0</v>
      </c>
      <c r="C164" s="15">
        <v>1.71914</v>
      </c>
      <c r="D164" s="15">
        <v>-3.34945</v>
      </c>
      <c r="E164" s="15">
        <v>44.0058</v>
      </c>
      <c r="F164" s="1"/>
      <c r="G164" s="17">
        <f t="shared" si="224"/>
        <v>0.3392327972</v>
      </c>
      <c r="H164" s="17">
        <f t="shared" si="225"/>
        <v>-2.461554783</v>
      </c>
      <c r="I164" s="36">
        <f t="shared" si="226"/>
        <v>0.5894900411</v>
      </c>
      <c r="J164" s="37"/>
      <c r="K164" s="29">
        <f t="shared" ref="K164:M164" si="242">(G164*0.001*9.81)/(0.5*1.225*10^2*0.0565*0.0125)</f>
        <v>0.07693116107</v>
      </c>
      <c r="L164" s="29">
        <f t="shared" si="242"/>
        <v>-0.5582310113</v>
      </c>
      <c r="M164" s="29">
        <f t="shared" si="242"/>
        <v>0.13368446</v>
      </c>
      <c r="N164" s="29">
        <f t="shared" si="228"/>
        <v>0.1311947761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>
      <c r="A165" s="1"/>
      <c r="B165" s="14">
        <v>24.0</v>
      </c>
      <c r="C165" s="15">
        <v>1.75633</v>
      </c>
      <c r="D165" s="15">
        <v>-3.00014</v>
      </c>
      <c r="E165" s="15">
        <v>46.7877</v>
      </c>
      <c r="F165" s="1"/>
      <c r="G165" s="17">
        <f t="shared" si="224"/>
        <v>0.3842204211</v>
      </c>
      <c r="H165" s="17">
        <f t="shared" si="225"/>
        <v>-2.026400501</v>
      </c>
      <c r="I165" s="36">
        <f t="shared" si="226"/>
        <v>0.6267556367</v>
      </c>
      <c r="J165" s="37"/>
      <c r="K165" s="29">
        <f t="shared" ref="K165:M165" si="243">(G165*0.001*9.81)/(0.5*1.225*10^2*0.0565*0.0125)</f>
        <v>0.08713344741</v>
      </c>
      <c r="L165" s="29">
        <f t="shared" si="243"/>
        <v>-0.4595467908</v>
      </c>
      <c r="M165" s="29">
        <f t="shared" si="243"/>
        <v>0.1421355459</v>
      </c>
      <c r="N165" s="29">
        <f t="shared" si="228"/>
        <v>0.1393156907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>
      <c r="A166" s="1"/>
      <c r="B166" s="14">
        <v>26.0</v>
      </c>
      <c r="C166" s="15">
        <v>1.99119</v>
      </c>
      <c r="D166" s="15">
        <v>-3.38328</v>
      </c>
      <c r="E166" s="15">
        <v>62.7636</v>
      </c>
      <c r="F166" s="1"/>
      <c r="G166" s="17">
        <f t="shared" si="224"/>
        <v>0.3065373833</v>
      </c>
      <c r="H166" s="17">
        <f t="shared" si="225"/>
        <v>-2.167991677</v>
      </c>
      <c r="I166" s="36">
        <f t="shared" si="226"/>
        <v>0.8407645616</v>
      </c>
      <c r="J166" s="37"/>
      <c r="K166" s="29">
        <f t="shared" ref="K166:M166" si="244">(G166*0.001*9.81)/(0.5*1.225*10^2*0.0565*0.0125)</f>
        <v>0.06951650018</v>
      </c>
      <c r="L166" s="29">
        <f t="shared" si="244"/>
        <v>-0.4916568158</v>
      </c>
      <c r="M166" s="29">
        <f t="shared" si="244"/>
        <v>0.1906684567</v>
      </c>
      <c r="N166" s="29">
        <f t="shared" si="228"/>
        <v>0.1884187297</v>
      </c>
      <c r="O166" s="3"/>
      <c r="P166" s="43" t="s">
        <v>53</v>
      </c>
      <c r="Q166" s="44" t="s">
        <v>48</v>
      </c>
      <c r="R166" s="22"/>
      <c r="S166" s="22"/>
      <c r="T166" s="23"/>
      <c r="U166" s="44" t="s">
        <v>50</v>
      </c>
      <c r="V166" s="22"/>
      <c r="W166" s="22"/>
      <c r="X166" s="23"/>
      <c r="Y166" s="44" t="s">
        <v>54</v>
      </c>
      <c r="Z166" s="22"/>
      <c r="AA166" s="22"/>
      <c r="AB166" s="2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>
      <c r="A167" s="1"/>
      <c r="B167" s="14">
        <v>28.0</v>
      </c>
      <c r="C167" s="15">
        <v>2.30758</v>
      </c>
      <c r="D167" s="15">
        <v>-2.83672</v>
      </c>
      <c r="E167" s="15">
        <v>82.8306</v>
      </c>
      <c r="F167" s="1"/>
      <c r="G167" s="17">
        <f t="shared" si="224"/>
        <v>0.7057128345</v>
      </c>
      <c r="H167" s="17">
        <f t="shared" si="225"/>
        <v>-1.421331907</v>
      </c>
      <c r="I167" s="36">
        <f t="shared" si="226"/>
        <v>1.109576778</v>
      </c>
      <c r="J167" s="37"/>
      <c r="K167" s="29">
        <f t="shared" ref="K167:M167" si="245">(G167*0.001*9.81)/(0.5*1.225*10^2*0.0565*0.0125)</f>
        <v>0.160041447</v>
      </c>
      <c r="L167" s="29">
        <f t="shared" si="245"/>
        <v>-0.322329429</v>
      </c>
      <c r="M167" s="29">
        <f t="shared" si="245"/>
        <v>0.2516296495</v>
      </c>
      <c r="N167" s="29">
        <f t="shared" si="228"/>
        <v>0.2464503098</v>
      </c>
      <c r="O167" s="3"/>
      <c r="P167" s="26" t="s">
        <v>35</v>
      </c>
      <c r="Q167" s="27" t="s">
        <v>36</v>
      </c>
      <c r="R167" s="27" t="s">
        <v>37</v>
      </c>
      <c r="S167" s="28" t="s">
        <v>38</v>
      </c>
      <c r="T167" s="28" t="s">
        <v>55</v>
      </c>
      <c r="U167" s="27" t="s">
        <v>36</v>
      </c>
      <c r="V167" s="27" t="s">
        <v>37</v>
      </c>
      <c r="W167" s="28" t="s">
        <v>38</v>
      </c>
      <c r="X167" s="28" t="s">
        <v>55</v>
      </c>
      <c r="Y167" s="27" t="s">
        <v>36</v>
      </c>
      <c r="Z167" s="27" t="s">
        <v>37</v>
      </c>
      <c r="AA167" s="28" t="s">
        <v>38</v>
      </c>
      <c r="AB167" s="28" t="s">
        <v>55</v>
      </c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"/>
      <c r="P168" s="14">
        <v>-6.0</v>
      </c>
      <c r="Q168" s="29">
        <v>-0.25839993229533154</v>
      </c>
      <c r="R168" s="29">
        <f t="shared" ref="R168:R179" si="246">-AE168</f>
        <v>0.5921729855</v>
      </c>
      <c r="S168" s="29">
        <v>-0.32853790390558096</v>
      </c>
      <c r="T168" s="29">
        <f t="shared" ref="T168:T179" si="247">Q168/R168</f>
        <v>-0.4363588658</v>
      </c>
      <c r="U168" s="30">
        <f t="shared" ref="U168:U179" si="248">K243</f>
        <v>0.3451252599</v>
      </c>
      <c r="V168" s="30">
        <f t="shared" ref="V168:V179" si="249">-L243</f>
        <v>0.7710747388</v>
      </c>
      <c r="W168" s="30">
        <f t="shared" ref="W168:W179" si="250">M243</f>
        <v>0.00886517977</v>
      </c>
      <c r="X168" s="29">
        <f t="shared" ref="X168:X179" si="251">U168/V168</f>
        <v>0.4475898931</v>
      </c>
      <c r="Y168" s="30">
        <f t="shared" ref="Y168:Y179" si="252">K289</f>
        <v>0.1992430538</v>
      </c>
      <c r="Z168" s="30">
        <f t="shared" ref="Z168:Z179" si="253">-L289</f>
        <v>0.7053089632</v>
      </c>
      <c r="AA168" s="30">
        <f t="shared" ref="AA168:AA179" si="254">M289</f>
        <v>-0.06697255515</v>
      </c>
      <c r="AB168" s="29">
        <f t="shared" ref="AB168:AB179" si="255">Y168/Z168</f>
        <v>0.2824904606</v>
      </c>
      <c r="AC168" s="3"/>
      <c r="AD168" s="3"/>
      <c r="AE168" s="46">
        <v>-0.5921729855017805</v>
      </c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"/>
      <c r="P169" s="45">
        <v>-4.0</v>
      </c>
      <c r="Q169" s="46">
        <v>-0.17226265313129926</v>
      </c>
      <c r="R169" s="29">
        <f t="shared" si="246"/>
        <v>0.6347770216</v>
      </c>
      <c r="S169" s="46">
        <v>-0.24301269511695595</v>
      </c>
      <c r="T169" s="29">
        <f t="shared" si="247"/>
        <v>-0.2713750613</v>
      </c>
      <c r="U169" s="30">
        <f t="shared" si="248"/>
        <v>0.4486155019</v>
      </c>
      <c r="V169" s="30">
        <f t="shared" si="249"/>
        <v>0.7968071727</v>
      </c>
      <c r="W169" s="30">
        <f t="shared" si="250"/>
        <v>0.1070941762</v>
      </c>
      <c r="X169" s="29">
        <f t="shared" si="251"/>
        <v>0.563016395</v>
      </c>
      <c r="Y169" s="30">
        <f t="shared" si="252"/>
        <v>0.3188576176</v>
      </c>
      <c r="Z169" s="30">
        <f t="shared" si="253"/>
        <v>0.7266852443</v>
      </c>
      <c r="AA169" s="30">
        <f t="shared" si="254"/>
        <v>0.04741193202</v>
      </c>
      <c r="AB169" s="29">
        <f t="shared" si="255"/>
        <v>0.4387836688</v>
      </c>
      <c r="AC169" s="3"/>
      <c r="AD169" s="3"/>
      <c r="AE169" s="46">
        <v>-0.6347770216380131</v>
      </c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"/>
      <c r="P170" s="45">
        <v>-4.0</v>
      </c>
      <c r="Q170" s="46">
        <v>-0.18693252568590604</v>
      </c>
      <c r="R170" s="29">
        <f t="shared" si="246"/>
        <v>0.6300209456</v>
      </c>
      <c r="S170" s="46">
        <v>-0.25506184940011406</v>
      </c>
      <c r="T170" s="29">
        <f t="shared" si="247"/>
        <v>-0.2967084301</v>
      </c>
      <c r="U170" s="30">
        <f t="shared" si="248"/>
        <v>0.4721835566</v>
      </c>
      <c r="V170" s="30">
        <f t="shared" si="249"/>
        <v>0.7892432512</v>
      </c>
      <c r="W170" s="30">
        <f t="shared" si="250"/>
        <v>0.1177945105</v>
      </c>
      <c r="X170" s="29">
        <f t="shared" si="251"/>
        <v>0.598273797</v>
      </c>
      <c r="Y170" s="30">
        <f t="shared" si="252"/>
        <v>0.2784160225</v>
      </c>
      <c r="Z170" s="30">
        <f t="shared" si="253"/>
        <v>0.717466101</v>
      </c>
      <c r="AA170" s="30">
        <f t="shared" si="254"/>
        <v>0.01312702546</v>
      </c>
      <c r="AB170" s="29">
        <f t="shared" si="255"/>
        <v>0.3880546023</v>
      </c>
      <c r="AC170" s="3"/>
      <c r="AD170" s="3"/>
      <c r="AE170" s="46">
        <v>-0.6300209455566258</v>
      </c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"/>
      <c r="P171" s="45">
        <v>-2.0</v>
      </c>
      <c r="Q171" s="46">
        <v>-0.09231746019512427</v>
      </c>
      <c r="R171" s="29">
        <f t="shared" si="246"/>
        <v>0.6257118609</v>
      </c>
      <c r="S171" s="46">
        <v>-0.16450985605350255</v>
      </c>
      <c r="T171" s="29">
        <f t="shared" si="247"/>
        <v>-0.1475398917</v>
      </c>
      <c r="U171" s="30">
        <f t="shared" si="248"/>
        <v>0.6018615015</v>
      </c>
      <c r="V171" s="30">
        <f t="shared" si="249"/>
        <v>0.7693540377</v>
      </c>
      <c r="W171" s="30">
        <f t="shared" si="250"/>
        <v>0.232865863</v>
      </c>
      <c r="X171" s="29">
        <f t="shared" si="251"/>
        <v>0.7822945901</v>
      </c>
      <c r="Y171" s="30">
        <f t="shared" si="252"/>
        <v>0.4074081859</v>
      </c>
      <c r="Z171" s="30">
        <f t="shared" si="253"/>
        <v>0.7125413707</v>
      </c>
      <c r="AA171" s="30">
        <f t="shared" si="254"/>
        <v>0.1250283169</v>
      </c>
      <c r="AB171" s="29">
        <f t="shared" si="255"/>
        <v>0.5717677634</v>
      </c>
      <c r="AC171" s="3"/>
      <c r="AD171" s="3"/>
      <c r="AE171" s="46">
        <v>-0.6257118609121834</v>
      </c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>
      <c r="A172" s="1"/>
      <c r="B172" s="21" t="s">
        <v>56</v>
      </c>
      <c r="C172" s="22"/>
      <c r="D172" s="22"/>
      <c r="E172" s="23"/>
      <c r="F172" s="1"/>
      <c r="G172" s="1"/>
      <c r="H172" s="1"/>
      <c r="I172" s="1"/>
      <c r="J172" s="1"/>
      <c r="K172" s="1"/>
      <c r="L172" s="1"/>
      <c r="M172" s="1"/>
      <c r="N172" s="1"/>
      <c r="O172" s="3"/>
      <c r="P172" s="45">
        <v>0.0</v>
      </c>
      <c r="Q172" s="46">
        <v>-0.004042872325085786</v>
      </c>
      <c r="R172" s="29">
        <f t="shared" si="246"/>
        <v>0.6617617292</v>
      </c>
      <c r="S172" s="46">
        <v>-0.0762049845643532</v>
      </c>
      <c r="T172" s="29">
        <f t="shared" si="247"/>
        <v>-0.006109256772</v>
      </c>
      <c r="U172" s="30">
        <f t="shared" si="248"/>
        <v>0.6670865199</v>
      </c>
      <c r="V172" s="30">
        <f t="shared" si="249"/>
        <v>0.7509111539</v>
      </c>
      <c r="W172" s="30">
        <f t="shared" si="250"/>
        <v>0.3088281207</v>
      </c>
      <c r="X172" s="29">
        <f t="shared" si="251"/>
        <v>0.8883694382</v>
      </c>
      <c r="Y172" s="30">
        <f t="shared" si="252"/>
        <v>0.4965208631</v>
      </c>
      <c r="Z172" s="30">
        <f t="shared" si="253"/>
        <v>0.7016318937</v>
      </c>
      <c r="AA172" s="30">
        <f t="shared" si="254"/>
        <v>0.2170129757</v>
      </c>
      <c r="AB172" s="29">
        <f t="shared" si="255"/>
        <v>0.7076657541</v>
      </c>
      <c r="AC172" s="3"/>
      <c r="AD172" s="3"/>
      <c r="AE172" s="46">
        <v>-0.6617617291674192</v>
      </c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>
      <c r="A173" s="1"/>
      <c r="B173" s="12" t="s">
        <v>31</v>
      </c>
      <c r="C173" s="13" t="s">
        <v>32</v>
      </c>
      <c r="D173" s="13" t="s">
        <v>33</v>
      </c>
      <c r="E173" s="13" t="s">
        <v>34</v>
      </c>
      <c r="F173" s="1"/>
      <c r="G173" s="32" t="s">
        <v>41</v>
      </c>
      <c r="H173" s="32" t="s">
        <v>42</v>
      </c>
      <c r="I173" s="33" t="s">
        <v>43</v>
      </c>
      <c r="J173" s="34"/>
      <c r="K173" s="26" t="s">
        <v>36</v>
      </c>
      <c r="L173" s="26" t="s">
        <v>37</v>
      </c>
      <c r="M173" s="35" t="s">
        <v>38</v>
      </c>
      <c r="N173" s="35" t="s">
        <v>39</v>
      </c>
      <c r="O173" s="3"/>
      <c r="P173" s="45">
        <v>2.0</v>
      </c>
      <c r="Q173" s="46">
        <v>0.11324412553965389</v>
      </c>
      <c r="R173" s="29">
        <f t="shared" si="246"/>
        <v>0.6302531339</v>
      </c>
      <c r="S173" s="46">
        <v>0.02854443221875284</v>
      </c>
      <c r="T173" s="29">
        <f t="shared" si="247"/>
        <v>0.1796803847</v>
      </c>
      <c r="U173" s="30">
        <f t="shared" si="248"/>
        <v>0.7911381459</v>
      </c>
      <c r="V173" s="30">
        <f t="shared" si="249"/>
        <v>0.6856160031</v>
      </c>
      <c r="W173" s="30">
        <f t="shared" si="250"/>
        <v>0.4167002987</v>
      </c>
      <c r="X173" s="29">
        <f t="shared" si="251"/>
        <v>1.153908518</v>
      </c>
      <c r="Y173" s="30">
        <f t="shared" si="252"/>
        <v>0.5921399127</v>
      </c>
      <c r="Z173" s="30">
        <f t="shared" si="253"/>
        <v>0.6598304862</v>
      </c>
      <c r="AA173" s="30">
        <f t="shared" si="254"/>
        <v>0.3006385965</v>
      </c>
      <c r="AB173" s="29">
        <f t="shared" si="255"/>
        <v>0.8974121765</v>
      </c>
      <c r="AC173" s="3"/>
      <c r="AD173" s="3"/>
      <c r="AE173" s="46">
        <v>-0.6302531338652738</v>
      </c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>
      <c r="A174" s="1"/>
      <c r="B174" s="14">
        <v>-6.0</v>
      </c>
      <c r="C174" s="15">
        <v>-1.85333</v>
      </c>
      <c r="D174" s="15">
        <v>-2.33826</v>
      </c>
      <c r="E174" s="15">
        <v>-121.584</v>
      </c>
      <c r="F174" s="1"/>
      <c r="G174" s="17">
        <f t="shared" ref="G174:G192" si="257">C174*COS(B174*3.141592654/180) + D174*SIN(B174*3.141592654/180)</f>
        <v>-1.59876254</v>
      </c>
      <c r="H174" s="17">
        <f t="shared" ref="H174:H192" si="258">D174*COS(B174*3.141592654/180) + C174*SIN(B174*3.141592654/180)</f>
        <v>-2.13172503</v>
      </c>
      <c r="I174" s="36">
        <f t="shared" ref="I174:I192" si="259">E174*0.1/((0.175*0.0565)*25^2*1.208 )</f>
        <v>-1.62870706</v>
      </c>
      <c r="J174" s="37"/>
      <c r="K174" s="29">
        <f t="shared" ref="K174:M174" si="256">(G174*0.001*9.81)/(0.5*1.225*10^2*0.0565*0.0125)</f>
        <v>-0.3625671205</v>
      </c>
      <c r="L174" s="29">
        <f t="shared" si="256"/>
        <v>-0.4834322713</v>
      </c>
      <c r="M174" s="29">
        <f t="shared" si="256"/>
        <v>-0.3693579342</v>
      </c>
      <c r="N174" s="29">
        <f t="shared" ref="N174:N192" si="261">M174-K174*(1.8284806565186/56.5)</f>
        <v>-0.3576243596</v>
      </c>
      <c r="O174" s="3"/>
      <c r="P174" s="45">
        <v>4.0</v>
      </c>
      <c r="Q174" s="46">
        <v>0.2090765564792632</v>
      </c>
      <c r="R174" s="29">
        <f t="shared" si="246"/>
        <v>0.6058275403</v>
      </c>
      <c r="S174" s="46">
        <v>0.12294402556178195</v>
      </c>
      <c r="T174" s="29">
        <f t="shared" si="247"/>
        <v>0.3451090328</v>
      </c>
      <c r="U174" s="30">
        <f t="shared" si="248"/>
        <v>0.8501199799</v>
      </c>
      <c r="V174" s="30">
        <f t="shared" si="249"/>
        <v>0.6366443994</v>
      </c>
      <c r="W174" s="30">
        <f t="shared" si="250"/>
        <v>0.4838982647</v>
      </c>
      <c r="X174" s="29">
        <f t="shared" si="251"/>
        <v>1.335313686</v>
      </c>
      <c r="Y174" s="30">
        <f t="shared" si="252"/>
        <v>0.6883292658</v>
      </c>
      <c r="Z174" s="30">
        <f t="shared" si="253"/>
        <v>0.6099641995</v>
      </c>
      <c r="AA174" s="30">
        <f t="shared" si="254"/>
        <v>0.3957054911</v>
      </c>
      <c r="AB174" s="29">
        <f t="shared" si="255"/>
        <v>1.128474862</v>
      </c>
      <c r="AC174" s="3"/>
      <c r="AD174" s="3"/>
      <c r="AE174" s="46">
        <v>-0.6058275402774321</v>
      </c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>
      <c r="A175" s="1"/>
      <c r="B175" s="14">
        <v>-4.0</v>
      </c>
      <c r="C175" s="15">
        <v>-1.8648</v>
      </c>
      <c r="D175" s="15">
        <v>-2.4208</v>
      </c>
      <c r="E175" s="15">
        <v>-122.079</v>
      </c>
      <c r="F175" s="1"/>
      <c r="G175" s="17">
        <f t="shared" si="257"/>
        <v>-1.691390969</v>
      </c>
      <c r="H175" s="17">
        <f t="shared" si="258"/>
        <v>-2.284821181</v>
      </c>
      <c r="I175" s="36">
        <f t="shared" si="259"/>
        <v>-1.635337949</v>
      </c>
      <c r="J175" s="37"/>
      <c r="K175" s="29">
        <f t="shared" ref="K175:M175" si="260">(G175*0.001*9.81)/(0.5*1.225*10^2*0.0565*0.0125)</f>
        <v>-0.3835733813</v>
      </c>
      <c r="L175" s="29">
        <f t="shared" si="260"/>
        <v>-0.5181513925</v>
      </c>
      <c r="M175" s="29">
        <f t="shared" si="260"/>
        <v>-0.3708616861</v>
      </c>
      <c r="N175" s="29">
        <f t="shared" si="261"/>
        <v>-0.3584482966</v>
      </c>
      <c r="O175" s="3"/>
      <c r="P175" s="45">
        <v>6.0</v>
      </c>
      <c r="Q175" s="46">
        <v>0.3091086119328939</v>
      </c>
      <c r="R175" s="29">
        <f t="shared" si="246"/>
        <v>0.573612198</v>
      </c>
      <c r="S175" s="46">
        <v>0.21396689073197955</v>
      </c>
      <c r="T175" s="29">
        <f t="shared" si="247"/>
        <v>0.5388808206</v>
      </c>
      <c r="U175" s="30">
        <f t="shared" si="248"/>
        <v>0.9549574583</v>
      </c>
      <c r="V175" s="30">
        <f t="shared" si="249"/>
        <v>0.5453548762</v>
      </c>
      <c r="W175" s="30">
        <f t="shared" si="250"/>
        <v>0.5762468619</v>
      </c>
      <c r="X175" s="29">
        <f t="shared" si="251"/>
        <v>1.751075309</v>
      </c>
      <c r="Y175" s="30">
        <f t="shared" si="252"/>
        <v>0.7901782501</v>
      </c>
      <c r="Z175" s="30">
        <f t="shared" si="253"/>
        <v>0.5334236124</v>
      </c>
      <c r="AA175" s="30">
        <f t="shared" si="254"/>
        <v>0.4846091293</v>
      </c>
      <c r="AB175" s="29">
        <f t="shared" si="255"/>
        <v>1.481333469</v>
      </c>
      <c r="AC175" s="3"/>
      <c r="AD175" s="3"/>
      <c r="AE175" s="46">
        <v>-0.5736121979794756</v>
      </c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>
      <c r="A176" s="1"/>
      <c r="B176" s="14">
        <v>-2.0</v>
      </c>
      <c r="C176" s="15">
        <v>-1.87203</v>
      </c>
      <c r="D176" s="15">
        <v>-2.4955</v>
      </c>
      <c r="E176" s="15">
        <v>-122.415</v>
      </c>
      <c r="F176" s="1"/>
      <c r="G176" s="17">
        <f t="shared" si="257"/>
        <v>-1.783797916</v>
      </c>
      <c r="H176" s="17">
        <f t="shared" si="258"/>
        <v>-2.428646904</v>
      </c>
      <c r="I176" s="36">
        <f t="shared" si="259"/>
        <v>-1.639838916</v>
      </c>
      <c r="J176" s="37"/>
      <c r="K176" s="29">
        <f t="shared" ref="K176:M176" si="262">(G176*0.001*9.81)/(0.5*1.225*10^2*0.0565*0.0125)</f>
        <v>-0.4045294143</v>
      </c>
      <c r="L176" s="29">
        <f t="shared" si="262"/>
        <v>-0.5507681677</v>
      </c>
      <c r="M176" s="29">
        <f t="shared" si="262"/>
        <v>-0.3718824147</v>
      </c>
      <c r="N176" s="29">
        <f t="shared" si="261"/>
        <v>-0.3587908358</v>
      </c>
      <c r="O176" s="3"/>
      <c r="P176" s="45">
        <v>8.0</v>
      </c>
      <c r="Q176" s="46">
        <v>0.37021111532793993</v>
      </c>
      <c r="R176" s="29">
        <f t="shared" si="246"/>
        <v>0.5191072188</v>
      </c>
      <c r="S176" s="46">
        <v>0.2788153582762561</v>
      </c>
      <c r="T176" s="29">
        <f t="shared" si="247"/>
        <v>0.7131688828</v>
      </c>
      <c r="U176" s="30">
        <f t="shared" si="248"/>
        <v>0.9912740353</v>
      </c>
      <c r="V176" s="30">
        <f t="shared" si="249"/>
        <v>0.4415966065</v>
      </c>
      <c r="W176" s="30">
        <f t="shared" si="250"/>
        <v>0.6234039156</v>
      </c>
      <c r="X176" s="29">
        <f t="shared" si="251"/>
        <v>2.24475012</v>
      </c>
      <c r="Y176" s="30">
        <f t="shared" si="252"/>
        <v>0.7865271488</v>
      </c>
      <c r="Z176" s="30">
        <f t="shared" si="253"/>
        <v>0.4486575776</v>
      </c>
      <c r="AA176" s="30">
        <f t="shared" si="254"/>
        <v>0.5068859234</v>
      </c>
      <c r="AB176" s="29">
        <f t="shared" si="255"/>
        <v>1.753067791</v>
      </c>
      <c r="AC176" s="3"/>
      <c r="AD176" s="3"/>
      <c r="AE176" s="46">
        <v>-0.5191072188248878</v>
      </c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>
      <c r="A177" s="1"/>
      <c r="B177" s="14">
        <v>0.0</v>
      </c>
      <c r="C177" s="15">
        <v>-1.8784</v>
      </c>
      <c r="D177" s="15">
        <v>-2.58105</v>
      </c>
      <c r="E177" s="15">
        <v>-122.704</v>
      </c>
      <c r="F177" s="1"/>
      <c r="G177" s="17">
        <f t="shared" si="257"/>
        <v>-1.8784</v>
      </c>
      <c r="H177" s="17">
        <f t="shared" si="258"/>
        <v>-2.58105</v>
      </c>
      <c r="I177" s="36">
        <f t="shared" si="259"/>
        <v>-1.643710284</v>
      </c>
      <c r="J177" s="37"/>
      <c r="K177" s="29">
        <f t="shared" ref="K177:M177" si="263">(G177*0.001*9.81)/(0.5*1.225*10^2*0.0565*0.0125)</f>
        <v>-0.4259832602</v>
      </c>
      <c r="L177" s="29">
        <f t="shared" si="263"/>
        <v>-0.5853301181</v>
      </c>
      <c r="M177" s="29">
        <f t="shared" si="263"/>
        <v>-0.3727603628</v>
      </c>
      <c r="N177" s="29">
        <f t="shared" si="261"/>
        <v>-0.3589744841</v>
      </c>
      <c r="O177" s="3"/>
      <c r="P177" s="45">
        <v>10.0</v>
      </c>
      <c r="Q177" s="46">
        <v>0.4558517515657207</v>
      </c>
      <c r="R177" s="29">
        <f t="shared" si="246"/>
        <v>0.4482724395</v>
      </c>
      <c r="S177" s="46">
        <v>0.35988581582548335</v>
      </c>
      <c r="T177" s="29">
        <f t="shared" si="247"/>
        <v>1.016907825</v>
      </c>
      <c r="U177" s="30">
        <f t="shared" si="248"/>
        <v>0.8154959429</v>
      </c>
      <c r="V177" s="30">
        <f t="shared" si="249"/>
        <v>0.5738380505</v>
      </c>
      <c r="W177" s="30">
        <f t="shared" si="250"/>
        <v>0.5040576546</v>
      </c>
      <c r="X177" s="29">
        <f t="shared" si="251"/>
        <v>1.421125598</v>
      </c>
      <c r="Y177" s="30">
        <f t="shared" si="252"/>
        <v>0.7784685309</v>
      </c>
      <c r="Z177" s="30">
        <f t="shared" si="253"/>
        <v>0.4359650675</v>
      </c>
      <c r="AA177" s="30">
        <f t="shared" si="254"/>
        <v>0.5262767289</v>
      </c>
      <c r="AB177" s="29">
        <f t="shared" si="255"/>
        <v>1.785621347</v>
      </c>
      <c r="AC177" s="3"/>
      <c r="AD177" s="3"/>
      <c r="AE177" s="46">
        <v>-0.4482724395091495</v>
      </c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>
      <c r="A178" s="1"/>
      <c r="B178" s="14">
        <v>2.0</v>
      </c>
      <c r="C178" s="15">
        <v>-1.88099</v>
      </c>
      <c r="D178" s="15">
        <v>-2.69604</v>
      </c>
      <c r="E178" s="15">
        <v>-122.868</v>
      </c>
      <c r="F178" s="1"/>
      <c r="G178" s="17">
        <f t="shared" si="257"/>
        <v>-1.973934591</v>
      </c>
      <c r="H178" s="17">
        <f t="shared" si="258"/>
        <v>-2.76004325</v>
      </c>
      <c r="I178" s="36">
        <f t="shared" si="259"/>
        <v>-1.645907184</v>
      </c>
      <c r="J178" s="37"/>
      <c r="K178" s="29">
        <f t="shared" ref="K178:M178" si="264">(G178*0.001*9.81)/(0.5*1.225*10^2*0.0565*0.0125)</f>
        <v>-0.4476485799</v>
      </c>
      <c r="L178" s="29">
        <f t="shared" si="264"/>
        <v>-0.6259221795</v>
      </c>
      <c r="M178" s="29">
        <f t="shared" si="264"/>
        <v>-0.3732585756</v>
      </c>
      <c r="N178" s="29">
        <f t="shared" si="261"/>
        <v>-0.3587715531</v>
      </c>
      <c r="O178" s="3"/>
      <c r="P178" s="45">
        <v>12.0</v>
      </c>
      <c r="Q178" s="46">
        <v>0.311188517338184</v>
      </c>
      <c r="R178" s="29">
        <f t="shared" si="246"/>
        <v>0.5428641873</v>
      </c>
      <c r="S178" s="46">
        <v>0.24373783772527846</v>
      </c>
      <c r="T178" s="29">
        <f t="shared" si="247"/>
        <v>0.573234567</v>
      </c>
      <c r="U178" s="30">
        <f t="shared" si="248"/>
        <v>0.7938137349</v>
      </c>
      <c r="V178" s="30">
        <f t="shared" si="249"/>
        <v>0.5127301681</v>
      </c>
      <c r="W178" s="30">
        <f t="shared" si="250"/>
        <v>0.5088149789</v>
      </c>
      <c r="X178" s="29">
        <f t="shared" si="251"/>
        <v>1.548209534</v>
      </c>
      <c r="Y178" s="30">
        <f t="shared" si="252"/>
        <v>0.6398167911</v>
      </c>
      <c r="Z178" s="30">
        <f t="shared" si="253"/>
        <v>0.4787307475</v>
      </c>
      <c r="AA178" s="30">
        <f t="shared" si="254"/>
        <v>0.4225421472</v>
      </c>
      <c r="AB178" s="29">
        <f t="shared" si="255"/>
        <v>1.336485685</v>
      </c>
      <c r="AC178" s="3"/>
      <c r="AD178" s="3"/>
      <c r="AE178" s="46">
        <v>-0.542864187268941</v>
      </c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>
      <c r="A179" s="1"/>
      <c r="B179" s="14">
        <v>4.0</v>
      </c>
      <c r="C179" s="15">
        <v>-1.87983</v>
      </c>
      <c r="D179" s="15">
        <v>-2.76849</v>
      </c>
      <c r="E179" s="15">
        <v>-122.869</v>
      </c>
      <c r="F179" s="1"/>
      <c r="G179" s="17">
        <f t="shared" si="257"/>
        <v>-2.068370929</v>
      </c>
      <c r="H179" s="17">
        <f t="shared" si="258"/>
        <v>-2.89287641</v>
      </c>
      <c r="I179" s="36">
        <f t="shared" si="259"/>
        <v>-1.64592058</v>
      </c>
      <c r="J179" s="37"/>
      <c r="K179" s="29">
        <f t="shared" ref="K179:M179" si="265">(G179*0.001*9.81)/(0.5*1.225*10^2*0.0565*0.0125)</f>
        <v>-0.4690648379</v>
      </c>
      <c r="L179" s="29">
        <f t="shared" si="265"/>
        <v>-0.6560460628</v>
      </c>
      <c r="M179" s="29">
        <f t="shared" si="265"/>
        <v>-0.3732616135</v>
      </c>
      <c r="N179" s="29">
        <f t="shared" si="261"/>
        <v>-0.3580815076</v>
      </c>
      <c r="O179" s="3"/>
      <c r="P179" s="45">
        <v>14.0</v>
      </c>
      <c r="Q179" s="46">
        <v>0.19922347640281066</v>
      </c>
      <c r="R179" s="29">
        <f t="shared" si="246"/>
        <v>0.5751608971</v>
      </c>
      <c r="S179" s="46">
        <v>0.17931953437596831</v>
      </c>
      <c r="T179" s="29">
        <f t="shared" si="247"/>
        <v>0.3463786871</v>
      </c>
      <c r="U179" s="30">
        <f t="shared" si="248"/>
        <v>0.5603105638</v>
      </c>
      <c r="V179" s="30">
        <f t="shared" si="249"/>
        <v>0.6610555576</v>
      </c>
      <c r="W179" s="30">
        <f t="shared" si="250"/>
        <v>0.3644426399</v>
      </c>
      <c r="X179" s="29">
        <f t="shared" si="251"/>
        <v>0.8475998081</v>
      </c>
      <c r="Y179" s="30">
        <f t="shared" si="252"/>
        <v>0.422134957</v>
      </c>
      <c r="Z179" s="30">
        <f t="shared" si="253"/>
        <v>0.6504448252</v>
      </c>
      <c r="AA179" s="30">
        <f t="shared" si="254"/>
        <v>0.2957108469</v>
      </c>
      <c r="AB179" s="29">
        <f t="shared" si="255"/>
        <v>0.6489942585</v>
      </c>
      <c r="AC179" s="3"/>
      <c r="AD179" s="3"/>
      <c r="AE179" s="46">
        <v>-0.5751608970573184</v>
      </c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>
      <c r="A180" s="1"/>
      <c r="B180" s="14">
        <v>6.0</v>
      </c>
      <c r="C180" s="15">
        <v>-1.87353</v>
      </c>
      <c r="D180" s="15">
        <v>-2.87568</v>
      </c>
      <c r="E180" s="15">
        <v>-122.756</v>
      </c>
      <c r="F180" s="1"/>
      <c r="G180" s="17">
        <f t="shared" si="257"/>
        <v>-2.163857018</v>
      </c>
      <c r="H180" s="17">
        <f t="shared" si="258"/>
        <v>-3.055763936</v>
      </c>
      <c r="I180" s="36">
        <f t="shared" si="259"/>
        <v>-1.644406862</v>
      </c>
      <c r="J180" s="37"/>
      <c r="K180" s="29">
        <f t="shared" ref="K180:M180" si="266">(G180*0.001*9.81)/(0.5*1.225*10^2*0.0565*0.0125)</f>
        <v>-0.4907191584</v>
      </c>
      <c r="L180" s="29">
        <f t="shared" si="266"/>
        <v>-0.6929856708</v>
      </c>
      <c r="M180" s="29">
        <f t="shared" si="266"/>
        <v>-0.3729183327</v>
      </c>
      <c r="N180" s="29">
        <f t="shared" si="261"/>
        <v>-0.3570374391</v>
      </c>
      <c r="O180" s="3"/>
      <c r="P180" s="45"/>
      <c r="Q180" s="46"/>
      <c r="R180" s="29"/>
      <c r="S180" s="46"/>
      <c r="T180" s="29"/>
      <c r="U180" s="30"/>
      <c r="V180" s="30"/>
      <c r="W180" s="30"/>
      <c r="X180" s="29"/>
      <c r="Y180" s="30"/>
      <c r="Z180" s="30"/>
      <c r="AA180" s="30"/>
      <c r="AB180" s="29"/>
      <c r="AC180" s="3"/>
      <c r="AD180" s="3"/>
      <c r="AE180" s="46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>
      <c r="A181" s="1"/>
      <c r="B181" s="14">
        <v>8.0</v>
      </c>
      <c r="C181" s="15">
        <v>-1.86832</v>
      </c>
      <c r="D181" s="15">
        <v>-2.95085</v>
      </c>
      <c r="E181" s="15">
        <v>-122.581</v>
      </c>
      <c r="F181" s="1"/>
      <c r="G181" s="17">
        <f t="shared" si="257"/>
        <v>-2.260816583</v>
      </c>
      <c r="H181" s="17">
        <f t="shared" si="258"/>
        <v>-3.182152419</v>
      </c>
      <c r="I181" s="36">
        <f t="shared" si="259"/>
        <v>-1.642062608</v>
      </c>
      <c r="J181" s="37"/>
      <c r="K181" s="29">
        <f t="shared" ref="K181:M181" si="267">(G181*0.001*9.81)/(0.5*1.225*10^2*0.0565*0.0125)</f>
        <v>-0.5127076336</v>
      </c>
      <c r="L181" s="29">
        <f t="shared" si="267"/>
        <v>-0.7216480313</v>
      </c>
      <c r="M181" s="29">
        <f t="shared" si="267"/>
        <v>-0.3723867033</v>
      </c>
      <c r="N181" s="29">
        <f t="shared" si="261"/>
        <v>-0.3557942079</v>
      </c>
      <c r="O181" s="3"/>
      <c r="P181" s="45">
        <v>18.0</v>
      </c>
      <c r="Q181" s="46">
        <v>0.33571727803937945</v>
      </c>
      <c r="R181" s="29">
        <f>-AE181</f>
        <v>0.4432484932</v>
      </c>
      <c r="S181" s="46">
        <v>0.3076190434074272</v>
      </c>
      <c r="T181" s="29">
        <f>Q181/R181</f>
        <v>0.7574019611</v>
      </c>
      <c r="U181" s="30">
        <f>K256</f>
        <v>0.4433813231</v>
      </c>
      <c r="V181" s="30">
        <f>-L256</f>
        <v>0.6734661186</v>
      </c>
      <c r="W181" s="30">
        <f>M256</f>
        <v>0.3450579102</v>
      </c>
      <c r="X181" s="29">
        <f>U181/V181</f>
        <v>0.6583572816</v>
      </c>
      <c r="Y181" s="30">
        <f>K302</f>
        <v>0.3900838429</v>
      </c>
      <c r="Z181" s="30">
        <f>-L302</f>
        <v>0.6333135651</v>
      </c>
      <c r="AA181" s="30">
        <f>M302</f>
        <v>0.3222191078</v>
      </c>
      <c r="AB181" s="29">
        <f>Y181/Z181</f>
        <v>0.6159410827</v>
      </c>
      <c r="AC181" s="3"/>
      <c r="AD181" s="3"/>
      <c r="AE181" s="46">
        <v>-0.4432484932379388</v>
      </c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>
      <c r="A182" s="1"/>
      <c r="B182" s="14">
        <v>10.0</v>
      </c>
      <c r="C182" s="15">
        <v>-1.85409</v>
      </c>
      <c r="D182" s="15">
        <v>-3.07174</v>
      </c>
      <c r="E182" s="15">
        <v>-122.061</v>
      </c>
      <c r="F182" s="1"/>
      <c r="G182" s="17">
        <f t="shared" si="257"/>
        <v>-2.35932426</v>
      </c>
      <c r="H182" s="17">
        <f t="shared" si="258"/>
        <v>-3.347032717</v>
      </c>
      <c r="I182" s="36">
        <f t="shared" si="259"/>
        <v>-1.635096826</v>
      </c>
      <c r="J182" s="37"/>
      <c r="K182" s="29">
        <f t="shared" ref="K182:M182" si="268">(G182*0.001*9.81)/(0.5*1.225*10^2*0.0565*0.0125)</f>
        <v>-0.5350471893</v>
      </c>
      <c r="L182" s="29">
        <f t="shared" si="268"/>
        <v>-0.7590395597</v>
      </c>
      <c r="M182" s="29">
        <f t="shared" si="268"/>
        <v>-0.3708070042</v>
      </c>
      <c r="N182" s="29">
        <f t="shared" si="261"/>
        <v>-0.3534915452</v>
      </c>
      <c r="O182" s="3"/>
      <c r="P182" s="45"/>
      <c r="Q182" s="46"/>
      <c r="R182" s="29"/>
      <c r="S182" s="46"/>
      <c r="T182" s="29"/>
      <c r="U182" s="30"/>
      <c r="V182" s="30"/>
      <c r="W182" s="30"/>
      <c r="X182" s="29"/>
      <c r="Y182" s="30"/>
      <c r="Z182" s="30"/>
      <c r="AA182" s="30"/>
      <c r="AB182" s="29"/>
      <c r="AC182" s="3"/>
      <c r="AD182" s="3"/>
      <c r="AE182" s="46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>
      <c r="A183" s="1"/>
      <c r="B183" s="14">
        <v>12.0</v>
      </c>
      <c r="C183" s="15">
        <v>-1.84213</v>
      </c>
      <c r="D183" s="15">
        <v>-3.14602</v>
      </c>
      <c r="E183" s="15">
        <v>-121.622</v>
      </c>
      <c r="F183" s="1"/>
      <c r="G183" s="17">
        <f t="shared" si="257"/>
        <v>-2.455969377</v>
      </c>
      <c r="H183" s="17">
        <f t="shared" si="258"/>
        <v>-3.460272278</v>
      </c>
      <c r="I183" s="36">
        <f t="shared" si="259"/>
        <v>-1.629216098</v>
      </c>
      <c r="J183" s="37"/>
      <c r="K183" s="29">
        <f t="shared" ref="K183:M183" si="269">(G183*0.001*9.81)/(0.5*1.225*10^2*0.0565*0.0125)</f>
        <v>-0.5569643539</v>
      </c>
      <c r="L183" s="29">
        <f t="shared" si="269"/>
        <v>-0.7847200097</v>
      </c>
      <c r="M183" s="29">
        <f t="shared" si="269"/>
        <v>-0.3694733737</v>
      </c>
      <c r="N183" s="29">
        <f t="shared" si="261"/>
        <v>-0.3514486207</v>
      </c>
      <c r="O183" s="3"/>
      <c r="P183" s="45">
        <v>22.0</v>
      </c>
      <c r="Q183" s="46">
        <v>0.2997285733756202</v>
      </c>
      <c r="R183" s="29">
        <f t="shared" ref="R183:R184" si="271">-AE183</f>
        <v>0.4165263969</v>
      </c>
      <c r="S183" s="46">
        <v>0.3239962692200247</v>
      </c>
      <c r="T183" s="29">
        <f t="shared" ref="T183:T184" si="272">Q183/R183</f>
        <v>0.7195908244</v>
      </c>
      <c r="U183" s="30">
        <f t="shared" ref="U183:U186" si="273">K258</f>
        <v>0.4551632792</v>
      </c>
      <c r="V183" s="30">
        <f t="shared" ref="V183:V186" si="274">-L258</f>
        <v>0.5893200291</v>
      </c>
      <c r="W183" s="30">
        <f t="shared" ref="W183:W186" si="275">M258</f>
        <v>0.4115602011</v>
      </c>
      <c r="X183" s="29">
        <f t="shared" ref="X183:X186" si="276">U183/V183</f>
        <v>0.7723533169</v>
      </c>
      <c r="Y183" s="30">
        <f t="shared" ref="Y183:Y186" si="277">K304</f>
        <v>0.3574737009</v>
      </c>
      <c r="Z183" s="30">
        <f t="shared" ref="Z183:Z186" si="278">-L304</f>
        <v>0.5806598966</v>
      </c>
      <c r="AA183" s="30">
        <f t="shared" ref="AA183:AA186" si="279">M304</f>
        <v>0.3542930737</v>
      </c>
      <c r="AB183" s="29">
        <f t="shared" ref="AB183:AB186" si="280">Y183/Z183</f>
        <v>0.6156335283</v>
      </c>
      <c r="AC183" s="3"/>
      <c r="AD183" s="3"/>
      <c r="AE183" s="46">
        <v>-0.41652639693694227</v>
      </c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>
      <c r="A184" s="1"/>
      <c r="B184" s="14">
        <v>14.0</v>
      </c>
      <c r="C184" s="15">
        <v>-1.82638</v>
      </c>
      <c r="D184" s="15">
        <v>-3.22156</v>
      </c>
      <c r="E184" s="15">
        <v>-121.082</v>
      </c>
      <c r="F184" s="1"/>
      <c r="G184" s="17">
        <f t="shared" si="257"/>
        <v>-2.551494611</v>
      </c>
      <c r="H184" s="17">
        <f t="shared" si="258"/>
        <v>-3.567707212</v>
      </c>
      <c r="I184" s="36">
        <f t="shared" si="259"/>
        <v>-1.621982401</v>
      </c>
      <c r="J184" s="37"/>
      <c r="K184" s="29">
        <f t="shared" ref="K184:M184" si="270">(G184*0.001*9.81)/(0.5*1.225*10^2*0.0565*0.0125)</f>
        <v>-0.5786275515</v>
      </c>
      <c r="L184" s="29">
        <f t="shared" si="270"/>
        <v>-0.8090840873</v>
      </c>
      <c r="M184" s="29">
        <f t="shared" si="270"/>
        <v>-0.3678329171</v>
      </c>
      <c r="N184" s="29">
        <f t="shared" si="261"/>
        <v>-0.349107089</v>
      </c>
      <c r="O184" s="3"/>
      <c r="P184" s="45">
        <v>24.0</v>
      </c>
      <c r="Q184" s="46">
        <v>0.28990792809651866</v>
      </c>
      <c r="R184" s="29">
        <f t="shared" si="271"/>
        <v>0.2367680432</v>
      </c>
      <c r="S184" s="46">
        <v>0.27514134289919134</v>
      </c>
      <c r="T184" s="29">
        <f t="shared" si="272"/>
        <v>1.224438586</v>
      </c>
      <c r="U184" s="30">
        <f t="shared" si="273"/>
        <v>0.4333933962</v>
      </c>
      <c r="V184" s="30">
        <f t="shared" si="274"/>
        <v>0.5527635185</v>
      </c>
      <c r="W184" s="30">
        <f t="shared" si="275"/>
        <v>0.4199933636</v>
      </c>
      <c r="X184" s="29">
        <f t="shared" si="276"/>
        <v>0.7840484796</v>
      </c>
      <c r="Y184" s="30">
        <f t="shared" si="277"/>
        <v>0.3758673724</v>
      </c>
      <c r="Z184" s="30">
        <f t="shared" si="278"/>
        <v>0.4951716237</v>
      </c>
      <c r="AA184" s="30">
        <f t="shared" si="279"/>
        <v>0.3795804096</v>
      </c>
      <c r="AB184" s="29">
        <f t="shared" si="280"/>
        <v>0.7590648462</v>
      </c>
      <c r="AC184" s="3"/>
      <c r="AD184" s="3"/>
      <c r="AE184" s="46">
        <v>-0.23676804323459844</v>
      </c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>
      <c r="A185" s="1"/>
      <c r="B185" s="14">
        <v>16.0</v>
      </c>
      <c r="C185" s="15">
        <v>-1.80401</v>
      </c>
      <c r="D185" s="15">
        <v>-3.31236</v>
      </c>
      <c r="E185" s="15">
        <v>-120.302</v>
      </c>
      <c r="F185" s="1"/>
      <c r="G185" s="17">
        <f t="shared" si="257"/>
        <v>-2.647135864</v>
      </c>
      <c r="H185" s="17">
        <f t="shared" si="258"/>
        <v>-3.681297337</v>
      </c>
      <c r="I185" s="36">
        <f t="shared" si="259"/>
        <v>-1.611533728</v>
      </c>
      <c r="J185" s="37"/>
      <c r="K185" s="29">
        <f t="shared" ref="K185:M185" si="281">(G185*0.001*9.81)/(0.5*1.225*10^2*0.0565*0.0125)</f>
        <v>-0.6003170601</v>
      </c>
      <c r="L185" s="29">
        <f t="shared" si="281"/>
        <v>-0.8348440384</v>
      </c>
      <c r="M185" s="29">
        <f t="shared" si="281"/>
        <v>-0.3654633685</v>
      </c>
      <c r="N185" s="29">
        <f t="shared" si="261"/>
        <v>-0.346035614</v>
      </c>
      <c r="O185" s="3"/>
      <c r="P185" s="45">
        <v>26.0</v>
      </c>
      <c r="Q185" s="48"/>
      <c r="R185" s="48"/>
      <c r="S185" s="48"/>
      <c r="T185" s="48"/>
      <c r="U185" s="30">
        <f t="shared" si="273"/>
        <v>0.4298728893</v>
      </c>
      <c r="V185" s="30">
        <f t="shared" si="274"/>
        <v>0.5072390501</v>
      </c>
      <c r="W185" s="30">
        <f t="shared" si="275"/>
        <v>0.4531275505</v>
      </c>
      <c r="X185" s="29">
        <f t="shared" si="276"/>
        <v>0.8474759372</v>
      </c>
      <c r="Y185" s="30">
        <f t="shared" si="277"/>
        <v>0.3351422949</v>
      </c>
      <c r="Z185" s="30">
        <f t="shared" si="278"/>
        <v>0.5103040377</v>
      </c>
      <c r="AA185" s="30">
        <f t="shared" si="279"/>
        <v>0.3945997018</v>
      </c>
      <c r="AB185" s="29">
        <f t="shared" si="280"/>
        <v>0.6567502315</v>
      </c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>
      <c r="A186" s="1"/>
      <c r="B186" s="14">
        <v>18.0</v>
      </c>
      <c r="C186" s="15">
        <v>-1.7835</v>
      </c>
      <c r="D186" s="15">
        <v>-3.38721</v>
      </c>
      <c r="E186" s="15">
        <v>-119.588</v>
      </c>
      <c r="F186" s="1"/>
      <c r="G186" s="17">
        <f t="shared" si="257"/>
        <v>-2.74291475</v>
      </c>
      <c r="H186" s="17">
        <f t="shared" si="258"/>
        <v>-3.772559952</v>
      </c>
      <c r="I186" s="36">
        <f t="shared" si="259"/>
        <v>-1.601969173</v>
      </c>
      <c r="J186" s="37"/>
      <c r="K186" s="29">
        <f t="shared" ref="K186:M186" si="282">(G186*0.001*9.81)/(0.5*1.225*10^2*0.0565*0.0125)</f>
        <v>-0.6220377811</v>
      </c>
      <c r="L186" s="29">
        <f t="shared" si="282"/>
        <v>-0.85554056</v>
      </c>
      <c r="M186" s="29">
        <f t="shared" si="282"/>
        <v>-0.3632943203</v>
      </c>
      <c r="N186" s="29">
        <f t="shared" si="261"/>
        <v>-0.3431636291</v>
      </c>
      <c r="O186" s="3"/>
      <c r="P186" s="49">
        <v>28.0</v>
      </c>
      <c r="Q186" s="50" t="str">
        <f t="shared" ref="Q186:T186" si="283">T210</f>
        <v/>
      </c>
      <c r="R186" s="50" t="str">
        <f t="shared" si="283"/>
        <v/>
      </c>
      <c r="S186" s="50" t="str">
        <f t="shared" si="283"/>
        <v/>
      </c>
      <c r="T186" s="50" t="str">
        <f t="shared" si="283"/>
        <v/>
      </c>
      <c r="U186" s="30">
        <f t="shared" si="273"/>
        <v>0.4128895899</v>
      </c>
      <c r="V186" s="30">
        <f t="shared" si="274"/>
        <v>0.4414956301</v>
      </c>
      <c r="W186" s="30">
        <f t="shared" si="275"/>
        <v>0.4710358693</v>
      </c>
      <c r="X186" s="29">
        <f t="shared" si="276"/>
        <v>0.9352065158</v>
      </c>
      <c r="Y186" s="30">
        <f t="shared" si="277"/>
        <v>0.3348424277</v>
      </c>
      <c r="Z186" s="30">
        <f t="shared" si="278"/>
        <v>0.4485857111</v>
      </c>
      <c r="AA186" s="30">
        <f t="shared" si="279"/>
        <v>0.4239669142</v>
      </c>
      <c r="AB186" s="29">
        <f t="shared" si="280"/>
        <v>0.746440244</v>
      </c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>
      <c r="A187" s="1"/>
      <c r="B187" s="14">
        <v>20.0</v>
      </c>
      <c r="C187" s="15">
        <v>-1.75456</v>
      </c>
      <c r="D187" s="15">
        <v>-3.4793</v>
      </c>
      <c r="E187" s="15">
        <v>-118.452</v>
      </c>
      <c r="F187" s="1"/>
      <c r="G187" s="17">
        <f t="shared" si="257"/>
        <v>-2.83873777</v>
      </c>
      <c r="H187" s="17">
        <f t="shared" si="258"/>
        <v>-3.869567398</v>
      </c>
      <c r="I187" s="36">
        <f t="shared" si="259"/>
        <v>-1.586751618</v>
      </c>
      <c r="J187" s="37"/>
      <c r="K187" s="29">
        <f t="shared" ref="K187:M187" si="284">(G187*0.001*9.81)/(0.5*1.225*10^2*0.0565*0.0125)</f>
        <v>-0.6437685105</v>
      </c>
      <c r="L187" s="29">
        <f t="shared" si="284"/>
        <v>-0.8775398935</v>
      </c>
      <c r="M187" s="29">
        <f t="shared" si="284"/>
        <v>-0.3598432855</v>
      </c>
      <c r="N187" s="29">
        <f t="shared" si="261"/>
        <v>-0.3390093338</v>
      </c>
      <c r="O187" s="3"/>
      <c r="P187" s="52"/>
      <c r="Q187" s="53"/>
      <c r="R187" s="53"/>
      <c r="S187" s="53"/>
      <c r="T187" s="53"/>
      <c r="U187" s="54"/>
      <c r="V187" s="54"/>
      <c r="W187" s="54"/>
      <c r="X187" s="54"/>
      <c r="Y187" s="54"/>
      <c r="Z187" s="54"/>
      <c r="AA187" s="54"/>
      <c r="AB187" s="54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>
      <c r="A188" s="1"/>
      <c r="B188" s="14">
        <v>22.0</v>
      </c>
      <c r="C188" s="15">
        <v>-1.73582</v>
      </c>
      <c r="D188" s="15">
        <v>-3.52834</v>
      </c>
      <c r="E188" s="15">
        <v>-118.004</v>
      </c>
      <c r="F188" s="1"/>
      <c r="G188" s="17">
        <f t="shared" si="257"/>
        <v>-2.931163706</v>
      </c>
      <c r="H188" s="17">
        <f t="shared" si="258"/>
        <v>-3.921669498</v>
      </c>
      <c r="I188" s="36">
        <f t="shared" si="259"/>
        <v>-1.580750329</v>
      </c>
      <c r="J188" s="37"/>
      <c r="K188" s="29">
        <f t="shared" ref="K188:M188" si="285">(G188*0.001*9.81)/(0.5*1.225*10^2*0.0565*0.0125)</f>
        <v>-0.6647288501</v>
      </c>
      <c r="L188" s="29">
        <f t="shared" si="285"/>
        <v>-0.8893555997</v>
      </c>
      <c r="M188" s="29">
        <f t="shared" si="285"/>
        <v>-0.358482314</v>
      </c>
      <c r="N188" s="29">
        <f t="shared" si="261"/>
        <v>-0.3369700336</v>
      </c>
      <c r="O188" s="3"/>
      <c r="P188" s="38"/>
      <c r="Q188" s="1"/>
      <c r="R188" s="1"/>
      <c r="S188" s="1"/>
      <c r="T188" s="1"/>
      <c r="U188" s="55"/>
      <c r="V188" s="55"/>
      <c r="W188" s="55"/>
      <c r="X188" s="55"/>
      <c r="Y188" s="55"/>
      <c r="Z188" s="55"/>
      <c r="AA188" s="55"/>
      <c r="AB188" s="55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>
      <c r="A189" s="1"/>
      <c r="B189" s="14">
        <v>24.0</v>
      </c>
      <c r="C189" s="15">
        <v>-1.70401</v>
      </c>
      <c r="D189" s="15">
        <v>-3.6135</v>
      </c>
      <c r="E189" s="15">
        <v>-116.817</v>
      </c>
      <c r="F189" s="1"/>
      <c r="G189" s="17">
        <f t="shared" si="257"/>
        <v>-3.026433455</v>
      </c>
      <c r="H189" s="17">
        <f t="shared" si="258"/>
        <v>-3.994179818</v>
      </c>
      <c r="I189" s="36">
        <f t="shared" si="259"/>
        <v>-1.564849591</v>
      </c>
      <c r="J189" s="37"/>
      <c r="K189" s="29">
        <f t="shared" ref="K189:M189" si="286">(G189*0.001*9.81)/(0.5*1.225*10^2*0.0565*0.0125)</f>
        <v>-0.6863341089</v>
      </c>
      <c r="L189" s="29">
        <f t="shared" si="286"/>
        <v>-0.9057994788</v>
      </c>
      <c r="M189" s="29">
        <f t="shared" si="286"/>
        <v>-0.3548763472</v>
      </c>
      <c r="N189" s="29">
        <f t="shared" si="261"/>
        <v>-0.3326648668</v>
      </c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>
      <c r="A190" s="1"/>
      <c r="B190" s="14">
        <v>26.0</v>
      </c>
      <c r="C190" s="15">
        <v>-1.67693</v>
      </c>
      <c r="D190" s="15">
        <v>-3.66215</v>
      </c>
      <c r="E190" s="15">
        <v>-115.791</v>
      </c>
      <c r="F190" s="1"/>
      <c r="G190" s="17">
        <f t="shared" si="257"/>
        <v>-3.112595595</v>
      </c>
      <c r="H190" s="17">
        <f t="shared" si="258"/>
        <v>-4.026636344</v>
      </c>
      <c r="I190" s="36">
        <f t="shared" si="259"/>
        <v>-1.551105567</v>
      </c>
      <c r="J190" s="37"/>
      <c r="K190" s="29">
        <f t="shared" ref="K190:M190" si="287">(G190*0.001*9.81)/(0.5*1.225*10^2*0.0565*0.0125)</f>
        <v>-0.7058739457</v>
      </c>
      <c r="L190" s="29">
        <f t="shared" si="287"/>
        <v>-0.9131599646</v>
      </c>
      <c r="M190" s="29">
        <f t="shared" si="287"/>
        <v>-0.3517594795</v>
      </c>
      <c r="N190" s="29">
        <f t="shared" si="261"/>
        <v>-0.3289156414</v>
      </c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>
      <c r="A191" s="1"/>
      <c r="B191" s="14">
        <v>28.0</v>
      </c>
      <c r="C191" s="15">
        <v>-1.63648</v>
      </c>
      <c r="D191" s="15">
        <v>-3.72958</v>
      </c>
      <c r="E191" s="15">
        <v>-114.2</v>
      </c>
      <c r="F191" s="1"/>
      <c r="G191" s="17">
        <f t="shared" si="257"/>
        <v>-3.195857828</v>
      </c>
      <c r="H191" s="17">
        <f t="shared" si="258"/>
        <v>-4.061304506</v>
      </c>
      <c r="I191" s="36">
        <f t="shared" si="259"/>
        <v>-1.529792952</v>
      </c>
      <c r="J191" s="37"/>
      <c r="K191" s="29">
        <f t="shared" ref="K191:M191" si="288">(G191*0.001*9.81)/(0.5*1.225*10^2*0.0565*0.0125)</f>
        <v>-0.7247561419</v>
      </c>
      <c r="L191" s="29">
        <f t="shared" si="288"/>
        <v>-0.9210220052</v>
      </c>
      <c r="M191" s="29">
        <f t="shared" si="288"/>
        <v>-0.3469262081</v>
      </c>
      <c r="N191" s="29">
        <f t="shared" si="261"/>
        <v>-0.3234712951</v>
      </c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>
      <c r="A192" s="1"/>
      <c r="B192" s="14">
        <v>30.0</v>
      </c>
      <c r="C192" s="15">
        <v>-1.51063</v>
      </c>
      <c r="D192" s="15">
        <v>-3.87347</v>
      </c>
      <c r="E192" s="15">
        <v>-109.318</v>
      </c>
      <c r="F192" s="1"/>
      <c r="G192" s="17">
        <f t="shared" si="257"/>
        <v>-3.244978956</v>
      </c>
      <c r="H192" s="17">
        <f t="shared" si="258"/>
        <v>-4.109838421</v>
      </c>
      <c r="I192" s="36">
        <f t="shared" si="259"/>
        <v>-1.464394973</v>
      </c>
      <c r="J192" s="37"/>
      <c r="K192" s="29">
        <f t="shared" ref="K192:M192" si="289">(G192*0.001*9.81)/(0.5*1.225*10^2*0.0565*0.0125)</f>
        <v>-0.7358958236</v>
      </c>
      <c r="L192" s="29">
        <f t="shared" si="289"/>
        <v>-0.9320285187</v>
      </c>
      <c r="M192" s="29">
        <f t="shared" si="289"/>
        <v>-0.3320952646</v>
      </c>
      <c r="N192" s="29">
        <f t="shared" si="261"/>
        <v>-0.3082798437</v>
      </c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>
      <c r="A195" s="1"/>
      <c r="B195" s="21" t="s">
        <v>57</v>
      </c>
      <c r="C195" s="22"/>
      <c r="D195" s="22"/>
      <c r="E195" s="23"/>
      <c r="F195" s="1"/>
      <c r="G195" s="1"/>
      <c r="H195" s="1"/>
      <c r="I195" s="1"/>
      <c r="J195" s="1"/>
      <c r="K195" s="1"/>
      <c r="L195" s="1"/>
      <c r="M195" s="1"/>
      <c r="N195" s="1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>
      <c r="A196" s="1"/>
      <c r="B196" s="12" t="s">
        <v>31</v>
      </c>
      <c r="C196" s="13" t="s">
        <v>32</v>
      </c>
      <c r="D196" s="13" t="s">
        <v>33</v>
      </c>
      <c r="E196" s="13" t="s">
        <v>34</v>
      </c>
      <c r="F196" s="1"/>
      <c r="G196" s="32" t="s">
        <v>41</v>
      </c>
      <c r="H196" s="32" t="s">
        <v>42</v>
      </c>
      <c r="I196" s="33" t="s">
        <v>43</v>
      </c>
      <c r="J196" s="34"/>
      <c r="K196" s="26" t="s">
        <v>36</v>
      </c>
      <c r="L196" s="26" t="s">
        <v>37</v>
      </c>
      <c r="M196" s="35" t="s">
        <v>38</v>
      </c>
      <c r="N196" s="35" t="s">
        <v>39</v>
      </c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>
      <c r="A197" s="1"/>
      <c r="B197" s="14">
        <v>-6.0</v>
      </c>
      <c r="C197" s="15">
        <v>0.883411</v>
      </c>
      <c r="D197" s="15">
        <v>-3.43038</v>
      </c>
      <c r="E197" s="15">
        <v>-29.37</v>
      </c>
      <c r="F197" s="1"/>
      <c r="G197" s="17">
        <f t="shared" ref="G197:G215" si="291">C197*COS(B197*3.141592654/180) + D197*SIN(B197*3.141592654/180)</f>
        <v>1.237143932</v>
      </c>
      <c r="H197" s="17">
        <f t="shared" ref="H197:H215" si="292">D197*COS(B197*3.141592654/180) + C197*SIN(B197*3.141592654/180)</f>
        <v>-3.503929614</v>
      </c>
      <c r="I197" s="36">
        <f t="shared" ref="I197:I198" si="293">E197*0.1/((0.175*0.0565)*25^2*1.208 )</f>
        <v>-0.3934327409</v>
      </c>
      <c r="J197" s="37"/>
      <c r="K197" s="29">
        <f t="shared" ref="K197:M197" si="290">(G197*0.001*9.81)/(0.5*1.225*10^2*0.0565*0.0125)</f>
        <v>0.2805593087</v>
      </c>
      <c r="L197" s="29">
        <f t="shared" si="290"/>
        <v>-0.7946206136</v>
      </c>
      <c r="M197" s="29">
        <f t="shared" si="290"/>
        <v>-0.08922261586</v>
      </c>
      <c r="N197" s="29">
        <f t="shared" ref="N197:N198" si="295">M197-K197*(1.8284806565186/56.5)</f>
        <v>-0.09830221354</v>
      </c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>
      <c r="A198" s="1"/>
      <c r="B198" s="14">
        <v>-4.0</v>
      </c>
      <c r="C198" s="15">
        <v>1.6245</v>
      </c>
      <c r="D198" s="15">
        <v>-3.52825</v>
      </c>
      <c r="E198" s="15">
        <v>16.5368</v>
      </c>
      <c r="F198" s="1"/>
      <c r="G198" s="17">
        <f t="shared" si="291"/>
        <v>1.866661078</v>
      </c>
      <c r="H198" s="17">
        <f t="shared" si="292"/>
        <v>-3.632974752</v>
      </c>
      <c r="I198" s="36">
        <f t="shared" si="293"/>
        <v>0.2215225927</v>
      </c>
      <c r="J198" s="37"/>
      <c r="K198" s="29">
        <f t="shared" ref="K198:M198" si="294">(G198*0.001*9.81)/(0.5*1.225*10^2*0.0565*0.0125)</f>
        <v>0.4233211094</v>
      </c>
      <c r="L198" s="29">
        <f t="shared" si="294"/>
        <v>-0.82388545</v>
      </c>
      <c r="M198" s="29">
        <f t="shared" si="294"/>
        <v>0.05023685918</v>
      </c>
      <c r="N198" s="29">
        <f t="shared" si="295"/>
        <v>0.03653713422</v>
      </c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>
      <c r="A199" s="1"/>
      <c r="B199" s="14">
        <v>-4.0</v>
      </c>
      <c r="C199" s="15">
        <v>1.64725</v>
      </c>
      <c r="D199" s="15">
        <v>-3.51837</v>
      </c>
      <c r="E199" s="20"/>
      <c r="F199" s="1"/>
      <c r="G199" s="17">
        <f t="shared" si="291"/>
        <v>1.888666466</v>
      </c>
      <c r="H199" s="17">
        <f t="shared" si="292"/>
        <v>-3.624705779</v>
      </c>
      <c r="I199" s="36"/>
      <c r="J199" s="37"/>
      <c r="K199" s="29">
        <f t="shared" ref="K199:L199" si="296">(G199*0.001*9.81)/(0.5*1.225*10^2*0.0565*0.0125)</f>
        <v>0.4283114879</v>
      </c>
      <c r="L199" s="29">
        <f t="shared" si="296"/>
        <v>-0.8220102136</v>
      </c>
      <c r="M199" s="29"/>
      <c r="N199" s="29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>
      <c r="A200" s="1"/>
      <c r="B200" s="14">
        <v>-2.0</v>
      </c>
      <c r="C200" s="15">
        <v>2.07987</v>
      </c>
      <c r="D200" s="15">
        <v>-3.50191</v>
      </c>
      <c r="E200" s="15">
        <v>37.9491</v>
      </c>
      <c r="F200" s="1"/>
      <c r="G200" s="17">
        <f t="shared" si="291"/>
        <v>2.200817896</v>
      </c>
      <c r="H200" s="17">
        <f t="shared" si="292"/>
        <v>-3.572363147</v>
      </c>
      <c r="I200" s="36">
        <f t="shared" ref="I200:I215" si="298">E200*0.1/((0.175*0.0565)*25^2*1.208 )</f>
        <v>0.5083560921</v>
      </c>
      <c r="J200" s="37"/>
      <c r="K200" s="29">
        <f t="shared" ref="K200:M200" si="297">(G200*0.001*9.81)/(0.5*1.225*10^2*0.0565*0.0125)</f>
        <v>0.4991011406</v>
      </c>
      <c r="L200" s="29">
        <f t="shared" si="297"/>
        <v>-0.8101399597</v>
      </c>
      <c r="M200" s="29">
        <f t="shared" si="297"/>
        <v>0.1152849156</v>
      </c>
      <c r="N200" s="29">
        <f t="shared" ref="N200:N215" si="300">M200-K200*(1.8284806565186/56.5)</f>
        <v>0.0991327602</v>
      </c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>
      <c r="A201" s="1"/>
      <c r="B201" s="14">
        <v>0.0</v>
      </c>
      <c r="C201" s="15">
        <v>2.5557</v>
      </c>
      <c r="D201" s="15">
        <v>-3.4994</v>
      </c>
      <c r="E201" s="15">
        <v>68.9005</v>
      </c>
      <c r="F201" s="1"/>
      <c r="G201" s="17">
        <f t="shared" si="291"/>
        <v>2.5557</v>
      </c>
      <c r="H201" s="17">
        <f t="shared" si="292"/>
        <v>-3.4994</v>
      </c>
      <c r="I201" s="36">
        <f t="shared" si="298"/>
        <v>0.9229728485</v>
      </c>
      <c r="J201" s="37"/>
      <c r="K201" s="29">
        <f t="shared" ref="K201:M201" si="299">(G201*0.001*9.81)/(0.5*1.225*10^2*0.0565*0.0125)</f>
        <v>0.5795812491</v>
      </c>
      <c r="L201" s="29">
        <f t="shared" si="299"/>
        <v>-0.7935933885</v>
      </c>
      <c r="M201" s="29">
        <f t="shared" si="299"/>
        <v>0.2093116392</v>
      </c>
      <c r="N201" s="29">
        <f t="shared" si="300"/>
        <v>0.1905549471</v>
      </c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>
      <c r="A202" s="1"/>
      <c r="B202" s="14">
        <v>2.0</v>
      </c>
      <c r="C202" s="15">
        <v>3.17306</v>
      </c>
      <c r="D202" s="15">
        <v>-3.37246</v>
      </c>
      <c r="E202" s="15">
        <v>101.004</v>
      </c>
      <c r="F202" s="1"/>
      <c r="G202" s="17">
        <f t="shared" si="291"/>
        <v>3.053429901</v>
      </c>
      <c r="H202" s="17">
        <f t="shared" si="292"/>
        <v>-3.259667391</v>
      </c>
      <c r="I202" s="36">
        <f t="shared" si="298"/>
        <v>1.353022831</v>
      </c>
      <c r="J202" s="37"/>
      <c r="K202" s="29">
        <f t="shared" ref="K202:M202" si="301">(G202*0.001*9.81)/(0.5*1.225*10^2*0.0565*0.0125)</f>
        <v>0.6924563587</v>
      </c>
      <c r="L202" s="29">
        <f t="shared" si="301"/>
        <v>-0.7392268647</v>
      </c>
      <c r="M202" s="29">
        <f t="shared" si="301"/>
        <v>0.3068383075</v>
      </c>
      <c r="N202" s="29">
        <f t="shared" si="300"/>
        <v>0.2844286959</v>
      </c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>
      <c r="A203" s="1"/>
      <c r="B203" s="14">
        <v>4.0</v>
      </c>
      <c r="C203" s="15">
        <v>3.605</v>
      </c>
      <c r="D203" s="15">
        <v>-3.17829</v>
      </c>
      <c r="E203" s="15">
        <v>128.31</v>
      </c>
      <c r="F203" s="1"/>
      <c r="G203" s="17">
        <f t="shared" si="291"/>
        <v>3.374512098</v>
      </c>
      <c r="H203" s="17">
        <f t="shared" si="292"/>
        <v>-2.919075757</v>
      </c>
      <c r="I203" s="36">
        <f t="shared" si="298"/>
        <v>1.718806775</v>
      </c>
      <c r="J203" s="37"/>
      <c r="K203" s="29">
        <f t="shared" ref="K203:M203" si="302">(G203*0.001*9.81)/(0.5*1.225*10^2*0.0565*0.0125)</f>
        <v>0.7652713295</v>
      </c>
      <c r="L203" s="29">
        <f t="shared" si="302"/>
        <v>-0.6619875469</v>
      </c>
      <c r="M203" s="29">
        <f t="shared" si="302"/>
        <v>0.3897907334</v>
      </c>
      <c r="N203" s="29">
        <f t="shared" si="300"/>
        <v>0.3650246481</v>
      </c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>
      <c r="A204" s="1"/>
      <c r="B204" s="14">
        <v>6.0</v>
      </c>
      <c r="C204" s="15">
        <v>4.25005</v>
      </c>
      <c r="D204" s="15">
        <v>-3.11625</v>
      </c>
      <c r="E204" s="15">
        <v>164.037</v>
      </c>
      <c r="F204" s="1"/>
      <c r="G204" s="17">
        <f t="shared" si="291"/>
        <v>3.901030958</v>
      </c>
      <c r="H204" s="17">
        <f t="shared" si="292"/>
        <v>-2.654927661</v>
      </c>
      <c r="I204" s="36">
        <f t="shared" si="298"/>
        <v>2.197396204</v>
      </c>
      <c r="J204" s="37"/>
      <c r="K204" s="29">
        <f t="shared" ref="K204:M204" si="303">(G204*0.001*9.81)/(0.5*1.225*10^2*0.0565*0.0125)</f>
        <v>0.8846751947</v>
      </c>
      <c r="L204" s="29">
        <f t="shared" si="303"/>
        <v>-0.6020840826</v>
      </c>
      <c r="M204" s="29">
        <f t="shared" si="303"/>
        <v>0.4983251698</v>
      </c>
      <c r="N204" s="29">
        <f t="shared" si="300"/>
        <v>0.4696948781</v>
      </c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>
      <c r="A205" s="1"/>
      <c r="B205" s="14">
        <v>8.0</v>
      </c>
      <c r="C205" s="15">
        <v>4.49897</v>
      </c>
      <c r="D205" s="15">
        <v>-2.84689</v>
      </c>
      <c r="E205" s="15">
        <v>184.69</v>
      </c>
      <c r="F205" s="1"/>
      <c r="G205" s="17">
        <f t="shared" si="291"/>
        <v>4.058975824</v>
      </c>
      <c r="H205" s="17">
        <f t="shared" si="292"/>
        <v>-2.193048656</v>
      </c>
      <c r="I205" s="36">
        <f t="shared" si="298"/>
        <v>2.474058322</v>
      </c>
      <c r="J205" s="37"/>
      <c r="K205" s="29">
        <f t="shared" ref="K205:M205" si="304">(G205*0.001*9.81)/(0.5*1.225*10^2*0.0565*0.0125)</f>
        <v>0.9204939069</v>
      </c>
      <c r="L205" s="29">
        <f t="shared" si="304"/>
        <v>-0.4973392336</v>
      </c>
      <c r="M205" s="29">
        <f t="shared" si="304"/>
        <v>0.5610665619</v>
      </c>
      <c r="N205" s="29">
        <f t="shared" si="300"/>
        <v>0.5312770875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>
      <c r="A206" s="1"/>
      <c r="B206" s="14">
        <v>10.0</v>
      </c>
      <c r="C206" s="15">
        <v>4.04386</v>
      </c>
      <c r="D206" s="15">
        <v>-3.48945</v>
      </c>
      <c r="E206" s="15">
        <v>148.21</v>
      </c>
      <c r="F206" s="1"/>
      <c r="G206" s="17">
        <f t="shared" si="291"/>
        <v>3.376488046</v>
      </c>
      <c r="H206" s="17">
        <f t="shared" si="292"/>
        <v>-2.734228494</v>
      </c>
      <c r="I206" s="36">
        <f t="shared" si="298"/>
        <v>1.985381904</v>
      </c>
      <c r="J206" s="37"/>
      <c r="K206" s="29">
        <f t="shared" ref="K206:M206" si="305">(G206*0.001*9.81)/(0.5*1.225*10^2*0.0565*0.0125)</f>
        <v>0.7657194347</v>
      </c>
      <c r="L206" s="29">
        <f t="shared" si="305"/>
        <v>-0.6200679132</v>
      </c>
      <c r="M206" s="29">
        <f t="shared" si="305"/>
        <v>0.4502445998</v>
      </c>
      <c r="N206" s="29">
        <f t="shared" si="300"/>
        <v>0.4254640127</v>
      </c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>
      <c r="A207" s="1"/>
      <c r="B207" s="14">
        <v>12.0</v>
      </c>
      <c r="C207" s="15">
        <v>4.66397</v>
      </c>
      <c r="D207" s="15">
        <v>-2.61366</v>
      </c>
      <c r="E207" s="15">
        <v>201.343</v>
      </c>
      <c r="F207" s="1"/>
      <c r="G207" s="17">
        <f t="shared" si="291"/>
        <v>4.018640595</v>
      </c>
      <c r="H207" s="17">
        <f t="shared" si="292"/>
        <v>-1.586851369</v>
      </c>
      <c r="I207" s="36">
        <f t="shared" si="298"/>
        <v>2.697137499</v>
      </c>
      <c r="J207" s="37"/>
      <c r="K207" s="29">
        <f t="shared" ref="K207:M207" si="306">(G207*0.001*9.81)/(0.5*1.225*10^2*0.0565*0.0125)</f>
        <v>0.9113466901</v>
      </c>
      <c r="L207" s="29">
        <f t="shared" si="306"/>
        <v>-0.3598659071</v>
      </c>
      <c r="M207" s="29">
        <f t="shared" si="306"/>
        <v>0.6116564231</v>
      </c>
      <c r="N207" s="29">
        <f t="shared" si="300"/>
        <v>0.5821629754</v>
      </c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>
      <c r="A208" s="1"/>
      <c r="B208" s="14">
        <v>14.0</v>
      </c>
      <c r="C208" s="15">
        <v>4.23346</v>
      </c>
      <c r="D208" s="15">
        <v>-3.59009</v>
      </c>
      <c r="E208" s="15">
        <v>164.416</v>
      </c>
      <c r="F208" s="1"/>
      <c r="G208" s="17">
        <f t="shared" si="291"/>
        <v>3.239186767</v>
      </c>
      <c r="H208" s="17">
        <f t="shared" si="292"/>
        <v>-2.459282316</v>
      </c>
      <c r="I208" s="36">
        <f t="shared" si="298"/>
        <v>2.202473188</v>
      </c>
      <c r="J208" s="37"/>
      <c r="K208" s="29">
        <f t="shared" ref="K208:M208" si="307">(G208*0.001*9.81)/(0.5*1.225*10^2*0.0565*0.0125)</f>
        <v>0.7345822719</v>
      </c>
      <c r="L208" s="29">
        <f t="shared" si="307"/>
        <v>-0.5577156616</v>
      </c>
      <c r="M208" s="29">
        <f t="shared" si="307"/>
        <v>0.4994765274</v>
      </c>
      <c r="N208" s="29">
        <f t="shared" si="300"/>
        <v>0.4757036163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>
      <c r="A209" s="1"/>
      <c r="B209" s="14">
        <v>16.0</v>
      </c>
      <c r="C209" s="15">
        <v>4.4865</v>
      </c>
      <c r="D209" s="15">
        <v>-3.1121</v>
      </c>
      <c r="E209" s="15">
        <v>181.31</v>
      </c>
      <c r="F209" s="1"/>
      <c r="G209" s="17">
        <f t="shared" si="291"/>
        <v>3.454889584</v>
      </c>
      <c r="H209" s="17">
        <f t="shared" si="292"/>
        <v>-1.754895527</v>
      </c>
      <c r="I209" s="36">
        <f t="shared" si="298"/>
        <v>2.428780737</v>
      </c>
      <c r="J209" s="37"/>
      <c r="K209" s="29">
        <f t="shared" ref="K209:M209" si="308">(G209*0.001*9.81)/(0.5*1.225*10^2*0.0565*0.0125)</f>
        <v>0.7834993232</v>
      </c>
      <c r="L209" s="29">
        <f t="shared" si="308"/>
        <v>-0.397974935</v>
      </c>
      <c r="M209" s="29">
        <f t="shared" si="308"/>
        <v>0.5507985183</v>
      </c>
      <c r="N209" s="29">
        <f t="shared" si="300"/>
        <v>0.5254425297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>
      <c r="A210" s="1"/>
      <c r="B210" s="14">
        <v>18.0</v>
      </c>
      <c r="C210" s="15">
        <v>3.62684</v>
      </c>
      <c r="D210" s="15">
        <v>-4.27245</v>
      </c>
      <c r="E210" s="15">
        <v>121.556</v>
      </c>
      <c r="F210" s="1"/>
      <c r="G210" s="17">
        <f t="shared" si="291"/>
        <v>2.129070158</v>
      </c>
      <c r="H210" s="17">
        <f t="shared" si="292"/>
        <v>-2.942586217</v>
      </c>
      <c r="I210" s="36">
        <f t="shared" si="298"/>
        <v>1.62833198</v>
      </c>
      <c r="J210" s="37"/>
      <c r="K210" s="29">
        <f t="shared" ref="K210:M210" si="309">(G210*0.001*9.81)/(0.5*1.225*10^2*0.0565*0.0125)</f>
        <v>0.4828301997</v>
      </c>
      <c r="L210" s="29">
        <f t="shared" si="309"/>
        <v>-0.6673192452</v>
      </c>
      <c r="M210" s="29">
        <f t="shared" si="309"/>
        <v>0.3692728735</v>
      </c>
      <c r="N210" s="29">
        <f t="shared" si="300"/>
        <v>0.3536472862</v>
      </c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>
      <c r="A211" s="1"/>
      <c r="B211" s="14">
        <v>20.0</v>
      </c>
      <c r="C211" s="15">
        <v>4.36886</v>
      </c>
      <c r="D211" s="15">
        <v>-2.90119</v>
      </c>
      <c r="E211" s="15">
        <v>171.403</v>
      </c>
      <c r="F211" s="1"/>
      <c r="G211" s="17">
        <f t="shared" si="291"/>
        <v>3.113120083</v>
      </c>
      <c r="H211" s="17">
        <f t="shared" si="292"/>
        <v>-1.231988711</v>
      </c>
      <c r="I211" s="36">
        <f t="shared" si="298"/>
        <v>2.296069189</v>
      </c>
      <c r="J211" s="37"/>
      <c r="K211" s="29">
        <f t="shared" ref="K211:M211" si="310">(G211*0.001*9.81)/(0.5*1.225*10^2*0.0565*0.0125)</f>
        <v>0.705992889</v>
      </c>
      <c r="L211" s="29">
        <f t="shared" si="310"/>
        <v>-0.2793902085</v>
      </c>
      <c r="M211" s="29">
        <f t="shared" si="310"/>
        <v>0.5207022141</v>
      </c>
      <c r="N211" s="29">
        <f t="shared" si="300"/>
        <v>0.4978545266</v>
      </c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>
      <c r="A212" s="1"/>
      <c r="B212" s="14">
        <v>22.0</v>
      </c>
      <c r="C212" s="15">
        <v>4.25956</v>
      </c>
      <c r="D212" s="15">
        <v>-4.05128</v>
      </c>
      <c r="E212" s="15">
        <v>161.226</v>
      </c>
      <c r="F212" s="1"/>
      <c r="G212" s="17">
        <f t="shared" si="291"/>
        <v>2.43175906</v>
      </c>
      <c r="H212" s="17">
        <f t="shared" si="292"/>
        <v>-2.160622145</v>
      </c>
      <c r="I212" s="36">
        <f t="shared" si="298"/>
        <v>2.159740793</v>
      </c>
      <c r="J212" s="37"/>
      <c r="K212" s="29">
        <f t="shared" ref="K212:M212" si="311">(G212*0.001*9.81)/(0.5*1.225*10^2*0.0565*0.0125)</f>
        <v>0.5514739418</v>
      </c>
      <c r="L212" s="29">
        <f t="shared" si="311"/>
        <v>-0.4899855545</v>
      </c>
      <c r="M212" s="29">
        <f t="shared" si="311"/>
        <v>0.4897856815</v>
      </c>
      <c r="N212" s="29">
        <f t="shared" si="300"/>
        <v>0.4719386118</v>
      </c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>
      <c r="A213" s="1"/>
      <c r="B213" s="14">
        <v>24.0</v>
      </c>
      <c r="C213" s="15">
        <v>4.41872</v>
      </c>
      <c r="D213" s="15">
        <v>-3.76596</v>
      </c>
      <c r="E213" s="15">
        <v>172.163</v>
      </c>
      <c r="F213" s="1"/>
      <c r="G213" s="17">
        <f t="shared" si="291"/>
        <v>2.504947656</v>
      </c>
      <c r="H213" s="17">
        <f t="shared" si="292"/>
        <v>-1.643120312</v>
      </c>
      <c r="I213" s="36">
        <f t="shared" si="298"/>
        <v>2.306249948</v>
      </c>
      <c r="J213" s="37"/>
      <c r="K213" s="29">
        <f t="shared" ref="K213:M213" si="312">(G213*0.001*9.81)/(0.5*1.225*10^2*0.0565*0.0125)</f>
        <v>0.5680716404</v>
      </c>
      <c r="L213" s="29">
        <f t="shared" si="312"/>
        <v>-0.3726265691</v>
      </c>
      <c r="M213" s="29">
        <f t="shared" si="312"/>
        <v>0.5230110049</v>
      </c>
      <c r="N213" s="29">
        <f t="shared" si="300"/>
        <v>0.5046267924</v>
      </c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>
      <c r="A214" s="1"/>
      <c r="B214" s="14">
        <v>26.0</v>
      </c>
      <c r="C214" s="15">
        <v>4.65465</v>
      </c>
      <c r="D214" s="15">
        <v>-4.06512</v>
      </c>
      <c r="E214" s="15">
        <v>181.737</v>
      </c>
      <c r="F214" s="1"/>
      <c r="G214" s="17">
        <f t="shared" si="291"/>
        <v>2.401540391</v>
      </c>
      <c r="H214" s="17">
        <f t="shared" si="292"/>
        <v>-1.613241395</v>
      </c>
      <c r="I214" s="36">
        <f t="shared" si="298"/>
        <v>2.434500716</v>
      </c>
      <c r="J214" s="37"/>
      <c r="K214" s="29">
        <f t="shared" ref="K214:M214" si="313">(G214*0.001*9.81)/(0.5*1.225*10^2*0.0565*0.0125)</f>
        <v>0.5446209569</v>
      </c>
      <c r="L214" s="29">
        <f t="shared" si="313"/>
        <v>-0.3658506329</v>
      </c>
      <c r="M214" s="29">
        <f t="shared" si="313"/>
        <v>0.5520956942</v>
      </c>
      <c r="N214" s="29">
        <f t="shared" si="300"/>
        <v>0.5344704042</v>
      </c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>
      <c r="A215" s="1"/>
      <c r="B215" s="14">
        <v>28.0</v>
      </c>
      <c r="C215" s="15">
        <v>4.89154</v>
      </c>
      <c r="D215" s="15">
        <v>-3.92396</v>
      </c>
      <c r="E215" s="15">
        <v>194.273</v>
      </c>
      <c r="F215" s="1"/>
      <c r="G215" s="17">
        <f t="shared" si="291"/>
        <v>2.476785834</v>
      </c>
      <c r="H215" s="17">
        <f t="shared" si="292"/>
        <v>-1.168212108</v>
      </c>
      <c r="I215" s="36">
        <f t="shared" si="298"/>
        <v>2.602429651</v>
      </c>
      <c r="J215" s="37"/>
      <c r="K215" s="29">
        <f t="shared" ref="K215:M215" si="314">(G215*0.001*9.81)/(0.5*1.225*10^2*0.0565*0.0125)</f>
        <v>0.5616851069</v>
      </c>
      <c r="L215" s="29">
        <f t="shared" si="314"/>
        <v>-0.2649269604</v>
      </c>
      <c r="M215" s="29">
        <f t="shared" si="314"/>
        <v>0.5901785922</v>
      </c>
      <c r="N215" s="29">
        <f t="shared" si="300"/>
        <v>0.5720010638</v>
      </c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>
      <c r="A218" s="1"/>
      <c r="B218" s="21" t="s">
        <v>58</v>
      </c>
      <c r="C218" s="22"/>
      <c r="D218" s="22"/>
      <c r="E218" s="23"/>
      <c r="F218" s="1"/>
      <c r="G218" s="1"/>
      <c r="H218" s="1"/>
      <c r="I218" s="1"/>
      <c r="J218" s="1"/>
      <c r="K218" s="1"/>
      <c r="L218" s="1"/>
      <c r="M218" s="1"/>
      <c r="N218" s="1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>
      <c r="A219" s="1"/>
      <c r="B219" s="12" t="s">
        <v>31</v>
      </c>
      <c r="C219" s="13" t="s">
        <v>32</v>
      </c>
      <c r="D219" s="13" t="s">
        <v>33</v>
      </c>
      <c r="E219" s="13" t="s">
        <v>34</v>
      </c>
      <c r="F219" s="1"/>
      <c r="G219" s="32" t="s">
        <v>41</v>
      </c>
      <c r="H219" s="32" t="s">
        <v>42</v>
      </c>
      <c r="I219" s="33" t="s">
        <v>43</v>
      </c>
      <c r="J219" s="34"/>
      <c r="K219" s="26" t="s">
        <v>36</v>
      </c>
      <c r="L219" s="26" t="s">
        <v>37</v>
      </c>
      <c r="M219" s="35" t="s">
        <v>38</v>
      </c>
      <c r="N219" s="35" t="s">
        <v>39</v>
      </c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>
      <c r="A220" s="1"/>
      <c r="B220" s="14">
        <v>-6.0</v>
      </c>
      <c r="C220" s="15">
        <v>-1.64689</v>
      </c>
      <c r="D220" s="15">
        <v>-2.49962</v>
      </c>
      <c r="E220" s="15">
        <v>-102.685</v>
      </c>
      <c r="F220" s="1"/>
      <c r="G220" s="17">
        <f t="shared" ref="G220:G238" si="316">C220*COS(B220*3.141592654/180) + D220*SIN(B220*3.141592654/180)</f>
        <v>-1.376586727</v>
      </c>
      <c r="H220" s="17">
        <f t="shared" ref="H220:H238" si="317">D220*COS(B220*3.141592654/180) + C220*SIN(B220*3.141592654/180)</f>
        <v>-2.313779939</v>
      </c>
      <c r="I220" s="36">
        <f t="shared" ref="I220:I238" si="318">E220*0.1/((0.175*0.0565)*25^2*1.208 )</f>
        <v>-1.375541062</v>
      </c>
      <c r="J220" s="37"/>
      <c r="K220" s="29">
        <f t="shared" ref="K220:M220" si="315">(G220*0.001*9.81)/(0.5*1.225*10^2*0.0565*0.0125)</f>
        <v>-0.3121821241</v>
      </c>
      <c r="L220" s="29">
        <f t="shared" si="315"/>
        <v>-0.5247186552</v>
      </c>
      <c r="M220" s="29">
        <f t="shared" si="315"/>
        <v>-0.3119449884</v>
      </c>
      <c r="N220" s="29">
        <f t="shared" ref="N220:N238" si="320">M220-K220*(1.8284806565186/56.5)</f>
        <v>-0.3018419977</v>
      </c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>
      <c r="A221" s="1"/>
      <c r="B221" s="14">
        <v>-4.0</v>
      </c>
      <c r="C221" s="15">
        <v>-1.65254</v>
      </c>
      <c r="D221" s="15">
        <v>-2.57538</v>
      </c>
      <c r="E221" s="15">
        <v>-102.988</v>
      </c>
      <c r="F221" s="1"/>
      <c r="G221" s="17">
        <f t="shared" si="316"/>
        <v>-1.468865068</v>
      </c>
      <c r="H221" s="17">
        <f t="shared" si="317"/>
        <v>-2.453831141</v>
      </c>
      <c r="I221" s="36">
        <f t="shared" si="318"/>
        <v>-1.37959997</v>
      </c>
      <c r="J221" s="37"/>
      <c r="K221" s="29">
        <f t="shared" ref="K221:M221" si="319">(G221*0.001*9.81)/(0.5*1.225*10^2*0.0565*0.0125)</f>
        <v>-0.333108992</v>
      </c>
      <c r="L221" s="29">
        <f t="shared" si="319"/>
        <v>-0.5564794449</v>
      </c>
      <c r="M221" s="29">
        <f t="shared" si="319"/>
        <v>-0.3128654669</v>
      </c>
      <c r="N221" s="29">
        <f t="shared" si="320"/>
        <v>-0.3020852306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>
      <c r="A222" s="1"/>
      <c r="B222" s="14">
        <v>-2.0</v>
      </c>
      <c r="C222" s="15">
        <v>-1.65654</v>
      </c>
      <c r="D222" s="15">
        <v>-2.64864</v>
      </c>
      <c r="E222" s="15">
        <v>-103.119</v>
      </c>
      <c r="F222" s="1"/>
      <c r="G222" s="17">
        <f t="shared" si="316"/>
        <v>-1.563094678</v>
      </c>
      <c r="H222" s="17">
        <f t="shared" si="317"/>
        <v>-2.589214108</v>
      </c>
      <c r="I222" s="36">
        <f t="shared" si="318"/>
        <v>-1.381354811</v>
      </c>
      <c r="J222" s="37"/>
      <c r="K222" s="29">
        <f t="shared" ref="K222:M222" si="321">(G222*0.001*9.81)/(0.5*1.225*10^2*0.0565*0.0125)</f>
        <v>-0.3544783682</v>
      </c>
      <c r="L222" s="29">
        <f t="shared" si="321"/>
        <v>-0.5871815732</v>
      </c>
      <c r="M222" s="29">
        <f t="shared" si="321"/>
        <v>-0.3132634295</v>
      </c>
      <c r="N222" s="29">
        <f t="shared" si="320"/>
        <v>-0.3017916271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>
      <c r="A223" s="1"/>
      <c r="B223" s="14">
        <v>0.0</v>
      </c>
      <c r="C223" s="15">
        <v>-1.65613</v>
      </c>
      <c r="D223" s="15">
        <v>-2.7182</v>
      </c>
      <c r="E223" s="15">
        <v>-103.181</v>
      </c>
      <c r="F223" s="1"/>
      <c r="G223" s="17">
        <f t="shared" si="316"/>
        <v>-1.65613</v>
      </c>
      <c r="H223" s="17">
        <f t="shared" si="317"/>
        <v>-2.7182</v>
      </c>
      <c r="I223" s="36">
        <f t="shared" si="318"/>
        <v>-1.382185347</v>
      </c>
      <c r="J223" s="37"/>
      <c r="K223" s="29">
        <f t="shared" ref="K223:M223" si="322">(G223*0.001*9.81)/(0.5*1.225*10^2*0.0565*0.0125)</f>
        <v>-0.3755769042</v>
      </c>
      <c r="L223" s="29">
        <f t="shared" si="322"/>
        <v>-0.6164329738</v>
      </c>
      <c r="M223" s="29">
        <f t="shared" si="322"/>
        <v>-0.3134517783</v>
      </c>
      <c r="N223" s="29">
        <f t="shared" si="320"/>
        <v>-0.3012971746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>
      <c r="A224" s="1"/>
      <c r="B224" s="14">
        <v>2.0</v>
      </c>
      <c r="C224" s="15">
        <v>-1.6526</v>
      </c>
      <c r="D224" s="15">
        <v>-2.79074</v>
      </c>
      <c r="E224" s="15">
        <v>-103.154</v>
      </c>
      <c r="F224" s="1"/>
      <c r="G224" s="17">
        <f t="shared" si="316"/>
        <v>-1.748988702</v>
      </c>
      <c r="H224" s="17">
        <f t="shared" si="317"/>
        <v>-2.846714865</v>
      </c>
      <c r="I224" s="36">
        <f t="shared" si="318"/>
        <v>-1.381823662</v>
      </c>
      <c r="J224" s="37"/>
      <c r="K224" s="29">
        <f t="shared" ref="K224:M224" si="323">(G224*0.001*9.81)/(0.5*1.225*10^2*0.0565*0.0125)</f>
        <v>-0.3966353862</v>
      </c>
      <c r="L224" s="29">
        <f t="shared" si="323"/>
        <v>-0.6455775549</v>
      </c>
      <c r="M224" s="29">
        <f t="shared" si="323"/>
        <v>-0.3133697554</v>
      </c>
      <c r="N224" s="29">
        <f t="shared" si="320"/>
        <v>-0.3005336469</v>
      </c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>
      <c r="A225" s="1"/>
      <c r="B225" s="14">
        <v>4.0</v>
      </c>
      <c r="C225" s="15">
        <v>-1.64755</v>
      </c>
      <c r="D225" s="15">
        <v>-2.88186</v>
      </c>
      <c r="E225" s="15">
        <v>-103.014</v>
      </c>
      <c r="F225" s="1"/>
      <c r="G225" s="17">
        <f t="shared" si="316"/>
        <v>-1.844565042</v>
      </c>
      <c r="H225" s="17">
        <f t="shared" si="317"/>
        <v>-2.989767212</v>
      </c>
      <c r="I225" s="36">
        <f t="shared" si="318"/>
        <v>-1.379948259</v>
      </c>
      <c r="J225" s="37"/>
      <c r="K225" s="29">
        <f t="shared" ref="K225:M225" si="324">(G225*0.001*9.81)/(0.5*1.225*10^2*0.0565*0.0125)</f>
        <v>-0.4183101738</v>
      </c>
      <c r="L225" s="29">
        <f t="shared" si="324"/>
        <v>-0.678018944</v>
      </c>
      <c r="M225" s="29">
        <f t="shared" si="324"/>
        <v>-0.3129444518</v>
      </c>
      <c r="N225" s="29">
        <f t="shared" si="320"/>
        <v>-0.2994068932</v>
      </c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>
      <c r="A226" s="1"/>
      <c r="B226" s="14">
        <v>6.0</v>
      </c>
      <c r="C226" s="15">
        <v>-1.64293</v>
      </c>
      <c r="D226" s="15">
        <v>-2.92247</v>
      </c>
      <c r="E226" s="15">
        <v>-102.88</v>
      </c>
      <c r="F226" s="1"/>
      <c r="G226" s="17">
        <f t="shared" si="316"/>
        <v>-1.939411156</v>
      </c>
      <c r="H226" s="17">
        <f t="shared" si="317"/>
        <v>-3.078193352</v>
      </c>
      <c r="I226" s="36">
        <f t="shared" si="318"/>
        <v>-1.37815323</v>
      </c>
      <c r="J226" s="37"/>
      <c r="K226" s="29">
        <f t="shared" ref="K226:M226" si="325">(G226*0.001*9.81)/(0.5*1.225*10^2*0.0565*0.0125)</f>
        <v>-0.4398193606</v>
      </c>
      <c r="L226" s="29">
        <f t="shared" si="325"/>
        <v>-0.6980722102</v>
      </c>
      <c r="M226" s="29">
        <f t="shared" si="325"/>
        <v>-0.3125373756</v>
      </c>
      <c r="N226" s="29">
        <f t="shared" si="320"/>
        <v>-0.2983037261</v>
      </c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>
      <c r="A227" s="1"/>
      <c r="B227" s="14">
        <v>8.0</v>
      </c>
      <c r="C227" s="15">
        <v>-1.63264</v>
      </c>
      <c r="D227" s="15">
        <v>-3.00368</v>
      </c>
      <c r="E227" s="15">
        <v>-102.592</v>
      </c>
      <c r="F227" s="1"/>
      <c r="G227" s="17">
        <f t="shared" si="316"/>
        <v>-2.03478272</v>
      </c>
      <c r="H227" s="17">
        <f t="shared" si="317"/>
        <v>-3.201667964</v>
      </c>
      <c r="I227" s="36">
        <f t="shared" si="318"/>
        <v>-1.374295259</v>
      </c>
      <c r="J227" s="37"/>
      <c r="K227" s="29">
        <f t="shared" ref="K227:M227" si="326">(G227*0.001*9.81)/(0.5*1.225*10^2*0.0565*0.0125)</f>
        <v>-0.4614477091</v>
      </c>
      <c r="L227" s="29">
        <f t="shared" si="326"/>
        <v>-0.7260737637</v>
      </c>
      <c r="M227" s="29">
        <f t="shared" si="326"/>
        <v>-0.3116624653</v>
      </c>
      <c r="N227" s="29">
        <f t="shared" si="320"/>
        <v>-0.2967288687</v>
      </c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>
      <c r="A228" s="1"/>
      <c r="B228" s="14">
        <v>10.0</v>
      </c>
      <c r="C228" s="15">
        <v>-1.61876</v>
      </c>
      <c r="D228" s="15">
        <v>-3.09232</v>
      </c>
      <c r="E228" s="15">
        <v>-102.12</v>
      </c>
      <c r="F228" s="1"/>
      <c r="G228" s="17">
        <f t="shared" si="316"/>
        <v>-2.131143131</v>
      </c>
      <c r="H228" s="17">
        <f t="shared" si="317"/>
        <v>-3.326435435</v>
      </c>
      <c r="I228" s="36">
        <f t="shared" si="318"/>
        <v>-1.367972472</v>
      </c>
      <c r="J228" s="37"/>
      <c r="K228" s="29">
        <f t="shared" ref="K228:M228" si="327">(G228*0.001*9.81)/(0.5*1.225*10^2*0.0565*0.0125)</f>
        <v>-0.4833003083</v>
      </c>
      <c r="L228" s="29">
        <f t="shared" si="327"/>
        <v>-0.7543685113</v>
      </c>
      <c r="M228" s="29">
        <f t="shared" si="327"/>
        <v>-0.3102285847</v>
      </c>
      <c r="N228" s="29">
        <f t="shared" si="320"/>
        <v>-0.2945877835</v>
      </c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>
      <c r="A229" s="1"/>
      <c r="B229" s="14">
        <v>12.0</v>
      </c>
      <c r="C229" s="15">
        <v>-1.6008</v>
      </c>
      <c r="D229" s="15">
        <v>-3.17139</v>
      </c>
      <c r="E229" s="15">
        <v>-101.596</v>
      </c>
      <c r="F229" s="1"/>
      <c r="G229" s="17">
        <f t="shared" si="316"/>
        <v>-2.225187736</v>
      </c>
      <c r="H229" s="17">
        <f t="shared" si="317"/>
        <v>-3.434912554</v>
      </c>
      <c r="I229" s="36">
        <f t="shared" si="318"/>
        <v>-1.360953107</v>
      </c>
      <c r="J229" s="37"/>
      <c r="K229" s="29">
        <f t="shared" ref="K229:M229" si="328">(G229*0.001*9.81)/(0.5*1.225*10^2*0.0565*0.0125)</f>
        <v>-0.5046277293</v>
      </c>
      <c r="L229" s="29">
        <f t="shared" si="328"/>
        <v>-0.7789689355</v>
      </c>
      <c r="M229" s="29">
        <f t="shared" si="328"/>
        <v>-0.3086367341</v>
      </c>
      <c r="N229" s="29">
        <f t="shared" si="320"/>
        <v>-0.2923057245</v>
      </c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>
      <c r="A230" s="1"/>
      <c r="B230" s="14">
        <v>14.0</v>
      </c>
      <c r="C230" s="15">
        <v>-1.58259</v>
      </c>
      <c r="D230" s="15">
        <v>-3.2449</v>
      </c>
      <c r="E230" s="15">
        <v>-100.963</v>
      </c>
      <c r="F230" s="1"/>
      <c r="G230" s="17">
        <f t="shared" si="316"/>
        <v>-2.320592673</v>
      </c>
      <c r="H230" s="17">
        <f t="shared" si="317"/>
        <v>-3.531375775</v>
      </c>
      <c r="I230" s="36">
        <f t="shared" si="318"/>
        <v>-1.352473606</v>
      </c>
      <c r="J230" s="37"/>
      <c r="K230" s="29">
        <f t="shared" ref="K230:M230" si="329">(G230*0.001*9.81)/(0.5*1.225*10^2*0.0565*0.0125)</f>
        <v>-0.5262636459</v>
      </c>
      <c r="L230" s="29">
        <f t="shared" si="329"/>
        <v>-0.8008448498</v>
      </c>
      <c r="M230" s="29">
        <f t="shared" si="329"/>
        <v>-0.3067137544</v>
      </c>
      <c r="N230" s="29">
        <f t="shared" si="320"/>
        <v>-0.2896825526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>
      <c r="A231" s="1"/>
      <c r="B231" s="14">
        <v>16.0</v>
      </c>
      <c r="C231" s="15">
        <v>-1.5669</v>
      </c>
      <c r="D231" s="15">
        <v>-3.30332</v>
      </c>
      <c r="E231" s="15">
        <v>-100.427</v>
      </c>
      <c r="F231" s="1"/>
      <c r="G231" s="17">
        <f t="shared" si="316"/>
        <v>-2.416719342</v>
      </c>
      <c r="H231" s="17">
        <f t="shared" si="317"/>
        <v>-3.607251158</v>
      </c>
      <c r="I231" s="36">
        <f t="shared" si="318"/>
        <v>-1.345293492</v>
      </c>
      <c r="J231" s="37"/>
      <c r="K231" s="29">
        <f t="shared" ref="K231:M231" si="330">(G231*0.001*9.81)/(0.5*1.225*10^2*0.0565*0.0125)</f>
        <v>-0.5480632369</v>
      </c>
      <c r="L231" s="29">
        <f t="shared" si="330"/>
        <v>-0.8180518574</v>
      </c>
      <c r="M231" s="29">
        <f t="shared" si="330"/>
        <v>-0.3050854492</v>
      </c>
      <c r="N231" s="29">
        <f t="shared" si="320"/>
        <v>-0.2873487585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>
      <c r="A232" s="1"/>
      <c r="B232" s="14">
        <v>18.0</v>
      </c>
      <c r="C232" s="15">
        <v>-1.54431</v>
      </c>
      <c r="D232" s="15">
        <v>-3.37065</v>
      </c>
      <c r="E232" s="15">
        <v>-99.7196</v>
      </c>
      <c r="F232" s="1"/>
      <c r="G232" s="17">
        <f t="shared" si="316"/>
        <v>-2.510314221</v>
      </c>
      <c r="H232" s="17">
        <f t="shared" si="317"/>
        <v>-3.682896681</v>
      </c>
      <c r="I232" s="36">
        <f t="shared" si="318"/>
        <v>-1.335817349</v>
      </c>
      <c r="J232" s="37"/>
      <c r="K232" s="29">
        <f t="shared" ref="K232:M232" si="331">(G232*0.001*9.81)/(0.5*1.225*10^2*0.0565*0.0125)</f>
        <v>-0.5692886691</v>
      </c>
      <c r="L232" s="29">
        <f t="shared" si="331"/>
        <v>-0.8352067374</v>
      </c>
      <c r="M232" s="29">
        <f t="shared" si="331"/>
        <v>-0.302936451</v>
      </c>
      <c r="N232" s="29">
        <f t="shared" si="320"/>
        <v>-0.2845128524</v>
      </c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>
      <c r="A233" s="1"/>
      <c r="B233" s="14">
        <v>20.0</v>
      </c>
      <c r="C233" s="15">
        <v>-1.52083</v>
      </c>
      <c r="D233" s="15">
        <v>-3.43824</v>
      </c>
      <c r="E233" s="15">
        <v>-98.8927</v>
      </c>
      <c r="F233" s="1"/>
      <c r="G233" s="17">
        <f t="shared" si="316"/>
        <v>-2.605060066</v>
      </c>
      <c r="H233" s="17">
        <f t="shared" si="317"/>
        <v>-3.751043251</v>
      </c>
      <c r="I233" s="36">
        <f t="shared" si="318"/>
        <v>-1.324740416</v>
      </c>
      <c r="J233" s="37"/>
      <c r="K233" s="29">
        <f t="shared" ref="K233:M233" si="332">(G233*0.001*9.81)/(0.5*1.225*10^2*0.0565*0.0125)</f>
        <v>-0.5907751172</v>
      </c>
      <c r="L233" s="29">
        <f t="shared" si="332"/>
        <v>-0.8506610059</v>
      </c>
      <c r="M233" s="29">
        <f t="shared" si="332"/>
        <v>-0.3004244257</v>
      </c>
      <c r="N233" s="29">
        <f t="shared" si="320"/>
        <v>-0.2813054722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>
      <c r="A234" s="1"/>
      <c r="B234" s="14">
        <v>22.0</v>
      </c>
      <c r="C234" s="15">
        <v>-1.49183</v>
      </c>
      <c r="D234" s="15">
        <v>-3.4999</v>
      </c>
      <c r="E234" s="15">
        <v>-97.9233</v>
      </c>
      <c r="F234" s="1"/>
      <c r="G234" s="17">
        <f t="shared" si="316"/>
        <v>-2.694286306</v>
      </c>
      <c r="H234" s="17">
        <f t="shared" si="317"/>
        <v>-3.803900127</v>
      </c>
      <c r="I234" s="36">
        <f t="shared" si="318"/>
        <v>-1.31175459</v>
      </c>
      <c r="J234" s="37"/>
      <c r="K234" s="29">
        <f t="shared" ref="K234:M234" si="333">(G234*0.001*9.81)/(0.5*1.225*10^2*0.0565*0.0125)</f>
        <v>-0.61100983</v>
      </c>
      <c r="L234" s="29">
        <f t="shared" si="333"/>
        <v>-0.86264788</v>
      </c>
      <c r="M234" s="29">
        <f t="shared" si="333"/>
        <v>-0.2974795022</v>
      </c>
      <c r="N234" s="29">
        <f t="shared" si="320"/>
        <v>-0.277705703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>
      <c r="A235" s="1"/>
      <c r="B235" s="14">
        <v>24.0</v>
      </c>
      <c r="C235" s="15">
        <v>-1.46919</v>
      </c>
      <c r="D235" s="15">
        <v>-3.54242</v>
      </c>
      <c r="E235" s="15">
        <v>-97.1633</v>
      </c>
      <c r="F235" s="1"/>
      <c r="G235" s="17">
        <f t="shared" si="316"/>
        <v>-2.78300387</v>
      </c>
      <c r="H235" s="17">
        <f t="shared" si="317"/>
        <v>-3.833735109</v>
      </c>
      <c r="I235" s="36">
        <f t="shared" si="318"/>
        <v>-1.301573831</v>
      </c>
      <c r="J235" s="37"/>
      <c r="K235" s="29">
        <f t="shared" ref="K235:M235" si="334">(G235*0.001*9.81)/(0.5*1.225*10^2*0.0565*0.0125)</f>
        <v>-0.6311291854</v>
      </c>
      <c r="L235" s="29">
        <f t="shared" si="334"/>
        <v>-0.8694138525</v>
      </c>
      <c r="M235" s="29">
        <f t="shared" si="334"/>
        <v>-0.2951707113</v>
      </c>
      <c r="N235" s="29">
        <f t="shared" si="320"/>
        <v>-0.2747457997</v>
      </c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>
      <c r="A236" s="1"/>
      <c r="B236" s="14">
        <v>26.0</v>
      </c>
      <c r="C236" s="15">
        <v>-1.42532</v>
      </c>
      <c r="D236" s="15">
        <v>-3.61652</v>
      </c>
      <c r="E236" s="15">
        <v>-95.6067</v>
      </c>
      <c r="F236" s="1"/>
      <c r="G236" s="17">
        <f t="shared" si="316"/>
        <v>-2.86644715</v>
      </c>
      <c r="H236" s="17">
        <f t="shared" si="317"/>
        <v>-3.875325807</v>
      </c>
      <c r="I236" s="36">
        <f t="shared" si="318"/>
        <v>-1.28072203</v>
      </c>
      <c r="J236" s="37"/>
      <c r="K236" s="29">
        <f t="shared" ref="K236:M236" si="335">(G236*0.001*9.81)/(0.5*1.225*10^2*0.0565*0.0125)</f>
        <v>-0.6500524395</v>
      </c>
      <c r="L236" s="29">
        <f t="shared" si="335"/>
        <v>-0.8788457847</v>
      </c>
      <c r="M236" s="29">
        <f t="shared" si="335"/>
        <v>-0.2904419431</v>
      </c>
      <c r="N236" s="29">
        <f t="shared" si="320"/>
        <v>-0.2694046278</v>
      </c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>
      <c r="A237" s="1"/>
      <c r="B237" s="14">
        <v>28.0</v>
      </c>
      <c r="C237" s="15">
        <v>-1.39379</v>
      </c>
      <c r="D237" s="15">
        <v>-3.664</v>
      </c>
      <c r="E237" s="15">
        <v>-94.5484</v>
      </c>
      <c r="F237" s="1"/>
      <c r="G237" s="17">
        <f t="shared" si="316"/>
        <v>-2.950787332</v>
      </c>
      <c r="H237" s="17">
        <f t="shared" si="317"/>
        <v>-3.88946475</v>
      </c>
      <c r="I237" s="36">
        <f t="shared" si="318"/>
        <v>-1.266545324</v>
      </c>
      <c r="J237" s="37"/>
      <c r="K237" s="29">
        <f t="shared" ref="K237:M237" si="336">(G237*0.001*9.81)/(0.5*1.225*10^2*0.0565*0.0125)</f>
        <v>-0.6691790928</v>
      </c>
      <c r="L237" s="29">
        <f t="shared" si="336"/>
        <v>-0.8820522118</v>
      </c>
      <c r="M237" s="29">
        <f t="shared" si="336"/>
        <v>-0.2872269518</v>
      </c>
      <c r="N237" s="29">
        <f t="shared" si="320"/>
        <v>-0.2655706504</v>
      </c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>
      <c r="A238" s="1"/>
      <c r="B238" s="14">
        <v>30.0</v>
      </c>
      <c r="C238" s="15">
        <v>-1.36959</v>
      </c>
      <c r="D238" s="15">
        <v>-3.70131</v>
      </c>
      <c r="E238" s="15">
        <v>-93.7024</v>
      </c>
      <c r="F238" s="1"/>
      <c r="G238" s="17">
        <f t="shared" si="316"/>
        <v>-3.036754733</v>
      </c>
      <c r="H238" s="17">
        <f t="shared" si="317"/>
        <v>-3.890223487</v>
      </c>
      <c r="I238" s="36">
        <f t="shared" si="318"/>
        <v>-1.255212532</v>
      </c>
      <c r="J238" s="37"/>
      <c r="K238" s="29">
        <f t="shared" ref="K238:M238" si="337">(G238*0.001*9.81)/(0.5*1.225*10^2*0.0565*0.0125)</f>
        <v>-0.6886747667</v>
      </c>
      <c r="L238" s="29">
        <f t="shared" si="337"/>
        <v>-0.8822242782</v>
      </c>
      <c r="M238" s="29">
        <f t="shared" si="337"/>
        <v>-0.284656903</v>
      </c>
      <c r="N238" s="29">
        <f t="shared" si="320"/>
        <v>-0.2623696731</v>
      </c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>
      <c r="A241" s="1"/>
      <c r="B241" s="21" t="s">
        <v>59</v>
      </c>
      <c r="C241" s="22"/>
      <c r="D241" s="22"/>
      <c r="E241" s="23"/>
      <c r="F241" s="1"/>
      <c r="G241" s="1"/>
      <c r="H241" s="1"/>
      <c r="I241" s="1"/>
      <c r="J241" s="1"/>
      <c r="K241" s="1"/>
      <c r="L241" s="1"/>
      <c r="M241" s="1"/>
      <c r="N241" s="1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>
      <c r="A242" s="1"/>
      <c r="B242" s="12" t="s">
        <v>31</v>
      </c>
      <c r="C242" s="13" t="s">
        <v>32</v>
      </c>
      <c r="D242" s="13" t="s">
        <v>33</v>
      </c>
      <c r="E242" s="13" t="s">
        <v>34</v>
      </c>
      <c r="F242" s="1"/>
      <c r="G242" s="32" t="s">
        <v>41</v>
      </c>
      <c r="H242" s="32" t="s">
        <v>42</v>
      </c>
      <c r="I242" s="33" t="s">
        <v>43</v>
      </c>
      <c r="J242" s="34"/>
      <c r="K242" s="26" t="s">
        <v>36</v>
      </c>
      <c r="L242" s="26" t="s">
        <v>37</v>
      </c>
      <c r="M242" s="35" t="s">
        <v>38</v>
      </c>
      <c r="N242" s="35" t="s">
        <v>39</v>
      </c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>
      <c r="A243" s="1"/>
      <c r="B243" s="14">
        <v>-6.0</v>
      </c>
      <c r="C243" s="15">
        <v>1.18398</v>
      </c>
      <c r="D243" s="15">
        <v>-3.29439</v>
      </c>
      <c r="E243" s="15">
        <v>2.91821</v>
      </c>
      <c r="F243" s="1"/>
      <c r="G243" s="17">
        <f t="shared" ref="G243:G261" si="339">C243*COS(B243*3.141592654/180) + D243*SIN(B243*3.141592654/180)</f>
        <v>1.521851558</v>
      </c>
      <c r="H243" s="17">
        <f t="shared" ref="H243:H261" si="340">D243*COS(B243*3.141592654/180) + C243*SIN(B243*3.141592654/180)</f>
        <v>-3.400102597</v>
      </c>
      <c r="I243" s="36">
        <f t="shared" ref="I243:I261" si="341">E243*0.1/((0.175*0.0565)*25^2*1.208 )</f>
        <v>0.03909156822</v>
      </c>
      <c r="J243" s="37"/>
      <c r="K243" s="29">
        <f t="shared" ref="K243:M243" si="338">(G243*0.001*9.81)/(0.5*1.225*10^2*0.0565*0.0125)</f>
        <v>0.3451252599</v>
      </c>
      <c r="L243" s="29">
        <f t="shared" si="338"/>
        <v>-0.7710747388</v>
      </c>
      <c r="M243" s="29">
        <f t="shared" si="338"/>
        <v>0.00886517977</v>
      </c>
      <c r="N243" s="29">
        <f t="shared" ref="N243:N261" si="343">M243-K243*(1.8284806565186/56.5)</f>
        <v>-0.002303932829</v>
      </c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>
      <c r="A244" s="1"/>
      <c r="B244" s="14">
        <v>-4.0</v>
      </c>
      <c r="C244" s="15">
        <v>1.74527</v>
      </c>
      <c r="D244" s="15">
        <v>-3.40011</v>
      </c>
      <c r="E244" s="15">
        <v>35.2529</v>
      </c>
      <c r="F244" s="1"/>
      <c r="G244" s="17">
        <f t="shared" si="339"/>
        <v>1.978198294</v>
      </c>
      <c r="H244" s="17">
        <f t="shared" si="340"/>
        <v>-3.513571384</v>
      </c>
      <c r="I244" s="36">
        <f t="shared" si="341"/>
        <v>0.4722385111</v>
      </c>
      <c r="J244" s="37"/>
      <c r="K244" s="29">
        <f t="shared" ref="K244:M244" si="342">(G244*0.001*9.81)/(0.5*1.225*10^2*0.0565*0.0125)</f>
        <v>0.4486155019</v>
      </c>
      <c r="L244" s="29">
        <f t="shared" si="342"/>
        <v>-0.7968071727</v>
      </c>
      <c r="M244" s="29">
        <f t="shared" si="342"/>
        <v>0.1070941762</v>
      </c>
      <c r="N244" s="29">
        <f t="shared" si="343"/>
        <v>0.09257586173</v>
      </c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>
      <c r="A245" s="1"/>
      <c r="B245" s="14">
        <v>-4.0</v>
      </c>
      <c r="C245" s="15">
        <v>1.85231</v>
      </c>
      <c r="D245" s="15">
        <v>-3.35919</v>
      </c>
      <c r="E245" s="15">
        <v>38.7752</v>
      </c>
      <c r="F245" s="1"/>
      <c r="G245" s="17">
        <f t="shared" si="339"/>
        <v>2.082123115</v>
      </c>
      <c r="H245" s="17">
        <f t="shared" si="340"/>
        <v>-3.480217796</v>
      </c>
      <c r="I245" s="36">
        <f t="shared" si="341"/>
        <v>0.5194223089</v>
      </c>
      <c r="J245" s="37"/>
      <c r="K245" s="29">
        <f t="shared" ref="K245:M245" si="344">(G245*0.001*9.81)/(0.5*1.225*10^2*0.0565*0.0125)</f>
        <v>0.4721835566</v>
      </c>
      <c r="L245" s="29">
        <f t="shared" si="344"/>
        <v>-0.7892432512</v>
      </c>
      <c r="M245" s="29">
        <f t="shared" si="344"/>
        <v>0.1177945105</v>
      </c>
      <c r="N245" s="29">
        <f t="shared" si="343"/>
        <v>0.1025134751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>
      <c r="A246" s="1"/>
      <c r="B246" s="14">
        <v>-2.0</v>
      </c>
      <c r="C246" s="15">
        <v>2.54012</v>
      </c>
      <c r="D246" s="15">
        <v>-3.30588</v>
      </c>
      <c r="E246" s="15">
        <v>76.654</v>
      </c>
      <c r="F246" s="1"/>
      <c r="G246" s="17">
        <f t="shared" si="339"/>
        <v>2.653946176</v>
      </c>
      <c r="H246" s="17">
        <f t="shared" si="340"/>
        <v>-3.392515057</v>
      </c>
      <c r="I246" s="36">
        <f t="shared" si="341"/>
        <v>1.026836681</v>
      </c>
      <c r="J246" s="37"/>
      <c r="K246" s="29">
        <f t="shared" ref="K246:M246" si="345">(G246*0.001*9.81)/(0.5*1.225*10^2*0.0565*0.0125)</f>
        <v>0.6018615015</v>
      </c>
      <c r="L246" s="29">
        <f t="shared" si="345"/>
        <v>-0.7693540377</v>
      </c>
      <c r="M246" s="29">
        <f t="shared" si="345"/>
        <v>0.232865863</v>
      </c>
      <c r="N246" s="29">
        <f t="shared" si="343"/>
        <v>0.2133881265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>
      <c r="A247" s="1"/>
      <c r="B247" s="14">
        <v>0.0</v>
      </c>
      <c r="C247" s="15">
        <v>2.94156</v>
      </c>
      <c r="D247" s="15">
        <v>-3.31119</v>
      </c>
      <c r="E247" s="15">
        <v>101.659</v>
      </c>
      <c r="F247" s="1"/>
      <c r="G247" s="17">
        <f t="shared" si="339"/>
        <v>2.94156</v>
      </c>
      <c r="H247" s="17">
        <f t="shared" si="340"/>
        <v>-3.31119</v>
      </c>
      <c r="I247" s="36">
        <f t="shared" si="341"/>
        <v>1.361797038</v>
      </c>
      <c r="J247" s="37"/>
      <c r="K247" s="29">
        <f t="shared" ref="K247:M247" si="346">(G247*0.001*9.81)/(0.5*1.225*10^2*0.0565*0.0125)</f>
        <v>0.6670865199</v>
      </c>
      <c r="L247" s="29">
        <f t="shared" si="346"/>
        <v>-0.7509111539</v>
      </c>
      <c r="M247" s="29">
        <f t="shared" si="346"/>
        <v>0.3088281207</v>
      </c>
      <c r="N247" s="29">
        <f t="shared" si="343"/>
        <v>0.2872395402</v>
      </c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>
      <c r="A248" s="1"/>
      <c r="B248" s="14">
        <v>2.0</v>
      </c>
      <c r="C248" s="15">
        <v>3.60073</v>
      </c>
      <c r="D248" s="15">
        <v>-3.15085</v>
      </c>
      <c r="E248" s="15">
        <v>137.168</v>
      </c>
      <c r="F248" s="1"/>
      <c r="G248" s="17">
        <f t="shared" si="339"/>
        <v>3.488573453</v>
      </c>
      <c r="H248" s="17">
        <f t="shared" si="340"/>
        <v>-3.023266923</v>
      </c>
      <c r="I248" s="36">
        <f t="shared" si="341"/>
        <v>1.837466197</v>
      </c>
      <c r="J248" s="37"/>
      <c r="K248" s="29">
        <f t="shared" ref="K248:M248" si="347">(G248*0.001*9.81)/(0.5*1.225*10^2*0.0565*0.0125)</f>
        <v>0.7911381459</v>
      </c>
      <c r="L248" s="29">
        <f t="shared" si="347"/>
        <v>-0.6856160031</v>
      </c>
      <c r="M248" s="29">
        <f t="shared" si="347"/>
        <v>0.4167002987</v>
      </c>
      <c r="N248" s="29">
        <f t="shared" si="343"/>
        <v>0.3910970988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>
      <c r="A249" s="1"/>
      <c r="B249" s="14">
        <v>4.0</v>
      </c>
      <c r="C249" s="15">
        <v>3.97403</v>
      </c>
      <c r="D249" s="15">
        <v>-3.09207</v>
      </c>
      <c r="E249" s="15">
        <v>159.288</v>
      </c>
      <c r="F249" s="1"/>
      <c r="G249" s="17">
        <f t="shared" si="339"/>
        <v>3.748657563</v>
      </c>
      <c r="H249" s="17">
        <f t="shared" si="340"/>
        <v>-2.807323553</v>
      </c>
      <c r="I249" s="36">
        <f t="shared" si="341"/>
        <v>2.133779858</v>
      </c>
      <c r="J249" s="37"/>
      <c r="K249" s="29">
        <f t="shared" ref="K249:M249" si="348">(G249*0.001*9.81)/(0.5*1.225*10^2*0.0565*0.0125)</f>
        <v>0.8501199799</v>
      </c>
      <c r="L249" s="29">
        <f t="shared" si="348"/>
        <v>-0.6366443994</v>
      </c>
      <c r="M249" s="29">
        <f t="shared" si="348"/>
        <v>0.4838982647</v>
      </c>
      <c r="N249" s="29">
        <f t="shared" si="343"/>
        <v>0.4563862658</v>
      </c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>
      <c r="A250" s="1"/>
      <c r="B250" s="14">
        <v>6.0</v>
      </c>
      <c r="C250" s="15">
        <v>4.53842</v>
      </c>
      <c r="D250" s="15">
        <v>-2.89503</v>
      </c>
      <c r="E250" s="15">
        <v>189.687</v>
      </c>
      <c r="F250" s="1"/>
      <c r="G250" s="17">
        <f t="shared" si="339"/>
        <v>4.210945023</v>
      </c>
      <c r="H250" s="17">
        <f t="shared" si="340"/>
        <v>-2.404776654</v>
      </c>
      <c r="I250" s="36">
        <f t="shared" si="341"/>
        <v>2.54099681</v>
      </c>
      <c r="J250" s="37"/>
      <c r="K250" s="29">
        <f t="shared" ref="K250:M250" si="349">(G250*0.001*9.81)/(0.5*1.225*10^2*0.0565*0.0125)</f>
        <v>0.9549574583</v>
      </c>
      <c r="L250" s="29">
        <f t="shared" si="349"/>
        <v>-0.5453548762</v>
      </c>
      <c r="M250" s="29">
        <f t="shared" si="349"/>
        <v>0.5762468619</v>
      </c>
      <c r="N250" s="29">
        <f t="shared" si="343"/>
        <v>0.5453420612</v>
      </c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>
      <c r="A251" s="1"/>
      <c r="B251" s="14">
        <v>8.0</v>
      </c>
      <c r="C251" s="15">
        <v>4.78491</v>
      </c>
      <c r="D251" s="15">
        <v>-2.63886</v>
      </c>
      <c r="E251" s="15">
        <v>205.21</v>
      </c>
      <c r="F251" s="1"/>
      <c r="G251" s="17">
        <f t="shared" si="339"/>
        <v>4.371085256</v>
      </c>
      <c r="H251" s="17">
        <f t="shared" si="340"/>
        <v>-1.947248033</v>
      </c>
      <c r="I251" s="36">
        <f t="shared" si="341"/>
        <v>2.748938807</v>
      </c>
      <c r="J251" s="37"/>
      <c r="K251" s="29">
        <f t="shared" ref="K251:M251" si="350">(G251*0.001*9.81)/(0.5*1.225*10^2*0.0565*0.0125)</f>
        <v>0.9912740353</v>
      </c>
      <c r="L251" s="29">
        <f t="shared" si="350"/>
        <v>-0.4415966065</v>
      </c>
      <c r="M251" s="29">
        <f t="shared" si="350"/>
        <v>0.6234039156</v>
      </c>
      <c r="N251" s="29">
        <f t="shared" si="343"/>
        <v>0.59132382</v>
      </c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>
      <c r="A252" s="1"/>
      <c r="B252" s="14">
        <v>10.0</v>
      </c>
      <c r="C252" s="15">
        <v>4.23622</v>
      </c>
      <c r="D252" s="15">
        <v>-3.31637</v>
      </c>
      <c r="E252" s="15">
        <v>165.924</v>
      </c>
      <c r="F252" s="1"/>
      <c r="G252" s="17">
        <f t="shared" si="339"/>
        <v>3.595980692</v>
      </c>
      <c r="H252" s="17">
        <f t="shared" si="340"/>
        <v>-2.530375005</v>
      </c>
      <c r="I252" s="36">
        <f t="shared" si="341"/>
        <v>2.222673956</v>
      </c>
      <c r="J252" s="37"/>
      <c r="K252" s="29">
        <f t="shared" ref="K252:M252" si="351">(G252*0.001*9.81)/(0.5*1.225*10^2*0.0565*0.0125)</f>
        <v>0.8154959429</v>
      </c>
      <c r="L252" s="29">
        <f t="shared" si="351"/>
        <v>-0.5738380505</v>
      </c>
      <c r="M252" s="29">
        <f t="shared" si="351"/>
        <v>0.5040576546</v>
      </c>
      <c r="N252" s="29">
        <f t="shared" si="343"/>
        <v>0.4776661757</v>
      </c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>
      <c r="A253" s="1"/>
      <c r="B253" s="14">
        <v>12.0</v>
      </c>
      <c r="C253" s="15">
        <v>4.26246</v>
      </c>
      <c r="D253" s="15">
        <v>-3.21744</v>
      </c>
      <c r="E253" s="15">
        <v>167.49</v>
      </c>
      <c r="F253" s="1"/>
      <c r="G253" s="17">
        <f t="shared" si="339"/>
        <v>3.500371632</v>
      </c>
      <c r="H253" s="17">
        <f t="shared" si="340"/>
        <v>-2.260915951</v>
      </c>
      <c r="I253" s="36">
        <f t="shared" si="341"/>
        <v>2.243651677</v>
      </c>
      <c r="J253" s="37"/>
      <c r="K253" s="29">
        <f t="shared" ref="K253:M253" si="352">(G253*0.001*9.81)/(0.5*1.225*10^2*0.0565*0.0125)</f>
        <v>0.7938137349</v>
      </c>
      <c r="L253" s="29">
        <f t="shared" si="352"/>
        <v>-0.5127301681</v>
      </c>
      <c r="M253" s="29">
        <f t="shared" si="352"/>
        <v>0.5088149789</v>
      </c>
      <c r="N253" s="29">
        <f t="shared" si="343"/>
        <v>0.4831251903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>
      <c r="A254" s="1"/>
      <c r="B254" s="14">
        <v>14.0</v>
      </c>
      <c r="C254" s="15">
        <v>3.51383</v>
      </c>
      <c r="D254" s="15">
        <v>-3.8803</v>
      </c>
      <c r="E254" s="15">
        <v>119.966</v>
      </c>
      <c r="F254" s="1"/>
      <c r="G254" s="17">
        <f t="shared" si="339"/>
        <v>2.4707247</v>
      </c>
      <c r="H254" s="17">
        <f t="shared" si="340"/>
        <v>-2.914966092</v>
      </c>
      <c r="I254" s="36">
        <f t="shared" si="341"/>
        <v>1.607032761</v>
      </c>
      <c r="J254" s="37"/>
      <c r="K254" s="29">
        <f t="shared" ref="K254:M254" si="353">(G254*0.001*9.81)/(0.5*1.225*10^2*0.0565*0.0125)</f>
        <v>0.5603105638</v>
      </c>
      <c r="L254" s="29">
        <f t="shared" si="353"/>
        <v>-0.6610555576</v>
      </c>
      <c r="M254" s="29">
        <f t="shared" si="353"/>
        <v>0.3644426399</v>
      </c>
      <c r="N254" s="29">
        <f t="shared" si="343"/>
        <v>0.3463095952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>
      <c r="A255" s="1"/>
      <c r="B255" s="14">
        <v>16.0</v>
      </c>
      <c r="C255" s="15">
        <v>3.44171</v>
      </c>
      <c r="D255" s="15">
        <v>-3.718</v>
      </c>
      <c r="E255" s="15">
        <v>114.441</v>
      </c>
      <c r="F255" s="1"/>
      <c r="G255" s="17">
        <f t="shared" si="339"/>
        <v>2.283564302</v>
      </c>
      <c r="H255" s="17">
        <f t="shared" si="340"/>
        <v>-2.625307141</v>
      </c>
      <c r="I255" s="36">
        <f t="shared" si="341"/>
        <v>1.533021324</v>
      </c>
      <c r="J255" s="37"/>
      <c r="K255" s="29">
        <f t="shared" ref="K255:M255" si="354">(G255*0.001*9.81)/(0.5*1.225*10^2*0.0565*0.0125)</f>
        <v>0.5178663578</v>
      </c>
      <c r="L255" s="29">
        <f t="shared" si="354"/>
        <v>-0.5953667458</v>
      </c>
      <c r="M255" s="29">
        <f t="shared" si="354"/>
        <v>0.3476583378</v>
      </c>
      <c r="N255" s="29">
        <f t="shared" si="343"/>
        <v>0.3308988933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>
      <c r="A256" s="1"/>
      <c r="B256" s="14">
        <v>18.0</v>
      </c>
      <c r="C256" s="15">
        <v>3.4327</v>
      </c>
      <c r="D256" s="15">
        <v>-4.23787</v>
      </c>
      <c r="E256" s="15">
        <v>113.585</v>
      </c>
      <c r="F256" s="1"/>
      <c r="G256" s="17">
        <f t="shared" si="339"/>
        <v>1.955117853</v>
      </c>
      <c r="H256" s="17">
        <f t="shared" si="340"/>
        <v>-2.969691242</v>
      </c>
      <c r="I256" s="36">
        <f t="shared" si="341"/>
        <v>1.521554575</v>
      </c>
      <c r="J256" s="37"/>
      <c r="K256" s="29">
        <f t="shared" ref="K256:M256" si="355">(G256*0.001*9.81)/(0.5*1.225*10^2*0.0565*0.0125)</f>
        <v>0.4433813231</v>
      </c>
      <c r="L256" s="29">
        <f t="shared" si="355"/>
        <v>-0.6734661186</v>
      </c>
      <c r="M256" s="29">
        <f t="shared" si="355"/>
        <v>0.3450579102</v>
      </c>
      <c r="N256" s="29">
        <f t="shared" si="343"/>
        <v>0.3307089868</v>
      </c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>
      <c r="A257" s="1"/>
      <c r="B257" s="14">
        <v>20.0</v>
      </c>
      <c r="C257" s="15">
        <v>3.62571</v>
      </c>
      <c r="D257" s="15">
        <v>-4.20584</v>
      </c>
      <c r="E257" s="15">
        <v>119.741</v>
      </c>
      <c r="F257" s="1"/>
      <c r="G257" s="17">
        <f t="shared" si="339"/>
        <v>1.968570932</v>
      </c>
      <c r="H257" s="17">
        <f t="shared" si="340"/>
        <v>-2.712130958</v>
      </c>
      <c r="I257" s="36">
        <f t="shared" si="341"/>
        <v>1.604018721</v>
      </c>
      <c r="J257" s="37"/>
      <c r="K257" s="29">
        <f t="shared" ref="K257:M257" si="356">(G257*0.001*9.81)/(0.5*1.225*10^2*0.0565*0.0125)</f>
        <v>0.4464322103</v>
      </c>
      <c r="L257" s="29">
        <f t="shared" si="356"/>
        <v>-0.6150566374</v>
      </c>
      <c r="M257" s="29">
        <f t="shared" si="356"/>
        <v>0.3637591163</v>
      </c>
      <c r="N257" s="29">
        <f t="shared" si="343"/>
        <v>0.3493114586</v>
      </c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>
      <c r="A258" s="1"/>
      <c r="B258" s="14">
        <v>22.0</v>
      </c>
      <c r="C258" s="15">
        <v>3.94027</v>
      </c>
      <c r="D258" s="15">
        <v>-4.3947</v>
      </c>
      <c r="E258" s="15">
        <v>135.476</v>
      </c>
      <c r="F258" s="1"/>
      <c r="G258" s="17">
        <f t="shared" si="339"/>
        <v>2.00707113</v>
      </c>
      <c r="H258" s="17">
        <f t="shared" si="340"/>
        <v>-2.598643764</v>
      </c>
      <c r="I258" s="36">
        <f t="shared" si="341"/>
        <v>1.814800613</v>
      </c>
      <c r="J258" s="37"/>
      <c r="K258" s="29">
        <f t="shared" ref="K258:M258" si="357">(G258*0.001*9.81)/(0.5*1.225*10^2*0.0565*0.0125)</f>
        <v>0.4551632792</v>
      </c>
      <c r="L258" s="29">
        <f t="shared" si="357"/>
        <v>-0.5893200291</v>
      </c>
      <c r="M258" s="29">
        <f t="shared" si="357"/>
        <v>0.4115602011</v>
      </c>
      <c r="N258" s="29">
        <f t="shared" si="343"/>
        <v>0.3968299843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>
      <c r="A259" s="1"/>
      <c r="B259" s="14">
        <v>24.0</v>
      </c>
      <c r="C259" s="15">
        <v>4.09076</v>
      </c>
      <c r="D259" s="15">
        <v>-4.48944</v>
      </c>
      <c r="E259" s="15">
        <v>138.252</v>
      </c>
      <c r="F259" s="1"/>
      <c r="G259" s="17">
        <f t="shared" si="339"/>
        <v>1.911075461</v>
      </c>
      <c r="H259" s="17">
        <f t="shared" si="340"/>
        <v>-2.437445529</v>
      </c>
      <c r="I259" s="36">
        <f t="shared" si="341"/>
        <v>1.851987174</v>
      </c>
      <c r="J259" s="37"/>
      <c r="K259" s="29">
        <f t="shared" ref="K259:M259" si="358">(G259*0.001*9.81)/(0.5*1.225*10^2*0.0565*0.0125)</f>
        <v>0.4333933962</v>
      </c>
      <c r="L259" s="29">
        <f t="shared" si="358"/>
        <v>-0.5527635185</v>
      </c>
      <c r="M259" s="29">
        <f t="shared" si="358"/>
        <v>0.4199933636</v>
      </c>
      <c r="N259" s="29">
        <f t="shared" si="343"/>
        <v>0.4059676743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>
      <c r="A260" s="1"/>
      <c r="B260" s="14">
        <v>26.0</v>
      </c>
      <c r="C260" s="15">
        <v>4.35989</v>
      </c>
      <c r="D260" s="15">
        <v>-4.61502</v>
      </c>
      <c r="E260" s="15">
        <v>149.159</v>
      </c>
      <c r="F260" s="1"/>
      <c r="G260" s="17">
        <f t="shared" si="339"/>
        <v>1.895551564</v>
      </c>
      <c r="H260" s="17">
        <f t="shared" si="340"/>
        <v>-2.23670252</v>
      </c>
      <c r="I260" s="36">
        <f t="shared" si="341"/>
        <v>1.998094457</v>
      </c>
      <c r="J260" s="37"/>
      <c r="K260" s="29">
        <f t="shared" ref="K260:M260" si="359">(G260*0.001*9.81)/(0.5*1.225*10^2*0.0565*0.0125)</f>
        <v>0.4298728893</v>
      </c>
      <c r="L260" s="29">
        <f t="shared" si="359"/>
        <v>-0.5072390501</v>
      </c>
      <c r="M260" s="29">
        <f t="shared" si="359"/>
        <v>0.4531275505</v>
      </c>
      <c r="N260" s="29">
        <f t="shared" si="343"/>
        <v>0.4392157937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>
      <c r="A261" s="1"/>
      <c r="B261" s="14">
        <v>28.0</v>
      </c>
      <c r="C261" s="15">
        <v>4.50921</v>
      </c>
      <c r="D261" s="15">
        <v>-4.60248</v>
      </c>
      <c r="E261" s="15">
        <v>155.054</v>
      </c>
      <c r="F261" s="1"/>
      <c r="G261" s="17">
        <f t="shared" si="339"/>
        <v>1.820662637</v>
      </c>
      <c r="H261" s="17">
        <f t="shared" si="340"/>
        <v>-1.946802771</v>
      </c>
      <c r="I261" s="36">
        <f t="shared" si="341"/>
        <v>2.077062315</v>
      </c>
      <c r="J261" s="37"/>
      <c r="K261" s="29">
        <f t="shared" ref="K261:M261" si="360">(G261*0.001*9.81)/(0.5*1.225*10^2*0.0565*0.0125)</f>
        <v>0.4128895899</v>
      </c>
      <c r="L261" s="29">
        <f t="shared" si="360"/>
        <v>-0.4414956301</v>
      </c>
      <c r="M261" s="29">
        <f t="shared" si="360"/>
        <v>0.4710358693</v>
      </c>
      <c r="N261" s="29">
        <f t="shared" si="343"/>
        <v>0.4576737342</v>
      </c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>
      <c r="A264" s="1"/>
      <c r="B264" s="21" t="s">
        <v>60</v>
      </c>
      <c r="C264" s="22"/>
      <c r="D264" s="22"/>
      <c r="E264" s="23"/>
      <c r="F264" s="1"/>
      <c r="G264" s="1"/>
      <c r="H264" s="1"/>
      <c r="I264" s="1"/>
      <c r="J264" s="1"/>
      <c r="K264" s="1"/>
      <c r="L264" s="1"/>
      <c r="M264" s="1"/>
      <c r="N264" s="1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>
      <c r="A265" s="1"/>
      <c r="B265" s="12" t="s">
        <v>31</v>
      </c>
      <c r="C265" s="13" t="s">
        <v>32</v>
      </c>
      <c r="D265" s="13" t="s">
        <v>33</v>
      </c>
      <c r="E265" s="13" t="s">
        <v>34</v>
      </c>
      <c r="F265" s="1"/>
      <c r="G265" s="32" t="s">
        <v>41</v>
      </c>
      <c r="H265" s="32" t="s">
        <v>42</v>
      </c>
      <c r="I265" s="33" t="s">
        <v>43</v>
      </c>
      <c r="J265" s="34"/>
      <c r="K265" s="26" t="s">
        <v>36</v>
      </c>
      <c r="L265" s="26" t="s">
        <v>37</v>
      </c>
      <c r="M265" s="35" t="s">
        <v>38</v>
      </c>
      <c r="N265" s="35" t="s">
        <v>39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>
      <c r="A266" s="1"/>
      <c r="B266" s="14">
        <v>-6.0</v>
      </c>
      <c r="C266" s="15">
        <v>-1.63683</v>
      </c>
      <c r="D266" s="15">
        <v>-2.42673</v>
      </c>
      <c r="E266" s="15">
        <v>-103.455</v>
      </c>
      <c r="F266" s="1"/>
      <c r="G266" s="17">
        <f t="shared" ref="G266:G284" si="362">C266*COS(B266*3.141592654/180) + D266*SIN(B266*3.141592654/180)</f>
        <v>-1.374200916</v>
      </c>
      <c r="H266" s="17">
        <f t="shared" ref="H266:H284" si="363">D266*COS(B266*3.141592654/180) + C266*SIN(B266*3.141592654/180)</f>
        <v>-2.242340795</v>
      </c>
      <c r="I266" s="36">
        <f t="shared" ref="I266:I284" si="364">E266*0.1/((0.175*0.0565)*25^2*1.208 )</f>
        <v>-1.385855778</v>
      </c>
      <c r="J266" s="37"/>
      <c r="K266" s="29">
        <f t="shared" ref="K266:M266" si="361">(G266*0.001*9.81)/(0.5*1.225*10^2*0.0565*0.0125)</f>
        <v>-0.3116410704</v>
      </c>
      <c r="L266" s="29">
        <f t="shared" si="361"/>
        <v>-0.5085176971</v>
      </c>
      <c r="M266" s="29">
        <f t="shared" si="361"/>
        <v>-0.3142841581</v>
      </c>
      <c r="N266" s="29">
        <f t="shared" ref="N266:N284" si="366">M266-K266*(1.8284806565186/56.5)</f>
        <v>-0.3041986773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>
      <c r="A267" s="1"/>
      <c r="B267" s="14">
        <v>-4.0</v>
      </c>
      <c r="C267" s="15">
        <v>-1.64295</v>
      </c>
      <c r="D267" s="15">
        <v>-2.51988</v>
      </c>
      <c r="E267" s="15">
        <v>-103.778</v>
      </c>
      <c r="F267" s="1"/>
      <c r="G267" s="17">
        <f t="shared" si="362"/>
        <v>-1.463169913</v>
      </c>
      <c r="H267" s="17">
        <f t="shared" si="363"/>
        <v>-2.3991353</v>
      </c>
      <c r="I267" s="36">
        <f t="shared" si="364"/>
        <v>-1.390182601</v>
      </c>
      <c r="J267" s="37"/>
      <c r="K267" s="29">
        <f t="shared" ref="K267:M267" si="365">(G267*0.001*9.81)/(0.5*1.225*10^2*0.0565*0.0125)</f>
        <v>-0.3318174457</v>
      </c>
      <c r="L267" s="29">
        <f t="shared" si="365"/>
        <v>-0.5440755308</v>
      </c>
      <c r="M267" s="29">
        <f t="shared" si="365"/>
        <v>-0.3152653942</v>
      </c>
      <c r="N267" s="29">
        <f t="shared" si="366"/>
        <v>-0.3045269556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>
      <c r="A268" s="1"/>
      <c r="B268" s="14">
        <v>-2.0</v>
      </c>
      <c r="C268" s="15">
        <v>-1.6477</v>
      </c>
      <c r="D268" s="15">
        <v>-2.61088</v>
      </c>
      <c r="E268" s="15">
        <v>-103.941</v>
      </c>
      <c r="F268" s="1"/>
      <c r="G268" s="17">
        <f t="shared" si="362"/>
        <v>-1.555577868</v>
      </c>
      <c r="H268" s="17">
        <f t="shared" si="363"/>
        <v>-2.551785622</v>
      </c>
      <c r="I268" s="36">
        <f t="shared" si="364"/>
        <v>-1.392366105</v>
      </c>
      <c r="J268" s="37"/>
      <c r="K268" s="29">
        <f t="shared" ref="K268:M268" si="367">(G268*0.001*9.81)/(0.5*1.225*10^2*0.0565*0.0125)</f>
        <v>-0.3527737072</v>
      </c>
      <c r="L268" s="29">
        <f t="shared" si="367"/>
        <v>-0.578693547</v>
      </c>
      <c r="M268" s="29">
        <f t="shared" si="367"/>
        <v>-0.3157605691</v>
      </c>
      <c r="N268" s="29">
        <f t="shared" si="366"/>
        <v>-0.3043439337</v>
      </c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>
      <c r="A269" s="1"/>
      <c r="B269" s="14">
        <v>0.0</v>
      </c>
      <c r="C269" s="15">
        <v>-1.64677</v>
      </c>
      <c r="D269" s="15">
        <v>-2.66846</v>
      </c>
      <c r="E269" s="15">
        <v>-103.983</v>
      </c>
      <c r="F269" s="1"/>
      <c r="G269" s="17">
        <f t="shared" si="362"/>
        <v>-1.64677</v>
      </c>
      <c r="H269" s="17">
        <f t="shared" si="363"/>
        <v>-2.66846</v>
      </c>
      <c r="I269" s="36">
        <f t="shared" si="364"/>
        <v>-1.392928726</v>
      </c>
      <c r="J269" s="37"/>
      <c r="K269" s="29">
        <f t="shared" ref="K269:M269" si="368">(G269*0.001*9.81)/(0.5*1.225*10^2*0.0565*0.0125)</f>
        <v>-0.3734542448</v>
      </c>
      <c r="L269" s="29">
        <f t="shared" si="368"/>
        <v>-0.6051529443</v>
      </c>
      <c r="M269" s="29">
        <f t="shared" si="368"/>
        <v>-0.3158881602</v>
      </c>
      <c r="N269" s="29">
        <f t="shared" si="366"/>
        <v>-0.3038022511</v>
      </c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>
      <c r="A270" s="1"/>
      <c r="B270" s="14">
        <v>2.0</v>
      </c>
      <c r="C270" s="15">
        <v>-1.64512</v>
      </c>
      <c r="D270" s="15">
        <v>-2.74246</v>
      </c>
      <c r="E270" s="15">
        <v>-103.966</v>
      </c>
      <c r="F270" s="1"/>
      <c r="G270" s="17">
        <f t="shared" si="362"/>
        <v>-1.739828311</v>
      </c>
      <c r="H270" s="17">
        <f t="shared" si="363"/>
        <v>-2.798203227</v>
      </c>
      <c r="I270" s="36">
        <f t="shared" si="364"/>
        <v>-1.392700999</v>
      </c>
      <c r="J270" s="37"/>
      <c r="K270" s="29">
        <f t="shared" ref="K270:M270" si="369">(G270*0.001*9.81)/(0.5*1.225*10^2*0.0565*0.0125)</f>
        <v>-0.3945579942</v>
      </c>
      <c r="L270" s="29">
        <f t="shared" si="369"/>
        <v>-0.6345760933</v>
      </c>
      <c r="M270" s="29">
        <f t="shared" si="369"/>
        <v>-0.3158365162</v>
      </c>
      <c r="N270" s="29">
        <f t="shared" si="366"/>
        <v>-0.3030676373</v>
      </c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>
      <c r="A271" s="1"/>
      <c r="B271" s="14">
        <v>4.0</v>
      </c>
      <c r="C271" s="15">
        <v>-1.64008</v>
      </c>
      <c r="D271" s="15">
        <v>-2.80976</v>
      </c>
      <c r="E271" s="15">
        <v>-103.88</v>
      </c>
      <c r="F271" s="1"/>
      <c r="G271" s="17">
        <f t="shared" si="362"/>
        <v>-1.832083797</v>
      </c>
      <c r="H271" s="17">
        <f t="shared" si="363"/>
        <v>-2.917321763</v>
      </c>
      <c r="I271" s="36">
        <f t="shared" si="364"/>
        <v>-1.391548966</v>
      </c>
      <c r="J271" s="37"/>
      <c r="K271" s="29">
        <f t="shared" ref="K271:M271" si="370">(G271*0.001*9.81)/(0.5*1.225*10^2*0.0565*0.0125)</f>
        <v>-0.415479679</v>
      </c>
      <c r="L271" s="29">
        <f t="shared" si="370"/>
        <v>-0.6615897764</v>
      </c>
      <c r="M271" s="29">
        <f t="shared" si="370"/>
        <v>-0.3155752583</v>
      </c>
      <c r="N271" s="29">
        <f t="shared" si="366"/>
        <v>-0.3021293015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>
      <c r="A272" s="1"/>
      <c r="B272" s="14">
        <v>6.0</v>
      </c>
      <c r="C272" s="15">
        <v>-1.6293</v>
      </c>
      <c r="D272" s="15">
        <v>-2.92139</v>
      </c>
      <c r="E272" s="15">
        <v>-103.549</v>
      </c>
      <c r="F272" s="1"/>
      <c r="G272" s="17">
        <f t="shared" si="362"/>
        <v>-1.925742931</v>
      </c>
      <c r="H272" s="17">
        <f t="shared" si="363"/>
        <v>-3.075694545</v>
      </c>
      <c r="I272" s="36">
        <f t="shared" si="364"/>
        <v>-1.387114977</v>
      </c>
      <c r="J272" s="37"/>
      <c r="K272" s="29">
        <f t="shared" ref="K272:M272" si="371">(G272*0.001*9.81)/(0.5*1.225*10^2*0.0565*0.0125)</f>
        <v>-0.4367196829</v>
      </c>
      <c r="L272" s="29">
        <f t="shared" si="371"/>
        <v>-0.6975055312</v>
      </c>
      <c r="M272" s="29">
        <f t="shared" si="371"/>
        <v>-0.3145697191</v>
      </c>
      <c r="N272" s="29">
        <f t="shared" si="366"/>
        <v>-0.3004363829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>
      <c r="A273" s="1"/>
      <c r="B273" s="14">
        <v>8.0</v>
      </c>
      <c r="C273" s="15">
        <v>-1.61981</v>
      </c>
      <c r="D273" s="15">
        <v>-2.9892</v>
      </c>
      <c r="E273" s="15">
        <v>-103.295</v>
      </c>
      <c r="F273" s="1"/>
      <c r="G273" s="17">
        <f t="shared" si="362"/>
        <v>-2.020062354</v>
      </c>
      <c r="H273" s="17">
        <f t="shared" si="363"/>
        <v>-3.185543292</v>
      </c>
      <c r="I273" s="36">
        <f t="shared" si="364"/>
        <v>-1.383712461</v>
      </c>
      <c r="J273" s="37"/>
      <c r="K273" s="29">
        <f t="shared" ref="K273:M273" si="372">(G273*0.001*9.81)/(0.5*1.225*10^2*0.0565*0.0125)</f>
        <v>-0.4581094269</v>
      </c>
      <c r="L273" s="29">
        <f t="shared" si="372"/>
        <v>-0.7224170129</v>
      </c>
      <c r="M273" s="29">
        <f t="shared" si="372"/>
        <v>-0.3137980969</v>
      </c>
      <c r="N273" s="29">
        <f t="shared" si="366"/>
        <v>-0.2989725354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>
      <c r="A274" s="1"/>
      <c r="B274" s="14">
        <v>10.0</v>
      </c>
      <c r="C274" s="15">
        <v>-1.60657</v>
      </c>
      <c r="D274" s="15">
        <v>-3.0626</v>
      </c>
      <c r="E274" s="15">
        <v>-102.861</v>
      </c>
      <c r="F274" s="1"/>
      <c r="G274" s="17">
        <f t="shared" si="362"/>
        <v>-2.113977501</v>
      </c>
      <c r="H274" s="17">
        <f t="shared" si="363"/>
        <v>-3.295050177</v>
      </c>
      <c r="I274" s="36">
        <f t="shared" si="364"/>
        <v>-1.377898711</v>
      </c>
      <c r="J274" s="37"/>
      <c r="K274" s="29">
        <f t="shared" ref="K274:M274" si="373">(G274*0.001*9.81)/(0.5*1.225*10^2*0.0565*0.0125)</f>
        <v>-0.4794074893</v>
      </c>
      <c r="L274" s="29">
        <f t="shared" si="373"/>
        <v>-0.7472509674</v>
      </c>
      <c r="M274" s="29">
        <f t="shared" si="373"/>
        <v>-0.3124796558</v>
      </c>
      <c r="N274" s="29">
        <f t="shared" si="366"/>
        <v>-0.2969648359</v>
      </c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>
      <c r="A275" s="1"/>
      <c r="B275" s="14">
        <v>12.0</v>
      </c>
      <c r="C275" s="15">
        <v>-1.58977</v>
      </c>
      <c r="D275" s="15">
        <v>-3.13623</v>
      </c>
      <c r="E275" s="15">
        <v>-102.354</v>
      </c>
      <c r="F275" s="1"/>
      <c r="G275" s="17">
        <f t="shared" si="362"/>
        <v>-2.207088593</v>
      </c>
      <c r="H275" s="17">
        <f t="shared" si="363"/>
        <v>-3.398227619</v>
      </c>
      <c r="I275" s="36">
        <f t="shared" si="364"/>
        <v>-1.371107074</v>
      </c>
      <c r="J275" s="37"/>
      <c r="K275" s="29">
        <f t="shared" ref="K275:M275" si="374">(G275*0.001*9.81)/(0.5*1.225*10^2*0.0565*0.0125)</f>
        <v>-0.5005232084</v>
      </c>
      <c r="L275" s="29">
        <f t="shared" si="374"/>
        <v>-0.7706495315</v>
      </c>
      <c r="M275" s="29">
        <f t="shared" si="374"/>
        <v>-0.3109394492</v>
      </c>
      <c r="N275" s="29">
        <f t="shared" si="366"/>
        <v>-0.2947412722</v>
      </c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>
      <c r="A276" s="1"/>
      <c r="B276" s="14">
        <v>14.0</v>
      </c>
      <c r="C276" s="15">
        <v>-1.57391</v>
      </c>
      <c r="D276" s="15">
        <v>-3.19789</v>
      </c>
      <c r="E276" s="15">
        <v>-101.821</v>
      </c>
      <c r="F276" s="1"/>
      <c r="G276" s="17">
        <f t="shared" si="362"/>
        <v>-2.300797757</v>
      </c>
      <c r="H276" s="17">
        <f t="shared" si="363"/>
        <v>-3.483662291</v>
      </c>
      <c r="I276" s="36">
        <f t="shared" si="364"/>
        <v>-1.363967147</v>
      </c>
      <c r="J276" s="37"/>
      <c r="K276" s="29">
        <f t="shared" ref="K276:M276" si="375">(G276*0.001*9.81)/(0.5*1.225*10^2*0.0565*0.0125)</f>
        <v>-0.5217745581</v>
      </c>
      <c r="L276" s="29">
        <f t="shared" si="375"/>
        <v>-0.7900243932</v>
      </c>
      <c r="M276" s="29">
        <f t="shared" si="375"/>
        <v>-0.3093202577</v>
      </c>
      <c r="N276" s="29">
        <f t="shared" si="366"/>
        <v>-0.2924343341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>
      <c r="A277" s="1"/>
      <c r="B277" s="14">
        <v>16.0</v>
      </c>
      <c r="C277" s="15">
        <v>-1.55008</v>
      </c>
      <c r="D277" s="15">
        <v>-3.2798</v>
      </c>
      <c r="E277" s="15">
        <v>-101.014</v>
      </c>
      <c r="F277" s="1"/>
      <c r="G277" s="17">
        <f t="shared" si="362"/>
        <v>-2.394067929</v>
      </c>
      <c r="H277" s="17">
        <f t="shared" si="363"/>
        <v>-3.580006063</v>
      </c>
      <c r="I277" s="36">
        <f t="shared" si="364"/>
        <v>-1.353156789</v>
      </c>
      <c r="J277" s="37"/>
      <c r="K277" s="29">
        <f t="shared" ref="K277:M277" si="376">(G277*0.001*9.81)/(0.5*1.225*10^2*0.0565*0.0125)</f>
        <v>-0.5429263532</v>
      </c>
      <c r="L277" s="29">
        <f t="shared" si="376"/>
        <v>-0.8118732189</v>
      </c>
      <c r="M277" s="29">
        <f t="shared" si="376"/>
        <v>-0.3068686864</v>
      </c>
      <c r="N277" s="29">
        <f t="shared" si="366"/>
        <v>-0.289298238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>
      <c r="A278" s="1"/>
      <c r="B278" s="14">
        <v>18.0</v>
      </c>
      <c r="C278" s="15">
        <v>-1.52893</v>
      </c>
      <c r="D278" s="15">
        <v>-3.33995</v>
      </c>
      <c r="E278" s="15">
        <v>-100.323</v>
      </c>
      <c r="F278" s="1"/>
      <c r="G278" s="17">
        <f t="shared" si="362"/>
        <v>-2.48620015</v>
      </c>
      <c r="H278" s="17">
        <f t="shared" si="363"/>
        <v>-3.648946565</v>
      </c>
      <c r="I278" s="36">
        <f t="shared" si="364"/>
        <v>-1.343900336</v>
      </c>
      <c r="J278" s="37"/>
      <c r="K278" s="29">
        <f t="shared" ref="K278:M278" si="377">(G278*0.001*9.81)/(0.5*1.225*10^2*0.0565*0.0125)</f>
        <v>-0.5638200838</v>
      </c>
      <c r="L278" s="29">
        <f t="shared" si="377"/>
        <v>-0.8275075352</v>
      </c>
      <c r="M278" s="29">
        <f t="shared" si="377"/>
        <v>-0.3047695094</v>
      </c>
      <c r="N278" s="29">
        <f t="shared" si="366"/>
        <v>-0.2865228879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>
      <c r="A279" s="1"/>
      <c r="B279" s="14">
        <v>20.0</v>
      </c>
      <c r="C279" s="15">
        <v>-1.50295</v>
      </c>
      <c r="D279" s="15">
        <v>-3.40957</v>
      </c>
      <c r="E279" s="15">
        <v>-99.4653</v>
      </c>
      <c r="F279" s="1"/>
      <c r="G279" s="17">
        <f t="shared" si="362"/>
        <v>-2.578452645</v>
      </c>
      <c r="H279" s="17">
        <f t="shared" si="363"/>
        <v>-3.717986943</v>
      </c>
      <c r="I279" s="36">
        <f t="shared" si="364"/>
        <v>-1.332410814</v>
      </c>
      <c r="J279" s="37"/>
      <c r="K279" s="29">
        <f t="shared" ref="K279:M279" si="378">(G279*0.001*9.81)/(0.5*1.225*10^2*0.0565*0.0125)</f>
        <v>-0.5847410903</v>
      </c>
      <c r="L279" s="29">
        <f t="shared" si="378"/>
        <v>-0.8431645016</v>
      </c>
      <c r="M279" s="29">
        <f t="shared" si="378"/>
        <v>-0.3021639174</v>
      </c>
      <c r="N279" s="29">
        <f t="shared" si="366"/>
        <v>-0.28324024</v>
      </c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>
      <c r="A280" s="1"/>
      <c r="B280" s="14">
        <v>22.0</v>
      </c>
      <c r="C280" s="15">
        <v>-1.47603</v>
      </c>
      <c r="D280" s="15">
        <v>-3.4704</v>
      </c>
      <c r="E280" s="15">
        <v>-98.4992</v>
      </c>
      <c r="F280" s="1"/>
      <c r="G280" s="17">
        <f t="shared" si="362"/>
        <v>-2.668585907</v>
      </c>
      <c r="H280" s="17">
        <f t="shared" si="363"/>
        <v>-3.770629419</v>
      </c>
      <c r="I280" s="36">
        <f t="shared" si="364"/>
        <v>-1.319469194</v>
      </c>
      <c r="J280" s="37"/>
      <c r="K280" s="29">
        <f t="shared" ref="K280:M280" si="379">(G280*0.001*9.81)/(0.5*1.225*10^2*0.0565*0.0125)</f>
        <v>-0.6051814975</v>
      </c>
      <c r="L280" s="29">
        <f t="shared" si="379"/>
        <v>-0.855102754</v>
      </c>
      <c r="M280" s="29">
        <f t="shared" si="379"/>
        <v>-0.2992290189</v>
      </c>
      <c r="N280" s="29">
        <f t="shared" si="366"/>
        <v>-0.279643839</v>
      </c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>
      <c r="A281" s="1"/>
      <c r="B281" s="14">
        <v>24.0</v>
      </c>
      <c r="C281" s="15">
        <v>-1.45198</v>
      </c>
      <c r="D281" s="15">
        <v>-3.51898</v>
      </c>
      <c r="E281" s="15">
        <v>-97.7144</v>
      </c>
      <c r="F281" s="1"/>
      <c r="G281" s="17">
        <f t="shared" si="362"/>
        <v>-2.757747846</v>
      </c>
      <c r="H281" s="17">
        <f t="shared" si="363"/>
        <v>-3.805321666</v>
      </c>
      <c r="I281" s="36">
        <f t="shared" si="364"/>
        <v>-1.308956221</v>
      </c>
      <c r="J281" s="37"/>
      <c r="K281" s="29">
        <f t="shared" ref="K281:M281" si="380">(G281*0.001*9.81)/(0.5*1.225*10^2*0.0565*0.0125)</f>
        <v>-0.6254016282</v>
      </c>
      <c r="L281" s="29">
        <f t="shared" si="380"/>
        <v>-0.8629702563</v>
      </c>
      <c r="M281" s="29">
        <f t="shared" si="380"/>
        <v>-0.2968448885</v>
      </c>
      <c r="N281" s="29">
        <f t="shared" si="366"/>
        <v>-0.2766053349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>
      <c r="A282" s="1"/>
      <c r="B282" s="14">
        <v>26.0</v>
      </c>
      <c r="C282" s="15">
        <v>-1.42862</v>
      </c>
      <c r="D282" s="15">
        <v>-3.56133</v>
      </c>
      <c r="E282" s="15">
        <v>-96.8508</v>
      </c>
      <c r="F282" s="1"/>
      <c r="G282" s="17">
        <f t="shared" si="362"/>
        <v>-2.845219467</v>
      </c>
      <c r="H282" s="17">
        <f t="shared" si="363"/>
        <v>-3.827167989</v>
      </c>
      <c r="I282" s="36">
        <f t="shared" si="364"/>
        <v>-1.297387664</v>
      </c>
      <c r="J282" s="37"/>
      <c r="K282" s="29">
        <f t="shared" ref="K282:M282" si="381">(G282*0.001*9.81)/(0.5*1.225*10^2*0.0565*0.0125)</f>
        <v>-0.6452384288</v>
      </c>
      <c r="L282" s="29">
        <f t="shared" si="381"/>
        <v>-0.867924562</v>
      </c>
      <c r="M282" s="29">
        <f t="shared" si="381"/>
        <v>-0.294221373</v>
      </c>
      <c r="N282" s="29">
        <f t="shared" si="366"/>
        <v>-0.2733398511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>
      <c r="A283" s="1"/>
      <c r="B283" s="14">
        <v>28.0</v>
      </c>
      <c r="C283" s="15">
        <v>-1.38336</v>
      </c>
      <c r="D283" s="15">
        <v>-3.63701</v>
      </c>
      <c r="E283" s="15">
        <v>-95.2663</v>
      </c>
      <c r="F283" s="1"/>
      <c r="G283" s="17">
        <f t="shared" si="362"/>
        <v>-2.928907151</v>
      </c>
      <c r="H283" s="17">
        <f t="shared" si="363"/>
        <v>-3.860737406</v>
      </c>
      <c r="I283" s="36">
        <f t="shared" si="364"/>
        <v>-1.276162122</v>
      </c>
      <c r="J283" s="37"/>
      <c r="K283" s="29">
        <f t="shared" ref="K283:M283" si="382">(G283*0.001*9.81)/(0.5*1.225*10^2*0.0565*0.0125)</f>
        <v>-0.6642171087</v>
      </c>
      <c r="L283" s="29">
        <f t="shared" si="382"/>
        <v>-0.8755374292</v>
      </c>
      <c r="M283" s="29">
        <f t="shared" si="382"/>
        <v>-0.2894078478</v>
      </c>
      <c r="N283" s="29">
        <f t="shared" si="366"/>
        <v>-0.2679121286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>
      <c r="A284" s="1"/>
      <c r="B284" s="14">
        <v>30.0</v>
      </c>
      <c r="C284" s="15">
        <v>-1.34168</v>
      </c>
      <c r="D284" s="15">
        <v>-3.69061</v>
      </c>
      <c r="E284" s="15">
        <v>-93.8031</v>
      </c>
      <c r="F284" s="1"/>
      <c r="G284" s="17">
        <f t="shared" si="362"/>
        <v>-3.007233964</v>
      </c>
      <c r="H284" s="17">
        <f t="shared" si="363"/>
        <v>-3.867002015</v>
      </c>
      <c r="I284" s="36">
        <f t="shared" si="364"/>
        <v>-1.256561482</v>
      </c>
      <c r="J284" s="37"/>
      <c r="K284" s="29">
        <f t="shared" ref="K284:M284" si="383">(G284*0.001*9.81)/(0.5*1.225*10^2*0.0565*0.0125)</f>
        <v>-0.6819800513</v>
      </c>
      <c r="L284" s="29">
        <f t="shared" si="383"/>
        <v>-0.8769581164</v>
      </c>
      <c r="M284" s="29">
        <f t="shared" si="383"/>
        <v>-0.2849628178</v>
      </c>
      <c r="N284" s="29">
        <f t="shared" si="366"/>
        <v>-0.2628922455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>
      <c r="A287" s="1"/>
      <c r="B287" s="21" t="s">
        <v>61</v>
      </c>
      <c r="C287" s="22"/>
      <c r="D287" s="22"/>
      <c r="E287" s="23"/>
      <c r="F287" s="1"/>
      <c r="G287" s="1"/>
      <c r="H287" s="1"/>
      <c r="I287" s="1"/>
      <c r="J287" s="1"/>
      <c r="K287" s="1"/>
      <c r="L287" s="1"/>
      <c r="M287" s="1"/>
      <c r="N287" s="1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>
      <c r="A288" s="1"/>
      <c r="B288" s="12" t="s">
        <v>31</v>
      </c>
      <c r="C288" s="13" t="s">
        <v>32</v>
      </c>
      <c r="D288" s="13" t="s">
        <v>33</v>
      </c>
      <c r="E288" s="13" t="s">
        <v>34</v>
      </c>
      <c r="F288" s="1"/>
      <c r="G288" s="32" t="s">
        <v>41</v>
      </c>
      <c r="H288" s="32" t="s">
        <v>42</v>
      </c>
      <c r="I288" s="33" t="s">
        <v>43</v>
      </c>
      <c r="J288" s="34"/>
      <c r="K288" s="26" t="s">
        <v>36</v>
      </c>
      <c r="L288" s="26" t="s">
        <v>37</v>
      </c>
      <c r="M288" s="35" t="s">
        <v>38</v>
      </c>
      <c r="N288" s="35" t="s">
        <v>39</v>
      </c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>
      <c r="A289" s="1"/>
      <c r="B289" s="14">
        <v>-6.0</v>
      </c>
      <c r="C289" s="15">
        <v>0.560925</v>
      </c>
      <c r="D289" s="15">
        <v>-3.06828</v>
      </c>
      <c r="E289" s="15">
        <v>-22.0458</v>
      </c>
      <c r="F289" s="1"/>
      <c r="G289" s="17">
        <f t="shared" ref="G289:G307" si="385">C289*COS(B289*3.141592654/180) + D289*SIN(B289*3.141592654/180)</f>
        <v>0.8785747875</v>
      </c>
      <c r="H289" s="17">
        <f t="shared" ref="H289:H307" si="386">D289*COS(B289*3.141592654/180) + C289*SIN(B289*3.141592654/180)</f>
        <v>-3.110104269</v>
      </c>
      <c r="I289" s="36">
        <f t="shared" ref="I289:I307" si="387">E289*0.1/((0.175*0.0565)*25^2*1.208 )</f>
        <v>-0.2953196976</v>
      </c>
      <c r="J289" s="37"/>
      <c r="K289" s="29">
        <f t="shared" ref="K289:M289" si="384">(G289*0.001*9.81)/(0.5*1.225*10^2*0.0565*0.0125)</f>
        <v>0.1992430538</v>
      </c>
      <c r="L289" s="29">
        <f t="shared" si="384"/>
        <v>-0.7053089632</v>
      </c>
      <c r="M289" s="29">
        <f t="shared" si="384"/>
        <v>-0.06697255515</v>
      </c>
      <c r="N289" s="29">
        <f t="shared" ref="N289:N307" si="389">M289-K289*(1.8284806565186/56.5)</f>
        <v>-0.07342055639</v>
      </c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>
      <c r="A290" s="1"/>
      <c r="B290" s="14">
        <v>-4.0</v>
      </c>
      <c r="C290" s="15">
        <v>1.19066</v>
      </c>
      <c r="D290" s="15">
        <v>-3.12893</v>
      </c>
      <c r="E290" s="15">
        <v>15.6069</v>
      </c>
      <c r="F290" s="1"/>
      <c r="G290" s="17">
        <f t="shared" si="385"/>
        <v>1.406022736</v>
      </c>
      <c r="H290" s="17">
        <f t="shared" si="386"/>
        <v>-3.204364327</v>
      </c>
      <c r="I290" s="36">
        <f t="shared" si="387"/>
        <v>0.2090658986</v>
      </c>
      <c r="J290" s="37"/>
      <c r="K290" s="29">
        <f t="shared" ref="K290:M290" si="388">(G290*0.001*9.81)/(0.5*1.225*10^2*0.0565*0.0125)</f>
        <v>0.3188576176</v>
      </c>
      <c r="L290" s="29">
        <f t="shared" si="388"/>
        <v>-0.7266852443</v>
      </c>
      <c r="M290" s="29">
        <f t="shared" si="388"/>
        <v>0.04741193202</v>
      </c>
      <c r="N290" s="29">
        <f t="shared" si="389"/>
        <v>0.03709290572</v>
      </c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>
      <c r="A291" s="1"/>
      <c r="B291" s="14">
        <v>-4.0</v>
      </c>
      <c r="C291" s="15">
        <v>1.01388</v>
      </c>
      <c r="D291" s="15">
        <v>-3.10054</v>
      </c>
      <c r="E291" s="15">
        <v>4.32111</v>
      </c>
      <c r="F291" s="1"/>
      <c r="G291" s="17">
        <f t="shared" si="385"/>
        <v>1.227692976</v>
      </c>
      <c r="H291" s="17">
        <f t="shared" si="386"/>
        <v>-3.163711934</v>
      </c>
      <c r="I291" s="36">
        <f t="shared" si="387"/>
        <v>0.05788444504</v>
      </c>
      <c r="J291" s="37"/>
      <c r="K291" s="29">
        <f t="shared" ref="K291:M291" si="390">(G291*0.001*9.81)/(0.5*1.225*10^2*0.0565*0.0125)</f>
        <v>0.2784160225</v>
      </c>
      <c r="L291" s="29">
        <f t="shared" si="390"/>
        <v>-0.717466101</v>
      </c>
      <c r="M291" s="29">
        <f t="shared" si="390"/>
        <v>0.01312702546</v>
      </c>
      <c r="N291" s="29">
        <f t="shared" si="389"/>
        <v>0.004116789852</v>
      </c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>
      <c r="A292" s="1"/>
      <c r="B292" s="14">
        <v>-2.0</v>
      </c>
      <c r="C292" s="15">
        <v>1.68986</v>
      </c>
      <c r="D292" s="15">
        <v>-3.0849</v>
      </c>
      <c r="E292" s="15">
        <v>41.1564</v>
      </c>
      <c r="F292" s="1"/>
      <c r="G292" s="17">
        <f t="shared" si="385"/>
        <v>1.79649204</v>
      </c>
      <c r="H292" s="17">
        <f t="shared" si="386"/>
        <v>-3.141996026</v>
      </c>
      <c r="I292" s="36">
        <f t="shared" si="387"/>
        <v>0.5513202334</v>
      </c>
      <c r="J292" s="37"/>
      <c r="K292" s="29">
        <f t="shared" ref="K292:M292" si="391">(G292*0.001*9.81)/(0.5*1.225*10^2*0.0565*0.0125)</f>
        <v>0.4074081859</v>
      </c>
      <c r="L292" s="29">
        <f t="shared" si="391"/>
        <v>-0.7125413707</v>
      </c>
      <c r="M292" s="29">
        <f t="shared" si="391"/>
        <v>0.1250283169</v>
      </c>
      <c r="N292" s="29">
        <f t="shared" si="389"/>
        <v>0.1118435738</v>
      </c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>
      <c r="A293" s="1"/>
      <c r="B293" s="14">
        <v>0.0</v>
      </c>
      <c r="C293" s="15">
        <v>2.18944</v>
      </c>
      <c r="D293" s="15">
        <v>-3.09389</v>
      </c>
      <c r="E293" s="15">
        <v>71.4356</v>
      </c>
      <c r="F293" s="1"/>
      <c r="G293" s="17">
        <f t="shared" si="385"/>
        <v>2.18944</v>
      </c>
      <c r="H293" s="17">
        <f t="shared" si="386"/>
        <v>-3.09389</v>
      </c>
      <c r="I293" s="36">
        <f t="shared" si="387"/>
        <v>0.9569323767</v>
      </c>
      <c r="J293" s="37"/>
      <c r="K293" s="29">
        <f t="shared" ref="K293:M293" si="392">(G293*0.001*9.81)/(0.5*1.225*10^2*0.0565*0.0125)</f>
        <v>0.4965208631</v>
      </c>
      <c r="L293" s="29">
        <f t="shared" si="392"/>
        <v>-0.7016318937</v>
      </c>
      <c r="M293" s="29">
        <f t="shared" si="392"/>
        <v>0.2170129757</v>
      </c>
      <c r="N293" s="29">
        <f t="shared" si="389"/>
        <v>0.2009443245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>
      <c r="A294" s="1"/>
      <c r="B294" s="14">
        <v>2.0</v>
      </c>
      <c r="C294" s="15">
        <v>2.71765</v>
      </c>
      <c r="D294" s="15">
        <v>-3.00624</v>
      </c>
      <c r="E294" s="15">
        <v>98.9632</v>
      </c>
      <c r="F294" s="1"/>
      <c r="G294" s="17">
        <f t="shared" si="385"/>
        <v>2.611078218</v>
      </c>
      <c r="H294" s="17">
        <f t="shared" si="386"/>
        <v>-2.909564063</v>
      </c>
      <c r="I294" s="36">
        <f t="shared" si="387"/>
        <v>1.325684815</v>
      </c>
      <c r="J294" s="37"/>
      <c r="K294" s="29">
        <f t="shared" ref="K294:M294" si="393">(G294*0.001*9.81)/(0.5*1.225*10^2*0.0565*0.0125)</f>
        <v>0.5921399127</v>
      </c>
      <c r="L294" s="29">
        <f t="shared" si="393"/>
        <v>-0.6598304862</v>
      </c>
      <c r="M294" s="29">
        <f t="shared" si="393"/>
        <v>0.3006385965</v>
      </c>
      <c r="N294" s="29">
        <f t="shared" si="389"/>
        <v>0.2814754748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>
      <c r="A295" s="1"/>
      <c r="B295" s="14">
        <v>4.0</v>
      </c>
      <c r="C295" s="15">
        <v>3.24706</v>
      </c>
      <c r="D295" s="15">
        <v>-2.9233</v>
      </c>
      <c r="E295" s="15">
        <v>130.257</v>
      </c>
      <c r="F295" s="1"/>
      <c r="G295" s="17">
        <f t="shared" si="385"/>
        <v>3.035231225</v>
      </c>
      <c r="H295" s="17">
        <f t="shared" si="386"/>
        <v>-2.689675532</v>
      </c>
      <c r="I295" s="36">
        <f t="shared" si="387"/>
        <v>1.744888271</v>
      </c>
      <c r="J295" s="37"/>
      <c r="K295" s="29">
        <f t="shared" ref="K295:M295" si="394">(G295*0.001*9.81)/(0.5*1.225*10^2*0.0565*0.0125)</f>
        <v>0.6883292658</v>
      </c>
      <c r="L295" s="29">
        <f t="shared" si="394"/>
        <v>-0.6099641995</v>
      </c>
      <c r="M295" s="29">
        <f t="shared" si="394"/>
        <v>0.3957054911</v>
      </c>
      <c r="N295" s="29">
        <f t="shared" si="389"/>
        <v>0.3734294425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>
      <c r="A296" s="1"/>
      <c r="B296" s="14">
        <v>6.0</v>
      </c>
      <c r="C296" s="15">
        <v>3.79403</v>
      </c>
      <c r="D296" s="15">
        <v>-2.76389</v>
      </c>
      <c r="E296" s="15">
        <v>159.522</v>
      </c>
      <c r="F296" s="1"/>
      <c r="G296" s="17">
        <f t="shared" si="385"/>
        <v>3.484340732</v>
      </c>
      <c r="H296" s="17">
        <f t="shared" si="386"/>
        <v>-2.352164996</v>
      </c>
      <c r="I296" s="36">
        <f t="shared" si="387"/>
        <v>2.13691446</v>
      </c>
      <c r="J296" s="37"/>
      <c r="K296" s="29">
        <f t="shared" ref="K296:M296" si="395">(G296*0.001*9.81)/(0.5*1.225*10^2*0.0565*0.0125)</f>
        <v>0.7901782501</v>
      </c>
      <c r="L296" s="29">
        <f t="shared" si="395"/>
        <v>-0.5334236124</v>
      </c>
      <c r="M296" s="29">
        <f t="shared" si="395"/>
        <v>0.4846091293</v>
      </c>
      <c r="N296" s="29">
        <f t="shared" si="389"/>
        <v>0.459036994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>
      <c r="A297" s="1"/>
      <c r="B297" s="14">
        <v>8.0</v>
      </c>
      <c r="C297" s="15">
        <v>3.85933</v>
      </c>
      <c r="D297" s="15">
        <v>-2.54022</v>
      </c>
      <c r="E297" s="15">
        <v>166.855</v>
      </c>
      <c r="F297" s="1"/>
      <c r="G297" s="17">
        <f t="shared" si="385"/>
        <v>3.468240971</v>
      </c>
      <c r="H297" s="17">
        <f t="shared" si="386"/>
        <v>-1.97838383</v>
      </c>
      <c r="I297" s="36">
        <f t="shared" si="387"/>
        <v>2.235145386</v>
      </c>
      <c r="J297" s="37"/>
      <c r="K297" s="29">
        <f t="shared" ref="K297:M297" si="396">(G297*0.001*9.81)/(0.5*1.225*10^2*0.0565*0.0125)</f>
        <v>0.7865271488</v>
      </c>
      <c r="L297" s="29">
        <f t="shared" si="396"/>
        <v>-0.4486575776</v>
      </c>
      <c r="M297" s="29">
        <f t="shared" si="396"/>
        <v>0.5068859234</v>
      </c>
      <c r="N297" s="29">
        <f t="shared" si="389"/>
        <v>0.4814319468</v>
      </c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>
      <c r="A298" s="1"/>
      <c r="B298" s="14">
        <v>10.0</v>
      </c>
      <c r="C298" s="15">
        <v>3.95276</v>
      </c>
      <c r="D298" s="15">
        <v>-2.64905</v>
      </c>
      <c r="E298" s="15">
        <v>173.238</v>
      </c>
      <c r="F298" s="1"/>
      <c r="G298" s="17">
        <f t="shared" si="385"/>
        <v>3.432705989</v>
      </c>
      <c r="H298" s="17">
        <f t="shared" si="386"/>
        <v>-1.922415407</v>
      </c>
      <c r="I298" s="36">
        <f t="shared" si="387"/>
        <v>2.320650363</v>
      </c>
      <c r="J298" s="37"/>
      <c r="K298" s="29">
        <f t="shared" ref="K298:M298" si="397">(G298*0.001*9.81)/(0.5*1.225*10^2*0.0565*0.0125)</f>
        <v>0.7784685309</v>
      </c>
      <c r="L298" s="29">
        <f t="shared" si="397"/>
        <v>-0.4359650675</v>
      </c>
      <c r="M298" s="29">
        <f t="shared" si="397"/>
        <v>0.5262767289</v>
      </c>
      <c r="N298" s="29">
        <f t="shared" si="389"/>
        <v>0.5010835492</v>
      </c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>
      <c r="A299" s="1"/>
      <c r="B299" s="14">
        <v>12.0</v>
      </c>
      <c r="C299" s="15">
        <v>3.50126</v>
      </c>
      <c r="D299" s="15">
        <v>-2.90237</v>
      </c>
      <c r="E299" s="15">
        <v>139.091</v>
      </c>
      <c r="F299" s="1"/>
      <c r="G299" s="17">
        <f t="shared" si="385"/>
        <v>2.821312414</v>
      </c>
      <c r="H299" s="17">
        <f t="shared" si="386"/>
        <v>-2.110993365</v>
      </c>
      <c r="I299" s="36">
        <f t="shared" si="387"/>
        <v>1.863226195</v>
      </c>
      <c r="J299" s="37"/>
      <c r="K299" s="29">
        <f t="shared" ref="K299:M299" si="398">(G299*0.001*9.81)/(0.5*1.225*10^2*0.0565*0.0125)</f>
        <v>0.6398167911</v>
      </c>
      <c r="L299" s="29">
        <f t="shared" si="398"/>
        <v>-0.4787307475</v>
      </c>
      <c r="M299" s="29">
        <f t="shared" si="398"/>
        <v>0.4225421472</v>
      </c>
      <c r="N299" s="29">
        <f t="shared" si="389"/>
        <v>0.401836083</v>
      </c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>
      <c r="A300" s="1"/>
      <c r="B300" s="14">
        <v>14.0</v>
      </c>
      <c r="C300" s="15">
        <v>2.83144</v>
      </c>
      <c r="D300" s="15">
        <v>-3.66194</v>
      </c>
      <c r="E300" s="15">
        <v>97.3411</v>
      </c>
      <c r="F300" s="1"/>
      <c r="G300" s="17">
        <f t="shared" si="385"/>
        <v>1.861430665</v>
      </c>
      <c r="H300" s="17">
        <f t="shared" si="386"/>
        <v>-2.8681774</v>
      </c>
      <c r="I300" s="36">
        <f t="shared" si="387"/>
        <v>1.303955593</v>
      </c>
      <c r="J300" s="37"/>
      <c r="K300" s="29">
        <f t="shared" ref="K300:M300" si="399">(G300*0.001*9.81)/(0.5*1.225*10^2*0.0565*0.0125)</f>
        <v>0.422134957</v>
      </c>
      <c r="L300" s="29">
        <f t="shared" si="399"/>
        <v>-0.6504448252</v>
      </c>
      <c r="M300" s="29">
        <f t="shared" si="399"/>
        <v>0.2957108469</v>
      </c>
      <c r="N300" s="29">
        <f t="shared" si="389"/>
        <v>0.2820495088</v>
      </c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>
      <c r="A301" s="1"/>
      <c r="B301" s="14">
        <v>16.0</v>
      </c>
      <c r="C301" s="15">
        <v>2.81165</v>
      </c>
      <c r="D301" s="15">
        <v>2.81165</v>
      </c>
      <c r="E301" s="15">
        <v>94.5892</v>
      </c>
      <c r="F301" s="1"/>
      <c r="G301" s="17">
        <f t="shared" si="385"/>
        <v>3.477727219</v>
      </c>
      <c r="H301" s="17">
        <f t="shared" si="386"/>
        <v>3.477727219</v>
      </c>
      <c r="I301" s="36">
        <f t="shared" si="387"/>
        <v>1.26709187</v>
      </c>
      <c r="J301" s="37"/>
      <c r="K301" s="29">
        <f t="shared" ref="K301:M301" si="400">(G301*0.001*9.81)/(0.5*1.225*10^2*0.0565*0.0125)</f>
        <v>0.7886784386</v>
      </c>
      <c r="L301" s="29">
        <f t="shared" si="400"/>
        <v>0.7886784386</v>
      </c>
      <c r="M301" s="29">
        <f t="shared" si="400"/>
        <v>0.2873508974</v>
      </c>
      <c r="N301" s="29">
        <f t="shared" si="389"/>
        <v>0.2618272997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>
      <c r="A302" s="1"/>
      <c r="B302" s="14">
        <v>18.0</v>
      </c>
      <c r="C302" s="15">
        <v>3.08879</v>
      </c>
      <c r="D302" s="15">
        <v>-3.93996</v>
      </c>
      <c r="E302" s="15">
        <v>106.067</v>
      </c>
      <c r="F302" s="1"/>
      <c r="G302" s="17">
        <f t="shared" si="385"/>
        <v>1.72009926</v>
      </c>
      <c r="H302" s="17">
        <f t="shared" si="386"/>
        <v>-2.79263603</v>
      </c>
      <c r="I302" s="36">
        <f t="shared" si="387"/>
        <v>1.420845438</v>
      </c>
      <c r="J302" s="37"/>
      <c r="K302" s="29">
        <f t="shared" ref="K302:M302" si="401">(G302*0.001*9.81)/(0.5*1.225*10^2*0.0565*0.0125)</f>
        <v>0.3900838429</v>
      </c>
      <c r="L302" s="29">
        <f t="shared" si="401"/>
        <v>-0.6333135651</v>
      </c>
      <c r="M302" s="29">
        <f t="shared" si="401"/>
        <v>0.3222191078</v>
      </c>
      <c r="N302" s="29">
        <f t="shared" si="389"/>
        <v>0.3095950236</v>
      </c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>
      <c r="A303" s="1"/>
      <c r="B303" s="14">
        <v>20.0</v>
      </c>
      <c r="C303" s="15">
        <v>2.95458</v>
      </c>
      <c r="D303" s="15">
        <v>2.95458</v>
      </c>
      <c r="E303" s="15">
        <v>97.6252</v>
      </c>
      <c r="F303" s="1"/>
      <c r="G303" s="17">
        <f t="shared" si="385"/>
        <v>3.786922899</v>
      </c>
      <c r="H303" s="17">
        <f t="shared" si="386"/>
        <v>3.786922899</v>
      </c>
      <c r="I303" s="36">
        <f t="shared" si="387"/>
        <v>1.307761321</v>
      </c>
      <c r="J303" s="37"/>
      <c r="K303" s="29">
        <f t="shared" ref="K303:M303" si="402">(G303*0.001*9.81)/(0.5*1.225*10^2*0.0565*0.0125)</f>
        <v>0.8587977868</v>
      </c>
      <c r="L303" s="29">
        <f t="shared" si="402"/>
        <v>0.8587977868</v>
      </c>
      <c r="M303" s="29">
        <f t="shared" si="402"/>
        <v>0.2965739094</v>
      </c>
      <c r="N303" s="29">
        <f t="shared" si="389"/>
        <v>0.268781075</v>
      </c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>
      <c r="A304" s="1"/>
      <c r="B304" s="14">
        <v>22.0</v>
      </c>
      <c r="C304" s="15">
        <v>3.36515</v>
      </c>
      <c r="D304" s="15">
        <v>-4.12115</v>
      </c>
      <c r="E304" s="15">
        <v>116.625</v>
      </c>
      <c r="F304" s="1"/>
      <c r="G304" s="17">
        <f t="shared" si="385"/>
        <v>1.576302785</v>
      </c>
      <c r="H304" s="17">
        <f t="shared" si="386"/>
        <v>-2.560456364</v>
      </c>
      <c r="I304" s="36">
        <f t="shared" si="387"/>
        <v>1.56227761</v>
      </c>
      <c r="J304" s="37"/>
      <c r="K304" s="29">
        <f t="shared" ref="K304:M304" si="403">(G304*0.001*9.81)/(0.5*1.225*10^2*0.0565*0.0125)</f>
        <v>0.3574737009</v>
      </c>
      <c r="L304" s="29">
        <f t="shared" si="403"/>
        <v>-0.5806598966</v>
      </c>
      <c r="M304" s="29">
        <f t="shared" si="403"/>
        <v>0.3542930737</v>
      </c>
      <c r="N304" s="29">
        <f t="shared" si="389"/>
        <v>0.3427243348</v>
      </c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>
      <c r="A305" s="1"/>
      <c r="B305" s="14">
        <v>24.0</v>
      </c>
      <c r="C305" s="15">
        <v>3.59007</v>
      </c>
      <c r="D305" s="15">
        <v>-3.98853</v>
      </c>
      <c r="E305" s="15">
        <v>124.949</v>
      </c>
      <c r="F305" s="1"/>
      <c r="G305" s="17">
        <f t="shared" si="385"/>
        <v>1.657410838</v>
      </c>
      <c r="H305" s="17">
        <f t="shared" si="386"/>
        <v>-2.183490444</v>
      </c>
      <c r="I305" s="36">
        <f t="shared" si="387"/>
        <v>1.673783709</v>
      </c>
      <c r="J305" s="37"/>
      <c r="K305" s="29">
        <f t="shared" ref="K305:M305" si="404">(G305*0.001*9.81)/(0.5*1.225*10^2*0.0565*0.0125)</f>
        <v>0.3758673724</v>
      </c>
      <c r="L305" s="29">
        <f t="shared" si="404"/>
        <v>-0.4951716237</v>
      </c>
      <c r="M305" s="29">
        <f t="shared" si="404"/>
        <v>0.3795804096</v>
      </c>
      <c r="N305" s="29">
        <f t="shared" si="389"/>
        <v>0.3674164057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>
      <c r="A306" s="1"/>
      <c r="B306" s="14">
        <v>26.0</v>
      </c>
      <c r="C306" s="15">
        <v>3.75969</v>
      </c>
      <c r="D306" s="15">
        <v>-4.33732</v>
      </c>
      <c r="E306" s="15">
        <v>129.893</v>
      </c>
      <c r="F306" s="1"/>
      <c r="G306" s="17">
        <f t="shared" si="385"/>
        <v>1.477831045</v>
      </c>
      <c r="H306" s="17">
        <f t="shared" si="386"/>
        <v>-2.250217776</v>
      </c>
      <c r="I306" s="36">
        <f t="shared" si="387"/>
        <v>1.740012224</v>
      </c>
      <c r="J306" s="37"/>
      <c r="K306" s="29">
        <f t="shared" ref="K306:M306" si="405">(G306*0.001*9.81)/(0.5*1.225*10^2*0.0565*0.0125)</f>
        <v>0.3351422949</v>
      </c>
      <c r="L306" s="29">
        <f t="shared" si="405"/>
        <v>-0.5103040377</v>
      </c>
      <c r="M306" s="29">
        <f t="shared" si="405"/>
        <v>0.3945997018</v>
      </c>
      <c r="N306" s="29">
        <f t="shared" si="389"/>
        <v>0.3837536628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>
      <c r="A307" s="1"/>
      <c r="B307" s="14">
        <v>28.0</v>
      </c>
      <c r="C307" s="15">
        <v>3.99205</v>
      </c>
      <c r="D307" s="15">
        <v>-4.36291</v>
      </c>
      <c r="E307" s="15">
        <v>139.56</v>
      </c>
      <c r="F307" s="1"/>
      <c r="G307" s="17">
        <f t="shared" si="385"/>
        <v>1.476508762</v>
      </c>
      <c r="H307" s="17">
        <f t="shared" si="386"/>
        <v>-1.97806693</v>
      </c>
      <c r="I307" s="36">
        <f t="shared" si="387"/>
        <v>1.869508795</v>
      </c>
      <c r="J307" s="37"/>
      <c r="K307" s="29">
        <f t="shared" ref="K307:M307" si="406">(G307*0.001*9.81)/(0.5*1.225*10^2*0.0565*0.0125)</f>
        <v>0.3348424277</v>
      </c>
      <c r="L307" s="29">
        <f t="shared" si="406"/>
        <v>-0.4485857111</v>
      </c>
      <c r="M307" s="29">
        <f t="shared" si="406"/>
        <v>0.4239669142</v>
      </c>
      <c r="N307" s="29">
        <f t="shared" si="389"/>
        <v>0.4131305796</v>
      </c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</row>
  </sheetData>
  <mergeCells count="26">
    <mergeCell ref="D3:E3"/>
    <mergeCell ref="B11:F11"/>
    <mergeCell ref="G12:H12"/>
    <mergeCell ref="B18:F18"/>
    <mergeCell ref="H29:K29"/>
    <mergeCell ref="L29:O29"/>
    <mergeCell ref="P29:S29"/>
    <mergeCell ref="Y124:AB124"/>
    <mergeCell ref="AC124:AF124"/>
    <mergeCell ref="Q124:T124"/>
    <mergeCell ref="Q166:T166"/>
    <mergeCell ref="U166:X166"/>
    <mergeCell ref="Y166:AB166"/>
    <mergeCell ref="B172:E172"/>
    <mergeCell ref="B195:E195"/>
    <mergeCell ref="B218:E218"/>
    <mergeCell ref="B241:E241"/>
    <mergeCell ref="B264:E264"/>
    <mergeCell ref="B287:E287"/>
    <mergeCell ref="B29:E29"/>
    <mergeCell ref="B53:E53"/>
    <mergeCell ref="B77:E77"/>
    <mergeCell ref="B101:E101"/>
    <mergeCell ref="B124:E124"/>
    <mergeCell ref="U124:X124"/>
    <mergeCell ref="B147:E1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56" t="s">
        <v>62</v>
      </c>
      <c r="C2" s="56" t="s">
        <v>36</v>
      </c>
      <c r="I2" s="56" t="s">
        <v>62</v>
      </c>
      <c r="J2" s="57" t="s">
        <v>37</v>
      </c>
      <c r="P2" s="56" t="s">
        <v>62</v>
      </c>
      <c r="Q2" s="58" t="s">
        <v>63</v>
      </c>
    </row>
    <row r="3">
      <c r="B3" s="59">
        <v>-8.3</v>
      </c>
      <c r="C3" s="59">
        <v>-0.32607</v>
      </c>
      <c r="I3" s="60">
        <v>-0.804017896</v>
      </c>
      <c r="J3" s="60">
        <v>0.025746313</v>
      </c>
      <c r="P3" s="60">
        <v>-5.017499067</v>
      </c>
      <c r="Q3" s="60">
        <v>0.009404832</v>
      </c>
    </row>
    <row r="4">
      <c r="B4" s="59">
        <v>-8.0</v>
      </c>
      <c r="C4" s="59">
        <v>-0.35446</v>
      </c>
      <c r="I4" s="60">
        <v>11.64137205</v>
      </c>
      <c r="J4" s="60">
        <v>0.084753438</v>
      </c>
      <c r="P4" s="60">
        <v>-4.913804597</v>
      </c>
      <c r="Q4" s="60">
        <v>-0.010259719</v>
      </c>
    </row>
    <row r="5">
      <c r="B5" s="59">
        <v>-7.78571</v>
      </c>
      <c r="C5" s="59">
        <v>-0.32973</v>
      </c>
      <c r="I5" s="60">
        <v>13.40336872</v>
      </c>
      <c r="J5" s="60">
        <v>0.081554327</v>
      </c>
      <c r="P5" s="60">
        <v>-4.943203029</v>
      </c>
      <c r="Q5" s="60">
        <v>-9.04485E-4</v>
      </c>
    </row>
    <row r="6">
      <c r="A6" s="61"/>
      <c r="B6" s="62">
        <v>-7.44286</v>
      </c>
      <c r="C6" s="59">
        <v>-0.34751</v>
      </c>
      <c r="I6" s="60">
        <v>14.19378893</v>
      </c>
      <c r="J6" s="60">
        <v>0.081886715</v>
      </c>
      <c r="P6" s="60">
        <v>-4.801210602</v>
      </c>
      <c r="Q6" s="60">
        <v>-0.019422964</v>
      </c>
    </row>
    <row r="7">
      <c r="A7" s="61"/>
      <c r="B7" s="62">
        <v>-7.1</v>
      </c>
      <c r="C7" s="59">
        <v>-0.34405</v>
      </c>
      <c r="I7" s="60">
        <v>12.80901833</v>
      </c>
      <c r="J7" s="60">
        <v>0.062269985</v>
      </c>
      <c r="P7" s="60">
        <v>-4.422830782</v>
      </c>
      <c r="Q7" s="60">
        <v>-0.033165165</v>
      </c>
    </row>
    <row r="8">
      <c r="A8" s="61"/>
      <c r="B8" s="62">
        <v>-6.75714</v>
      </c>
      <c r="C8" s="59">
        <v>-0.37953</v>
      </c>
      <c r="I8" s="60">
        <v>12.01859812</v>
      </c>
      <c r="J8" s="60">
        <v>0.061937597</v>
      </c>
      <c r="P8" s="60">
        <v>-4.747313477</v>
      </c>
      <c r="Q8" s="60">
        <v>-0.023240894</v>
      </c>
    </row>
    <row r="9">
      <c r="A9" s="61"/>
      <c r="B9" s="62">
        <v>-6.58571</v>
      </c>
      <c r="C9" s="59">
        <v>-0.36895</v>
      </c>
      <c r="I9" s="60">
        <v>12.20721116</v>
      </c>
      <c r="J9" s="60">
        <v>0.067196343</v>
      </c>
      <c r="P9" s="60">
        <v>-4.729914405</v>
      </c>
      <c r="Q9" s="60">
        <v>-0.028777665</v>
      </c>
    </row>
    <row r="10">
      <c r="A10" s="61"/>
      <c r="B10" s="62">
        <v>-6.07143</v>
      </c>
      <c r="C10" s="59">
        <v>-0.41155</v>
      </c>
      <c r="I10" s="60">
        <v>12.41556277</v>
      </c>
      <c r="J10" s="60">
        <v>0.067191469</v>
      </c>
      <c r="P10" s="60">
        <v>-3.563876593</v>
      </c>
      <c r="Q10" s="60">
        <v>-0.039836809</v>
      </c>
    </row>
    <row r="11">
      <c r="A11" s="61"/>
      <c r="B11" s="62">
        <v>-5.68571</v>
      </c>
      <c r="C11" s="59">
        <v>-0.4081</v>
      </c>
      <c r="I11" s="60">
        <v>-7.383981051</v>
      </c>
      <c r="J11" s="60">
        <v>0.091514265</v>
      </c>
      <c r="P11" s="60">
        <v>-4.246240201</v>
      </c>
      <c r="Q11" s="60">
        <v>-0.036026879</v>
      </c>
    </row>
    <row r="12">
      <c r="A12" s="61"/>
      <c r="B12" s="62">
        <v>-5.0</v>
      </c>
      <c r="C12" s="59">
        <v>-0.44012</v>
      </c>
      <c r="I12" s="60">
        <v>-7.136590929</v>
      </c>
      <c r="J12" s="60">
        <v>0.092210233</v>
      </c>
      <c r="P12" s="60">
        <v>-1.551583916</v>
      </c>
      <c r="Q12" s="60">
        <v>-0.040193056</v>
      </c>
    </row>
    <row r="13">
      <c r="A13" s="61"/>
      <c r="B13" s="62">
        <v>-4.27143</v>
      </c>
      <c r="C13" s="59">
        <v>-0.39782</v>
      </c>
      <c r="I13" s="60">
        <v>-6.830423721</v>
      </c>
      <c r="J13" s="60">
        <v>0.088343422</v>
      </c>
      <c r="P13" s="60">
        <v>-0.895018932</v>
      </c>
      <c r="Q13" s="60">
        <v>-0.035793291</v>
      </c>
    </row>
    <row r="14">
      <c r="A14" s="61"/>
      <c r="B14" s="62">
        <v>-2.25714</v>
      </c>
      <c r="C14" s="59">
        <v>-0.19652</v>
      </c>
      <c r="I14" s="60">
        <v>-8.893762611</v>
      </c>
      <c r="J14" s="60">
        <v>0.105233792</v>
      </c>
      <c r="P14" s="60">
        <v>-2.639725881</v>
      </c>
      <c r="Q14" s="60">
        <v>-0.040588769</v>
      </c>
    </row>
    <row r="15">
      <c r="A15" s="61"/>
      <c r="B15" s="62">
        <v>-3.28571</v>
      </c>
      <c r="C15" s="59">
        <v>-0.29893</v>
      </c>
      <c r="I15" s="60">
        <v>-8.63321344</v>
      </c>
      <c r="J15" s="60">
        <v>0.10242068</v>
      </c>
      <c r="P15" s="60">
        <v>-1.172704122</v>
      </c>
      <c r="Q15" s="60">
        <v>-0.040761026</v>
      </c>
    </row>
    <row r="16">
      <c r="A16" s="61"/>
      <c r="B16" s="62">
        <v>-3.84286</v>
      </c>
      <c r="C16" s="59">
        <v>-0.35898</v>
      </c>
      <c r="I16" s="60">
        <v>-8.467848057</v>
      </c>
      <c r="J16" s="60">
        <v>0.102767689</v>
      </c>
      <c r="P16" s="60">
        <v>-1.015312517</v>
      </c>
      <c r="Q16" s="60">
        <v>-0.037513199</v>
      </c>
    </row>
    <row r="17">
      <c r="A17" s="61"/>
      <c r="B17" s="62">
        <v>-2.94286</v>
      </c>
      <c r="C17" s="59">
        <v>-0.26716</v>
      </c>
      <c r="I17" s="60">
        <v>-8.157733134</v>
      </c>
      <c r="J17" s="60">
        <v>0.097848154</v>
      </c>
      <c r="P17" s="60">
        <v>-0.505339715</v>
      </c>
      <c r="Q17" s="60">
        <v>-0.039797877</v>
      </c>
    </row>
    <row r="18">
      <c r="A18" s="61"/>
      <c r="B18" s="62">
        <v>-1.14286</v>
      </c>
      <c r="C18" s="59">
        <v>-0.09059</v>
      </c>
      <c r="I18" s="60">
        <v>-5.075883849</v>
      </c>
      <c r="J18" s="60">
        <v>0.076021678</v>
      </c>
      <c r="P18" s="60">
        <v>-0.237154018</v>
      </c>
      <c r="Q18" s="60">
        <v>-0.045140526</v>
      </c>
    </row>
    <row r="19">
      <c r="A19" s="61"/>
      <c r="B19" s="62">
        <v>-1.78571</v>
      </c>
      <c r="C19" s="59">
        <v>-0.15415</v>
      </c>
      <c r="I19" s="60">
        <v>5.263619616</v>
      </c>
      <c r="J19" s="60">
        <v>0.041042976</v>
      </c>
      <c r="P19" s="60">
        <v>-0.013265959</v>
      </c>
      <c r="Q19" s="60">
        <v>-0.049720015</v>
      </c>
    </row>
    <row r="20">
      <c r="A20" s="61"/>
      <c r="B20" s="62">
        <v>-0.8</v>
      </c>
      <c r="C20" s="59">
        <v>-0.06943</v>
      </c>
      <c r="I20" s="60">
        <v>5.599614001</v>
      </c>
      <c r="J20" s="60">
        <v>0.040333363</v>
      </c>
      <c r="P20" s="60">
        <v>0.345314917</v>
      </c>
      <c r="Q20" s="60">
        <v>-0.057161751</v>
      </c>
    </row>
    <row r="21">
      <c r="A21" s="61"/>
      <c r="B21" s="62">
        <v>0.228571</v>
      </c>
      <c r="C21" s="59">
        <v>0.107317</v>
      </c>
      <c r="I21" s="60">
        <v>6.539608738</v>
      </c>
      <c r="J21" s="60">
        <v>0.045223655</v>
      </c>
      <c r="P21" s="60">
        <v>1.558650205</v>
      </c>
      <c r="Q21" s="60">
        <v>-0.06993867</v>
      </c>
    </row>
    <row r="22">
      <c r="A22" s="61"/>
      <c r="B22" s="62">
        <v>-0.32857</v>
      </c>
      <c r="C22" s="59">
        <v>-0.00937</v>
      </c>
      <c r="I22" s="60">
        <v>6.840512326</v>
      </c>
      <c r="J22" s="60">
        <v>0.042760476</v>
      </c>
      <c r="P22" s="60">
        <v>0.867887046</v>
      </c>
      <c r="Q22" s="60">
        <v>-0.063455816</v>
      </c>
    </row>
    <row r="23">
      <c r="A23" s="61"/>
      <c r="B23" s="62">
        <v>0.528571</v>
      </c>
      <c r="C23" s="59">
        <v>0.170963</v>
      </c>
      <c r="I23" s="60">
        <v>7.373015177</v>
      </c>
      <c r="J23" s="60">
        <v>0.04520416</v>
      </c>
      <c r="P23" s="60">
        <v>2.496600181</v>
      </c>
      <c r="Q23" s="60">
        <v>-0.075081862</v>
      </c>
    </row>
    <row r="24">
      <c r="A24" s="61"/>
      <c r="B24" s="62">
        <v>1.171429</v>
      </c>
      <c r="C24" s="59">
        <v>0.273466</v>
      </c>
      <c r="I24" s="60">
        <v>8.013860865</v>
      </c>
      <c r="J24" s="60">
        <v>0.040978643</v>
      </c>
      <c r="P24" s="60">
        <v>3.933723535</v>
      </c>
      <c r="Q24" s="60">
        <v>-0.079073116</v>
      </c>
    </row>
    <row r="25">
      <c r="A25" s="61"/>
      <c r="B25" s="62">
        <v>2.2</v>
      </c>
      <c r="C25" s="59">
        <v>0.418357</v>
      </c>
      <c r="I25" s="60">
        <v>9.094657426</v>
      </c>
      <c r="J25" s="60">
        <v>0.041655116</v>
      </c>
      <c r="P25" s="60">
        <v>2.922177484</v>
      </c>
      <c r="Q25" s="60">
        <v>-0.077176684</v>
      </c>
    </row>
    <row r="26">
      <c r="A26" s="61"/>
      <c r="B26" s="62">
        <v>3.228571</v>
      </c>
      <c r="C26" s="59">
        <v>0.566786</v>
      </c>
      <c r="I26" s="60">
        <v>11.1176419</v>
      </c>
      <c r="J26" s="60">
        <v>0.057748146</v>
      </c>
      <c r="P26" s="60">
        <v>1.901031945</v>
      </c>
      <c r="Q26" s="60">
        <v>-0.072225481</v>
      </c>
    </row>
    <row r="27">
      <c r="A27" s="61"/>
      <c r="B27" s="62">
        <v>5.628571</v>
      </c>
      <c r="C27" s="59">
        <v>0.849406</v>
      </c>
      <c r="I27" s="60">
        <v>13.1472059</v>
      </c>
      <c r="J27" s="60">
        <v>0.072086635</v>
      </c>
      <c r="P27" s="60">
        <v>1.043277692</v>
      </c>
      <c r="Q27" s="60">
        <v>-0.065935683</v>
      </c>
    </row>
    <row r="28">
      <c r="A28" s="61"/>
      <c r="B28" s="62">
        <v>4.3</v>
      </c>
      <c r="C28" s="59">
        <v>0.708126</v>
      </c>
      <c r="I28" s="60">
        <v>13.73673129</v>
      </c>
      <c r="J28" s="60">
        <v>0.081546529</v>
      </c>
      <c r="P28" s="60">
        <v>0.122026825</v>
      </c>
      <c r="Q28" s="60">
        <v>-0.052773185</v>
      </c>
    </row>
    <row r="29">
      <c r="A29" s="61"/>
      <c r="B29" s="62">
        <v>3.571429</v>
      </c>
      <c r="C29" s="59">
        <v>0.616263</v>
      </c>
      <c r="I29" s="60">
        <v>11.55847004</v>
      </c>
      <c r="J29" s="60">
        <v>0.073527307</v>
      </c>
      <c r="P29" s="60">
        <v>8.282591595</v>
      </c>
      <c r="Q29" s="60">
        <v>-0.062979574</v>
      </c>
    </row>
    <row r="30">
      <c r="A30" s="61"/>
      <c r="B30" s="62">
        <v>1.557143</v>
      </c>
      <c r="C30" s="59">
        <v>0.330013</v>
      </c>
      <c r="I30" s="60">
        <v>11.8514782</v>
      </c>
      <c r="J30" s="60">
        <v>0.073169576</v>
      </c>
      <c r="P30" s="60">
        <v>5.928017172</v>
      </c>
      <c r="Q30" s="60">
        <v>-0.073701669</v>
      </c>
    </row>
    <row r="31">
      <c r="A31" s="61"/>
      <c r="B31" s="62">
        <v>2.757143</v>
      </c>
      <c r="C31" s="59">
        <v>0.496101</v>
      </c>
      <c r="I31" s="60">
        <v>11.5843495</v>
      </c>
      <c r="J31" s="60">
        <v>0.077737228</v>
      </c>
      <c r="P31" s="60">
        <v>4.43349688</v>
      </c>
      <c r="Q31" s="60">
        <v>-0.078112101</v>
      </c>
    </row>
    <row r="32">
      <c r="A32" s="61"/>
      <c r="B32" s="62">
        <v>4.9</v>
      </c>
      <c r="C32" s="59">
        <v>0.764622</v>
      </c>
      <c r="I32" s="60">
        <v>11.90893938</v>
      </c>
      <c r="J32" s="60">
        <v>0.068957706</v>
      </c>
      <c r="P32" s="60">
        <v>10.85915418</v>
      </c>
      <c r="Q32" s="60">
        <v>-0.042899045</v>
      </c>
    </row>
    <row r="33">
      <c r="A33" s="61"/>
      <c r="B33" s="62">
        <v>6.057143</v>
      </c>
      <c r="C33" s="59">
        <v>0.881163</v>
      </c>
      <c r="I33" s="60">
        <v>11.45846127</v>
      </c>
      <c r="J33" s="60">
        <v>0.06686298</v>
      </c>
      <c r="P33" s="60">
        <v>11.62341342</v>
      </c>
      <c r="Q33" s="60">
        <v>-0.032769986</v>
      </c>
    </row>
    <row r="34">
      <c r="A34" s="61"/>
      <c r="B34" s="62">
        <v>6.742857</v>
      </c>
      <c r="C34" s="59">
        <v>0.934099</v>
      </c>
      <c r="I34" s="60">
        <v>11.30888674</v>
      </c>
      <c r="J34" s="60">
        <v>0.062305075</v>
      </c>
      <c r="P34" s="60">
        <v>12.60316116</v>
      </c>
      <c r="Q34" s="60">
        <v>-0.024547491</v>
      </c>
    </row>
    <row r="35">
      <c r="A35" s="61"/>
      <c r="B35" s="62">
        <v>6.442857</v>
      </c>
      <c r="C35" s="59">
        <v>0.898771</v>
      </c>
      <c r="I35" s="60">
        <v>11.91946662</v>
      </c>
      <c r="J35" s="60">
        <v>0.066150442</v>
      </c>
      <c r="P35" s="60">
        <v>9.391632446</v>
      </c>
      <c r="Q35" s="60">
        <v>-0.055901019</v>
      </c>
    </row>
    <row r="36">
      <c r="A36" s="61"/>
      <c r="B36" s="62">
        <v>7.042857</v>
      </c>
      <c r="C36" s="59">
        <v>0.994205</v>
      </c>
      <c r="I36" s="60">
        <v>12.95859286</v>
      </c>
      <c r="J36" s="60">
        <v>0.066827889</v>
      </c>
      <c r="P36" s="60">
        <v>10.17029092</v>
      </c>
      <c r="Q36" s="60">
        <v>-0.050354114</v>
      </c>
    </row>
    <row r="37">
      <c r="A37" s="61"/>
      <c r="B37" s="62">
        <v>6.871429</v>
      </c>
      <c r="C37" s="59">
        <v>0.965927</v>
      </c>
      <c r="I37" s="60">
        <v>13.2551101</v>
      </c>
      <c r="J37" s="60">
        <v>0.076645515</v>
      </c>
      <c r="P37" s="60">
        <v>7.45543571</v>
      </c>
      <c r="Q37" s="60">
        <v>-0.066426857</v>
      </c>
    </row>
    <row r="38">
      <c r="A38" s="61"/>
      <c r="B38" s="62">
        <v>7.685714</v>
      </c>
      <c r="C38" s="59">
        <v>1.040071</v>
      </c>
      <c r="I38" s="60">
        <v>14.37713835</v>
      </c>
      <c r="J38" s="60">
        <v>0.088549093</v>
      </c>
      <c r="P38" s="60">
        <v>6.627079889</v>
      </c>
      <c r="Q38" s="60">
        <v>-0.069492294</v>
      </c>
    </row>
    <row r="39">
      <c r="A39" s="61"/>
      <c r="B39" s="62">
        <v>7.385714</v>
      </c>
      <c r="C39" s="59">
        <v>1.008283</v>
      </c>
      <c r="I39" s="60">
        <v>10.27941047</v>
      </c>
      <c r="J39" s="60">
        <v>0.047943192</v>
      </c>
      <c r="P39" s="60">
        <v>14.20537571</v>
      </c>
      <c r="Q39" s="60">
        <v>-0.014407765</v>
      </c>
    </row>
    <row r="40">
      <c r="A40" s="61"/>
      <c r="B40" s="62">
        <v>7.9</v>
      </c>
      <c r="C40" s="59">
        <v>1.075418</v>
      </c>
      <c r="I40" s="60">
        <v>-6.104921484</v>
      </c>
      <c r="J40" s="60">
        <v>0.083765048</v>
      </c>
      <c r="P40" s="60">
        <v>13.30162391</v>
      </c>
      <c r="Q40" s="60">
        <v>-0.020147192</v>
      </c>
    </row>
    <row r="41">
      <c r="A41" s="61"/>
      <c r="B41" s="62">
        <v>8.028571</v>
      </c>
      <c r="C41" s="59">
        <v>1.114326</v>
      </c>
      <c r="I41" s="60">
        <v>-4.873673129</v>
      </c>
      <c r="J41" s="60">
        <v>0.066543264</v>
      </c>
      <c r="P41" s="60">
        <v>11.26073276</v>
      </c>
      <c r="Q41" s="60">
        <v>-0.037356941</v>
      </c>
    </row>
    <row r="42">
      <c r="A42" s="61"/>
      <c r="B42" s="62">
        <v>8.714286</v>
      </c>
      <c r="C42" s="59">
        <v>1.174341</v>
      </c>
      <c r="I42" s="60">
        <v>-4.672778314</v>
      </c>
      <c r="J42" s="60">
        <v>0.057415758</v>
      </c>
      <c r="P42" s="60">
        <v>12.23928057</v>
      </c>
      <c r="Q42" s="60">
        <v>-0.0287526</v>
      </c>
    </row>
    <row r="43">
      <c r="A43" s="61"/>
      <c r="B43" s="62">
        <v>8.285714</v>
      </c>
      <c r="C43" s="59">
        <v>1.142584</v>
      </c>
      <c r="I43" s="60">
        <v>-4.260900079</v>
      </c>
      <c r="J43" s="60">
        <v>0.047581562</v>
      </c>
      <c r="P43" s="60">
        <v>11.83890193</v>
      </c>
      <c r="Q43" s="60">
        <v>-0.034676551</v>
      </c>
    </row>
    <row r="44">
      <c r="A44" s="61"/>
      <c r="B44" s="62">
        <v>9.271429</v>
      </c>
      <c r="C44" s="59">
        <v>1.245006</v>
      </c>
      <c r="I44" s="60">
        <v>-3.604263532</v>
      </c>
      <c r="J44" s="60">
        <v>0.039145149</v>
      </c>
      <c r="P44" s="60">
        <v>10.49827343</v>
      </c>
      <c r="Q44" s="60">
        <v>-0.04805877</v>
      </c>
    </row>
    <row r="45">
      <c r="A45" s="61"/>
      <c r="B45" s="62">
        <v>9.057143</v>
      </c>
      <c r="C45" s="59">
        <v>1.213198</v>
      </c>
      <c r="I45" s="60">
        <v>-2.580489517</v>
      </c>
      <c r="J45" s="60">
        <v>0.032805412</v>
      </c>
      <c r="P45" s="60">
        <v>9.719614954</v>
      </c>
      <c r="Q45" s="60">
        <v>-0.053605674</v>
      </c>
    </row>
    <row r="46">
      <c r="A46" s="61"/>
      <c r="B46" s="62">
        <v>9.957143</v>
      </c>
      <c r="C46" s="59">
        <v>1.301482</v>
      </c>
      <c r="I46" s="60">
        <v>-1.528204228</v>
      </c>
      <c r="J46" s="60">
        <v>0.029973779</v>
      </c>
      <c r="P46" s="60">
        <v>8.732667591</v>
      </c>
      <c r="Q46" s="60">
        <v>-0.059537091</v>
      </c>
    </row>
    <row r="47">
      <c r="A47" s="61"/>
      <c r="B47" s="62">
        <v>9.7</v>
      </c>
      <c r="C47" s="59">
        <v>1.273224</v>
      </c>
      <c r="I47" s="60">
        <v>0.178963067</v>
      </c>
      <c r="J47" s="60">
        <v>0.030284723</v>
      </c>
      <c r="P47" s="60">
        <v>7.912111354</v>
      </c>
      <c r="Q47" s="60">
        <v>-0.065084529</v>
      </c>
    </row>
    <row r="48">
      <c r="A48" s="61"/>
      <c r="B48" s="62">
        <v>10.72857</v>
      </c>
      <c r="C48" s="59">
        <v>1.333158</v>
      </c>
      <c r="I48" s="60">
        <v>1.082551101</v>
      </c>
      <c r="J48" s="60">
        <v>0.033772358</v>
      </c>
      <c r="P48" s="60">
        <v>5.138559277</v>
      </c>
      <c r="Q48" s="60">
        <v>-0.075811957</v>
      </c>
    </row>
    <row r="49">
      <c r="A49" s="61"/>
      <c r="B49" s="62">
        <v>10.94286</v>
      </c>
      <c r="C49" s="59">
        <v>1.315408</v>
      </c>
      <c r="I49" s="60">
        <v>2.155452233</v>
      </c>
      <c r="J49" s="60">
        <v>0.036554279</v>
      </c>
      <c r="P49" s="60">
        <v>5.38694603</v>
      </c>
      <c r="Q49" s="60">
        <v>-0.074854141</v>
      </c>
    </row>
    <row r="50">
      <c r="A50" s="61"/>
      <c r="B50" s="62">
        <v>11.15714</v>
      </c>
      <c r="C50" s="59">
        <v>1.329517</v>
      </c>
      <c r="I50" s="60">
        <v>3.276603211</v>
      </c>
      <c r="J50" s="60">
        <v>0.037580684</v>
      </c>
      <c r="P50" s="60">
        <v>5.682030292</v>
      </c>
      <c r="Q50" s="60">
        <v>-0.075423177</v>
      </c>
    </row>
    <row r="51">
      <c r="A51" s="61"/>
      <c r="B51" s="62">
        <v>11.97143</v>
      </c>
      <c r="C51" s="59">
        <v>1.109856</v>
      </c>
      <c r="I51" s="60">
        <v>4.149048162</v>
      </c>
      <c r="J51" s="60">
        <v>0.038262031</v>
      </c>
      <c r="P51" s="60">
        <v>7.169350968</v>
      </c>
      <c r="Q51" s="60">
        <v>-0.068721668</v>
      </c>
    </row>
    <row r="52">
      <c r="A52" s="61"/>
      <c r="B52" s="62">
        <v>12.18571</v>
      </c>
      <c r="C52" s="59">
        <v>1.357593</v>
      </c>
      <c r="I52" s="60">
        <v>9.628476182</v>
      </c>
      <c r="J52" s="60">
        <v>0.043747892</v>
      </c>
      <c r="P52" s="60">
        <v>6.923364087</v>
      </c>
      <c r="Q52" s="60">
        <v>-0.070443176</v>
      </c>
    </row>
    <row r="53">
      <c r="A53" s="61"/>
      <c r="B53" s="62">
        <v>12.48571</v>
      </c>
      <c r="C53" s="59">
        <v>1.315044</v>
      </c>
      <c r="I53" s="60">
        <v>8.718308624</v>
      </c>
      <c r="J53" s="60">
        <v>0.042014797</v>
      </c>
      <c r="P53" s="60">
        <v>6.257199616</v>
      </c>
      <c r="Q53" s="60">
        <v>-0.071788171</v>
      </c>
    </row>
    <row r="54">
      <c r="A54" s="61"/>
      <c r="B54" s="62">
        <v>12.95714</v>
      </c>
      <c r="C54" s="59">
        <v>1.364491</v>
      </c>
      <c r="I54" s="60">
        <v>7.66997105</v>
      </c>
      <c r="J54" s="60">
        <v>0.043793705</v>
      </c>
      <c r="P54" s="60">
        <v>13.79779745</v>
      </c>
      <c r="Q54" s="60">
        <v>-0.018040638</v>
      </c>
    </row>
    <row r="55">
      <c r="A55" s="61"/>
      <c r="B55" s="62">
        <v>12.74286</v>
      </c>
      <c r="C55" s="59">
        <v>1.322063</v>
      </c>
      <c r="I55" s="60">
        <v>10.83779279</v>
      </c>
      <c r="J55" s="60">
        <v>0.054596797</v>
      </c>
      <c r="P55" s="60">
        <v>12.84794811</v>
      </c>
      <c r="Q55" s="60">
        <v>-0.022444136</v>
      </c>
    </row>
    <row r="56">
      <c r="A56" s="61"/>
      <c r="B56" s="62">
        <v>13.77143</v>
      </c>
      <c r="C56" s="59">
        <v>1.258104</v>
      </c>
      <c r="I56" s="60">
        <v>-3.952101061</v>
      </c>
      <c r="J56" s="60">
        <v>0.043012935</v>
      </c>
      <c r="P56" s="60">
        <v>13.96058877</v>
      </c>
      <c r="Q56" s="60">
        <v>-0.016511119</v>
      </c>
    </row>
    <row r="57">
      <c r="A57" s="61"/>
      <c r="B57" s="62">
        <v>14.45714</v>
      </c>
      <c r="C57" s="59">
        <v>1.279181</v>
      </c>
      <c r="I57" s="60">
        <v>-5.55004825</v>
      </c>
      <c r="J57" s="60">
        <v>0.080243296</v>
      </c>
      <c r="P57" s="60">
        <v>12.16328462</v>
      </c>
      <c r="Q57" s="60">
        <v>-0.031235667</v>
      </c>
    </row>
    <row r="58">
      <c r="A58" s="61"/>
      <c r="B58" s="62">
        <v>14.71429</v>
      </c>
      <c r="C58" s="59">
        <v>1.250802</v>
      </c>
      <c r="I58" s="60">
        <v>0.589086762</v>
      </c>
      <c r="J58" s="60">
        <v>0.032029515</v>
      </c>
      <c r="P58" s="60">
        <v>11.18533678</v>
      </c>
      <c r="Q58" s="60">
        <v>-0.040030932</v>
      </c>
    </row>
    <row r="59">
      <c r="A59" s="61"/>
      <c r="B59" s="62">
        <v>11.58571</v>
      </c>
      <c r="C59" s="59">
        <v>1.265699</v>
      </c>
      <c r="I59" s="60">
        <v>1.619001667</v>
      </c>
      <c r="J59" s="60">
        <v>0.035163318</v>
      </c>
      <c r="P59" s="60">
        <v>11.37802651</v>
      </c>
      <c r="Q59" s="60">
        <v>-0.034682417</v>
      </c>
    </row>
    <row r="60">
      <c r="A60" s="61"/>
      <c r="B60" s="62">
        <v>12.1</v>
      </c>
      <c r="C60" s="59">
        <v>1.269118</v>
      </c>
      <c r="I60" s="60">
        <v>-3.091060619</v>
      </c>
      <c r="J60" s="60">
        <v>0.035624373</v>
      </c>
    </row>
    <row r="61">
      <c r="A61" s="61"/>
      <c r="B61" s="62">
        <v>11.75714</v>
      </c>
      <c r="C61" s="59">
        <v>1.205482</v>
      </c>
      <c r="I61" s="60">
        <v>-2.116852355</v>
      </c>
      <c r="J61" s="60">
        <v>0.031391058</v>
      </c>
    </row>
    <row r="62">
      <c r="A62" s="61"/>
      <c r="B62" s="62">
        <v>12.1</v>
      </c>
      <c r="C62" s="59">
        <v>1.208941</v>
      </c>
      <c r="I62" s="60">
        <v>-0.353539784</v>
      </c>
      <c r="J62" s="60">
        <v>0.027841039</v>
      </c>
    </row>
    <row r="63">
      <c r="A63" s="61"/>
      <c r="B63" s="62">
        <v>13.3</v>
      </c>
      <c r="C63" s="59">
        <v>1.314852</v>
      </c>
      <c r="I63" s="60">
        <v>-1.106237389</v>
      </c>
      <c r="J63" s="60">
        <v>0.0285604</v>
      </c>
    </row>
    <row r="64">
      <c r="A64" s="61"/>
      <c r="B64" s="62">
        <v>14.15714</v>
      </c>
      <c r="C64" s="59">
        <v>1.268632</v>
      </c>
      <c r="I64" s="60">
        <v>2.612509869</v>
      </c>
      <c r="J64" s="60">
        <v>0.036894464</v>
      </c>
    </row>
    <row r="65">
      <c r="A65" s="61"/>
      <c r="B65" s="62">
        <v>12.18571</v>
      </c>
      <c r="C65" s="59">
        <v>1.300956</v>
      </c>
      <c r="I65" s="60">
        <v>4.603473989</v>
      </c>
      <c r="J65" s="60">
        <v>0.039304033</v>
      </c>
    </row>
    <row r="66">
      <c r="A66" s="61"/>
      <c r="B66" s="62">
        <v>10.38571</v>
      </c>
      <c r="C66" s="59">
        <v>1.31554</v>
      </c>
      <c r="I66" s="60">
        <v>3.609965786</v>
      </c>
      <c r="J66" s="60">
        <v>0.037572887</v>
      </c>
    </row>
    <row r="67">
      <c r="A67" s="61"/>
      <c r="B67" s="62">
        <v>11.41429</v>
      </c>
      <c r="C67" s="59">
        <v>1.301138</v>
      </c>
      <c r="I67" s="60">
        <v>5.883410826</v>
      </c>
      <c r="J67" s="60">
        <v>0.042431987</v>
      </c>
    </row>
    <row r="68">
      <c r="A68" s="61"/>
      <c r="B68" s="62">
        <v>3.914286</v>
      </c>
      <c r="C68" s="59">
        <v>0.65866</v>
      </c>
      <c r="I68" s="60">
        <v>6.292218616</v>
      </c>
      <c r="J68" s="60">
        <v>0.044527688</v>
      </c>
    </row>
    <row r="69">
      <c r="A69" s="61"/>
      <c r="B69" s="61"/>
      <c r="I69" s="60">
        <v>10.60224581</v>
      </c>
      <c r="J69" s="60">
        <v>0.050742658</v>
      </c>
    </row>
    <row r="70">
      <c r="A70" s="61"/>
      <c r="B70" s="61"/>
      <c r="I70" s="60">
        <v>9.914904816</v>
      </c>
      <c r="J70" s="60">
        <v>0.045144701</v>
      </c>
    </row>
    <row r="71">
      <c r="A71" s="61"/>
      <c r="B71" s="61"/>
      <c r="I71" s="60">
        <v>14.26791824</v>
      </c>
      <c r="J71" s="60">
        <v>0.084341122</v>
      </c>
    </row>
    <row r="72">
      <c r="I72" s="60">
        <v>-4.529344679</v>
      </c>
      <c r="J72" s="60">
        <v>0.052500122</v>
      </c>
    </row>
    <row r="73">
      <c r="I73" s="60">
        <v>-4.85788227</v>
      </c>
      <c r="J73" s="60">
        <v>0.062332368</v>
      </c>
    </row>
    <row r="74">
      <c r="I74" s="60">
        <v>-4.975436442</v>
      </c>
      <c r="J74" s="60">
        <v>0.071457925</v>
      </c>
    </row>
    <row r="75">
      <c r="I75" s="60">
        <v>-6.408456882</v>
      </c>
      <c r="J75" s="60">
        <v>0.086930043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88"/>
  </cols>
  <sheetData>
    <row r="2">
      <c r="B2" s="63" t="s">
        <v>62</v>
      </c>
      <c r="C2" s="64" t="s">
        <v>64</v>
      </c>
      <c r="D2" s="64" t="s">
        <v>36</v>
      </c>
      <c r="E2" s="65"/>
    </row>
    <row r="3">
      <c r="B3" s="66">
        <v>-4.0</v>
      </c>
      <c r="C3" s="67">
        <f t="shared" ref="C3:C19" si="1">0.0737 + 0.127*B3 + 0.00475*B3^2 - 0.000557*B3^3</f>
        <v>-0.322652</v>
      </c>
      <c r="D3" s="67">
        <f>Data!K79</f>
        <v>-0.1722626531</v>
      </c>
      <c r="E3" s="65"/>
    </row>
    <row r="4">
      <c r="B4" s="66">
        <v>0.0</v>
      </c>
      <c r="C4" s="67">
        <f t="shared" si="1"/>
        <v>0.0737</v>
      </c>
      <c r="D4" s="67">
        <f>Data!K80</f>
        <v>-0.004042872325</v>
      </c>
      <c r="E4" s="65"/>
    </row>
    <row r="5">
      <c r="B5" s="66">
        <v>4.0</v>
      </c>
      <c r="C5" s="67">
        <f t="shared" si="1"/>
        <v>0.622052</v>
      </c>
      <c r="D5" s="67">
        <f>Data!K81</f>
        <v>0.2090765565</v>
      </c>
      <c r="E5" s="65"/>
    </row>
    <row r="6">
      <c r="B6" s="66">
        <v>8.0</v>
      </c>
      <c r="C6" s="67">
        <f t="shared" si="1"/>
        <v>1.108516</v>
      </c>
      <c r="D6" s="67">
        <f>Data!K82</f>
        <v>0.3702111153</v>
      </c>
      <c r="E6" s="65"/>
    </row>
    <row r="7">
      <c r="B7" s="66">
        <v>12.0</v>
      </c>
      <c r="C7" s="67">
        <f t="shared" si="1"/>
        <v>1.319204</v>
      </c>
      <c r="D7" s="67">
        <f>Data!K83</f>
        <v>0.3111885173</v>
      </c>
      <c r="E7" s="65"/>
    </row>
    <row r="8">
      <c r="B8" s="66">
        <v>16.0</v>
      </c>
      <c r="C8" s="67">
        <f t="shared" si="1"/>
        <v>1.040228</v>
      </c>
      <c r="D8" s="67">
        <f>Data!K84</f>
        <v>0.376449155</v>
      </c>
      <c r="E8" s="65"/>
    </row>
    <row r="9">
      <c r="B9" s="66">
        <v>20.0</v>
      </c>
      <c r="C9" s="67">
        <f t="shared" si="1"/>
        <v>0.0577</v>
      </c>
      <c r="D9" s="67">
        <f>Data!K85</f>
        <v>0.2565236993</v>
      </c>
      <c r="E9" s="65"/>
    </row>
    <row r="10">
      <c r="B10" s="66">
        <v>24.0</v>
      </c>
      <c r="C10" s="67">
        <f t="shared" si="1"/>
        <v>-1.842268</v>
      </c>
      <c r="D10" s="67">
        <f>Data!K86</f>
        <v>0.2899079281</v>
      </c>
      <c r="E10" s="65"/>
    </row>
    <row r="11">
      <c r="B11" s="66">
        <v>22.0</v>
      </c>
      <c r="C11" s="67">
        <f t="shared" si="1"/>
        <v>-0.764236</v>
      </c>
      <c r="D11" s="67">
        <f>Data!K87</f>
        <v>0.2997285734</v>
      </c>
      <c r="E11" s="65"/>
    </row>
    <row r="12">
      <c r="B12" s="66">
        <v>18.0</v>
      </c>
      <c r="C12" s="67">
        <f t="shared" si="1"/>
        <v>0.650276</v>
      </c>
      <c r="D12" s="67">
        <f>Data!K88</f>
        <v>0.335717278</v>
      </c>
      <c r="E12" s="65"/>
    </row>
    <row r="13">
      <c r="B13" s="66">
        <v>14.0</v>
      </c>
      <c r="C13" s="67">
        <f t="shared" si="1"/>
        <v>1.254292</v>
      </c>
      <c r="D13" s="67">
        <f>Data!K89</f>
        <v>0.1992234764</v>
      </c>
      <c r="E13" s="65"/>
    </row>
    <row r="14">
      <c r="B14" s="66">
        <v>10.0</v>
      </c>
      <c r="C14" s="67">
        <f t="shared" si="1"/>
        <v>1.2617</v>
      </c>
      <c r="D14" s="67">
        <f>Data!K90</f>
        <v>0.4558517516</v>
      </c>
      <c r="E14" s="65"/>
    </row>
    <row r="15">
      <c r="B15" s="66">
        <v>6.0</v>
      </c>
      <c r="C15" s="67">
        <f t="shared" si="1"/>
        <v>0.886388</v>
      </c>
      <c r="D15" s="67">
        <f>Data!K91</f>
        <v>0.3091086119</v>
      </c>
      <c r="E15" s="65"/>
    </row>
    <row r="16">
      <c r="B16" s="66">
        <v>2.0</v>
      </c>
      <c r="C16" s="67">
        <f t="shared" si="1"/>
        <v>0.342244</v>
      </c>
      <c r="D16" s="67">
        <f>Data!K92</f>
        <v>0.1132441255</v>
      </c>
      <c r="E16" s="65"/>
    </row>
    <row r="17">
      <c r="B17" s="66">
        <v>-2.0</v>
      </c>
      <c r="C17" s="67">
        <f t="shared" si="1"/>
        <v>-0.156844</v>
      </c>
      <c r="D17" s="67">
        <f>Data!K93</f>
        <v>-0.0923174602</v>
      </c>
      <c r="E17" s="65"/>
    </row>
    <row r="18">
      <c r="B18" s="66">
        <v>-6.0</v>
      </c>
      <c r="C18" s="67">
        <f t="shared" si="1"/>
        <v>-0.396988</v>
      </c>
      <c r="D18" s="67">
        <f>Data!K94</f>
        <v>-0.2583999323</v>
      </c>
      <c r="E18" s="65"/>
    </row>
    <row r="19">
      <c r="B19" s="66">
        <v>-4.0</v>
      </c>
      <c r="C19" s="67">
        <f t="shared" si="1"/>
        <v>-0.322652</v>
      </c>
      <c r="D19" s="67">
        <f>Data!K95</f>
        <v>-0.1869325257</v>
      </c>
      <c r="E19" s="65"/>
    </row>
    <row r="21">
      <c r="B21" s="63" t="s">
        <v>62</v>
      </c>
      <c r="C21" s="64" t="s">
        <v>65</v>
      </c>
      <c r="D21" s="64" t="s">
        <v>37</v>
      </c>
    </row>
    <row r="22">
      <c r="B22" s="66">
        <v>-4.0</v>
      </c>
      <c r="C22" s="67">
        <f t="shared" ref="C22:C27" si="2">0.0294 + 0.00195*B22 + 0.00055*B22^2 + -0.000164*B22^3 + 0.0000352*B22^4 + -0.00000264*B22^5 + -0.000000803*B22^6 + 0.000000116*B22^7 + 0.00000000221*B22^8 + -0.000000000862*B22^9 + 3.03E-11*B22^10</f>
        <v>0.04782350254</v>
      </c>
      <c r="D22" s="67">
        <f>-Data!L79</f>
        <v>0.6347770216</v>
      </c>
    </row>
    <row r="23">
      <c r="B23" s="66">
        <v>0.0</v>
      </c>
      <c r="C23" s="67">
        <f t="shared" si="2"/>
        <v>0.0294</v>
      </c>
      <c r="D23" s="67">
        <f>-Data!L80</f>
        <v>0.6617617292</v>
      </c>
    </row>
    <row r="24">
      <c r="B24" s="66">
        <v>4.0</v>
      </c>
      <c r="C24" s="67">
        <f t="shared" si="2"/>
        <v>0.04037393428</v>
      </c>
      <c r="D24" s="67">
        <f>-Data!L81</f>
        <v>0.6058275403</v>
      </c>
    </row>
    <row r="25">
      <c r="B25" s="66">
        <v>8.0</v>
      </c>
      <c r="C25" s="67">
        <f t="shared" si="2"/>
        <v>0.04058802309</v>
      </c>
      <c r="D25" s="67">
        <f>-Data!L82</f>
        <v>0.5191072188</v>
      </c>
    </row>
    <row r="26">
      <c r="B26" s="66">
        <v>12.0</v>
      </c>
      <c r="C26" s="67">
        <f t="shared" si="2"/>
        <v>0.05896831672</v>
      </c>
      <c r="D26" s="67">
        <f>-Data!L83</f>
        <v>0.5428641873</v>
      </c>
    </row>
    <row r="27">
      <c r="B27" s="66">
        <v>16.0</v>
      </c>
      <c r="C27" s="67">
        <f t="shared" si="2"/>
        <v>0.3055821073</v>
      </c>
      <c r="D27" s="67">
        <f>-Data!L84</f>
        <v>0.348137909</v>
      </c>
    </row>
    <row r="28">
      <c r="B28" s="66">
        <v>20.0</v>
      </c>
      <c r="C28" s="67"/>
      <c r="D28" s="67">
        <f>-Data!L85</f>
        <v>0.3612828564</v>
      </c>
    </row>
    <row r="29">
      <c r="B29" s="66">
        <v>24.0</v>
      </c>
      <c r="C29" s="67"/>
      <c r="D29" s="67">
        <f>-Data!L86</f>
        <v>0.2367680432</v>
      </c>
    </row>
    <row r="30">
      <c r="B30" s="66">
        <v>22.0</v>
      </c>
      <c r="C30" s="67"/>
      <c r="D30" s="67">
        <f>-Data!L87</f>
        <v>0.4165263969</v>
      </c>
    </row>
    <row r="31">
      <c r="B31" s="66">
        <v>18.0</v>
      </c>
      <c r="C31" s="67"/>
      <c r="D31" s="67">
        <f>-Data!L88</f>
        <v>0.4432484932</v>
      </c>
    </row>
    <row r="32">
      <c r="B32" s="66">
        <v>14.0</v>
      </c>
      <c r="C32" s="67">
        <f t="shared" ref="C32:C38" si="3">0.0294 + 0.00195*B32 + 0.00055*B32^2 + -0.000164*B32^3 + 0.0000352*B32^4 + -0.00000264*B32^5 + -0.000000803*B32^6 + 0.000000116*B32^7 + 0.00000000221*B32^8 + -0.000000000862*B32^9 + 3.03E-11*B32^10</f>
        <v>0.04470842772</v>
      </c>
      <c r="D32" s="67">
        <f>-Data!L89</f>
        <v>0.5751608971</v>
      </c>
    </row>
    <row r="33">
      <c r="B33" s="66">
        <v>10.0</v>
      </c>
      <c r="C33" s="67">
        <f t="shared" si="3"/>
        <v>0.0469</v>
      </c>
      <c r="D33" s="67">
        <f>-Data!L90</f>
        <v>0.4482724395</v>
      </c>
    </row>
    <row r="34">
      <c r="B34" s="66">
        <v>6.0</v>
      </c>
      <c r="C34" s="67">
        <f t="shared" si="3"/>
        <v>0.04243147054</v>
      </c>
      <c r="D34" s="67">
        <f>-Data!L91</f>
        <v>0.573612198</v>
      </c>
    </row>
    <row r="35">
      <c r="B35" s="66">
        <v>2.0</v>
      </c>
      <c r="C35" s="67">
        <f t="shared" si="3"/>
        <v>0.03463033144</v>
      </c>
      <c r="D35" s="67">
        <f>-Data!L92</f>
        <v>0.6302531339</v>
      </c>
    </row>
    <row r="36">
      <c r="B36" s="66">
        <v>-2.0</v>
      </c>
      <c r="C36" s="67">
        <f t="shared" si="3"/>
        <v>0.02959447813</v>
      </c>
      <c r="D36" s="67">
        <f>-Data!L93</f>
        <v>0.6257118609</v>
      </c>
    </row>
    <row r="37">
      <c r="B37" s="66">
        <v>-6.0</v>
      </c>
      <c r="C37" s="67">
        <f t="shared" si="3"/>
        <v>0.08336554644</v>
      </c>
      <c r="D37" s="67">
        <f>-Data!L94</f>
        <v>0.5921729855</v>
      </c>
    </row>
    <row r="38">
      <c r="B38" s="66">
        <v>-4.0</v>
      </c>
      <c r="C38" s="67">
        <f t="shared" si="3"/>
        <v>0.04782350254</v>
      </c>
      <c r="D38" s="67">
        <f>-Data!L95</f>
        <v>0.6300209456</v>
      </c>
    </row>
    <row r="40">
      <c r="B40" s="63" t="s">
        <v>62</v>
      </c>
      <c r="C40" s="64" t="s">
        <v>66</v>
      </c>
      <c r="D40" s="64" t="s">
        <v>63</v>
      </c>
    </row>
    <row r="41">
      <c r="B41" s="66">
        <v>-4.0</v>
      </c>
      <c r="C41" s="67">
        <f t="shared" ref="C41:C46" si="4">-0.0507 + -0.0128*B41 + -0.000395*B41^2 + 0.000835*B41^3 + -0.0000908*B41^4 + -0.00000986*B41^5 + 0.00000382*B41^6 + -0.000000564*B41^7 + 0.00000005*B41^8 + -0.00000000242*B41^9 + 4.8E-11*B41^10</f>
        <v>-0.04355934387</v>
      </c>
      <c r="D41" s="67">
        <f>-Data!M79</f>
        <v>0.2430126951</v>
      </c>
    </row>
    <row r="42">
      <c r="B42" s="66">
        <v>0.0</v>
      </c>
      <c r="C42" s="67">
        <f t="shared" si="4"/>
        <v>-0.0507</v>
      </c>
      <c r="D42" s="67">
        <f>-Data!M80</f>
        <v>0.07620498456</v>
      </c>
    </row>
    <row r="43">
      <c r="B43" s="66">
        <v>4.0</v>
      </c>
      <c r="C43" s="67">
        <f t="shared" si="4"/>
        <v>-0.07902255283</v>
      </c>
      <c r="D43" s="67">
        <f>-Data!M81</f>
        <v>-0.1229440256</v>
      </c>
    </row>
    <row r="44">
      <c r="B44" s="66">
        <v>8.0</v>
      </c>
      <c r="C44" s="67">
        <f t="shared" si="4"/>
        <v>-0.06167942221</v>
      </c>
      <c r="D44" s="67">
        <f>-Data!M82</f>
        <v>-0.2788153583</v>
      </c>
    </row>
    <row r="45">
      <c r="B45" s="66">
        <v>12.0</v>
      </c>
      <c r="C45" s="67">
        <f t="shared" si="4"/>
        <v>0.02715667891</v>
      </c>
      <c r="D45" s="67">
        <f>-Data!M83</f>
        <v>-0.2437378377</v>
      </c>
    </row>
    <row r="46">
      <c r="B46" s="66">
        <v>16.0</v>
      </c>
      <c r="C46" s="67">
        <f t="shared" si="4"/>
        <v>0.6890690081</v>
      </c>
      <c r="D46" s="67">
        <f>-Data!M84</f>
        <v>-0.3013148292</v>
      </c>
    </row>
    <row r="47">
      <c r="B47" s="66">
        <v>20.0</v>
      </c>
      <c r="C47" s="67"/>
      <c r="D47" s="67">
        <f>-Data!M85</f>
        <v>-0.2353086245</v>
      </c>
    </row>
    <row r="48">
      <c r="B48" s="66">
        <v>24.0</v>
      </c>
      <c r="C48" s="67"/>
      <c r="D48" s="67">
        <f>-Data!M86</f>
        <v>-0.2751413429</v>
      </c>
    </row>
    <row r="49">
      <c r="B49" s="66">
        <v>22.0</v>
      </c>
      <c r="C49" s="67"/>
      <c r="D49" s="67">
        <f>-Data!M87</f>
        <v>-0.3239962692</v>
      </c>
    </row>
    <row r="50">
      <c r="B50" s="66">
        <v>18.0</v>
      </c>
      <c r="C50" s="67"/>
      <c r="D50" s="67">
        <f>-Data!M88</f>
        <v>-0.3076190434</v>
      </c>
    </row>
    <row r="51">
      <c r="B51" s="66">
        <v>14.0</v>
      </c>
      <c r="C51" s="67">
        <f t="shared" ref="C51:C57" si="5">-0.0507 + -0.0128*B51 + -0.000395*B51^2 + 0.000835*B51^3 + -0.0000908*B51^4 + -0.00000986*B51^5 + 0.00000382*B51^6 + -0.000000564*B51^7 + 0.00000005*B51^8 + -0.00000000242*B51^9 + 4.8E-11*B51^10</f>
        <v>0.1763568456</v>
      </c>
      <c r="D51" s="67">
        <f>-Data!M89</f>
        <v>-0.1793195344</v>
      </c>
    </row>
    <row r="52">
      <c r="B52" s="66">
        <v>10.0</v>
      </c>
      <c r="C52" s="67">
        <f t="shared" si="5"/>
        <v>-0.0372</v>
      </c>
      <c r="D52" s="67">
        <f>-Data!M90</f>
        <v>-0.3598858158</v>
      </c>
    </row>
    <row r="53">
      <c r="B53" s="66">
        <v>6.0</v>
      </c>
      <c r="C53" s="67">
        <f t="shared" si="5"/>
        <v>-0.07287099187</v>
      </c>
      <c r="D53" s="67">
        <f>-Data!M91</f>
        <v>-0.2139668907</v>
      </c>
    </row>
    <row r="54">
      <c r="B54" s="66">
        <v>2.0</v>
      </c>
      <c r="C54" s="67">
        <f t="shared" si="5"/>
        <v>-0.07278442189</v>
      </c>
      <c r="D54" s="67">
        <f>-Data!M92</f>
        <v>-0.02854443222</v>
      </c>
    </row>
    <row r="55">
      <c r="B55" s="66">
        <v>-2.0</v>
      </c>
      <c r="C55" s="67">
        <f t="shared" si="5"/>
        <v>-0.03416651981</v>
      </c>
      <c r="D55" s="67">
        <f>-Data!M93</f>
        <v>0.1645098561</v>
      </c>
    </row>
    <row r="56">
      <c r="B56" s="66">
        <v>-6.0</v>
      </c>
      <c r="C56" s="67">
        <f t="shared" si="5"/>
        <v>0.2378955848</v>
      </c>
      <c r="D56" s="67">
        <f>-Data!M94</f>
        <v>0.3285379039</v>
      </c>
    </row>
    <row r="57">
      <c r="B57" s="66">
        <v>-4.0</v>
      </c>
      <c r="C57" s="67">
        <f t="shared" si="5"/>
        <v>-0.04355934387</v>
      </c>
      <c r="D57" s="67">
        <f>-Data!M95</f>
        <v>0.2550618494</v>
      </c>
    </row>
  </sheetData>
  <drawing r:id="rId1"/>
</worksheet>
</file>