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gure 1" sheetId="1" r:id="rId4"/>
    <sheet state="visible" name="Figure 2" sheetId="2" r:id="rId5"/>
    <sheet state="visible" name="Copy of Figure 2" sheetId="3" r:id="rId6"/>
    <sheet state="visible" name="Figure 3" sheetId="4" r:id="rId7"/>
    <sheet state="visible" name="Figure 4" sheetId="5" r:id="rId8"/>
    <sheet state="visible" name="Figure 5" sheetId="6" r:id="rId9"/>
    <sheet state="visible" name="Static Calibration" sheetId="7" r:id="rId10"/>
  </sheets>
  <definedNames/>
  <calcPr/>
</workbook>
</file>

<file path=xl/sharedStrings.xml><?xml version="1.0" encoding="utf-8"?>
<sst xmlns="http://schemas.openxmlformats.org/spreadsheetml/2006/main" count="49" uniqueCount="24">
  <si>
    <t>Angle (°)</t>
  </si>
  <si>
    <t>Dynamic Pressure (Pa)</t>
  </si>
  <si>
    <t>Total Pressure (Pa)</t>
  </si>
  <si>
    <t>Normalized Dynamic Pressure (1)</t>
  </si>
  <si>
    <t>Normalized Total Pressure (1)</t>
  </si>
  <si>
    <t>Erect ∆pyaw (Pa)</t>
  </si>
  <si>
    <t>Inverted ∆pyaw (Pa)</t>
  </si>
  <si>
    <t>Erect ∆pyaw / Max Dynamic Pressure (1)</t>
  </si>
  <si>
    <t>Inverted ∆pyaw / Max Dynamic Pressure (1)</t>
  </si>
  <si>
    <t>β1
(°)</t>
  </si>
  <si>
    <t>β2
(°)</t>
  </si>
  <si>
    <t>Theoreical Normalized Pressure at β1 (1)</t>
  </si>
  <si>
    <t>Theoreical Normalized Pressure at β2 (1)</t>
  </si>
  <si>
    <t>Theoreical ∆pyaw / Max Dynamic Pressure (1)</t>
  </si>
  <si>
    <t>Wind Speed (m/s)</t>
  </si>
  <si>
    <t>Static Pressure (Pa)</t>
  </si>
  <si>
    <t>True Velocity (m/s)</t>
  </si>
  <si>
    <t>length (inches)</t>
  </si>
  <si>
    <t>Velocity (m/s)</t>
  </si>
  <si>
    <t>Normalized Velocity (1)</t>
  </si>
  <si>
    <t>Static Calibration</t>
  </si>
  <si>
    <t>Speed from pitot tube(m/s)</t>
  </si>
  <si>
    <t>Speed from static probe(m/s)</t>
  </si>
  <si>
    <t>|Static - Pitot|/Pitot (100%)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</si>
</sst>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4.0"/>
      <color theme="1"/>
      <name val="Arial"/>
      <scheme val="minor"/>
    </font>
    <font>
      <b/>
      <sz val="14.0"/>
      <color theme="1"/>
      <name val="Arial"/>
      <scheme val="minor"/>
    </font>
    <font>
      <sz val="11.0"/>
      <color theme="1"/>
      <name val="Arial"/>
    </font>
    <font>
      <sz val="14.0"/>
      <color theme="1"/>
      <name val="Arial"/>
    </font>
    <font>
      <b/>
      <sz val="16.0"/>
      <color rgb="FF000000"/>
      <name val="Calibri"/>
    </font>
    <font/>
    <font>
      <sz val="11.0"/>
      <color rgb="FF000000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1" numFmtId="0" xfId="0" applyAlignment="1" applyFont="1">
      <alignment shrinkToFit="0" wrapText="1"/>
    </xf>
    <xf borderId="1" fillId="2" fontId="1" numFmtId="0" xfId="0" applyAlignment="1" applyBorder="1" applyFont="1">
      <alignment horizontal="center" readingOrder="0" shrinkToFit="0" wrapText="1"/>
    </xf>
    <xf borderId="1" fillId="2" fontId="1" numFmtId="0" xfId="0" applyAlignment="1" applyBorder="1" applyFont="1">
      <alignment horizontal="center" readingOrder="0" shrinkToFit="0" vertical="bottom" wrapText="1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shrinkToFit="0" vertical="bottom" wrapText="1"/>
    </xf>
    <xf borderId="4" fillId="0" fontId="1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center" vertical="bottom"/>
    </xf>
    <xf borderId="0" fillId="0" fontId="3" numFmtId="0" xfId="0" applyAlignment="1" applyFont="1">
      <alignment horizontal="center" vertical="bottom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5" fillId="0" fontId="1" numFmtId="0" xfId="0" applyBorder="1" applyFont="1"/>
    <xf borderId="6" fillId="0" fontId="4" numFmtId="0" xfId="0" applyAlignment="1" applyBorder="1" applyFont="1">
      <alignment horizontal="center" shrinkToFit="0" vertical="bottom" wrapText="1"/>
    </xf>
    <xf borderId="7" fillId="2" fontId="4" numFmtId="0" xfId="0" applyAlignment="1" applyBorder="1" applyFont="1">
      <alignment horizontal="center" shrinkToFit="0" vertical="bottom" wrapText="1"/>
    </xf>
    <xf borderId="1" fillId="2" fontId="4" numFmtId="0" xfId="0" applyAlignment="1" applyBorder="1" applyFont="1">
      <alignment horizontal="center" shrinkToFit="0" vertical="bottom" wrapText="1"/>
    </xf>
    <xf borderId="1" fillId="2" fontId="4" numFmtId="0" xfId="0" applyAlignment="1" applyBorder="1" applyFont="1">
      <alignment horizontal="center" readingOrder="0" shrinkToFit="0" vertical="bottom" wrapText="1"/>
    </xf>
    <xf borderId="0" fillId="0" fontId="1" numFmtId="0" xfId="0" applyAlignment="1" applyFont="1">
      <alignment horizontal="center" shrinkToFit="0" wrapText="1"/>
    </xf>
    <xf borderId="6" fillId="0" fontId="4" numFmtId="0" xfId="0" applyAlignment="1" applyBorder="1" applyFont="1">
      <alignment horizontal="center" vertical="bottom"/>
    </xf>
    <xf borderId="7" fillId="0" fontId="4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vertical="bottom"/>
    </xf>
    <xf borderId="0" fillId="0" fontId="1" numFmtId="0" xfId="0" applyAlignment="1" applyFont="1">
      <alignment horizontal="center"/>
    </xf>
    <xf borderId="1" fillId="0" fontId="4" numFmtId="0" xfId="0" applyAlignment="1" applyBorder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horizontal="center" vertical="bottom"/>
    </xf>
    <xf borderId="2" fillId="0" fontId="5" numFmtId="0" xfId="0" applyAlignment="1" applyBorder="1" applyFont="1">
      <alignment horizontal="center" readingOrder="0" shrinkToFit="0" vertical="bottom" wrapText="0"/>
    </xf>
    <xf borderId="8" fillId="0" fontId="6" numFmtId="0" xfId="0" applyBorder="1" applyFont="1"/>
    <xf borderId="7" fillId="0" fontId="6" numFmtId="0" xfId="0" applyBorder="1" applyFont="1"/>
    <xf borderId="1" fillId="0" fontId="7" numFmtId="0" xfId="0" applyAlignment="1" applyBorder="1" applyFont="1">
      <alignment readingOrder="0" shrinkToFit="0" vertical="bottom" wrapText="0"/>
    </xf>
    <xf borderId="1" fillId="0" fontId="8" numFmtId="0" xfId="0" applyAlignment="1" applyBorder="1" applyFont="1">
      <alignment readingOrder="0"/>
    </xf>
    <xf borderId="1" fillId="0" fontId="7" numFmtId="0" xfId="0" applyAlignment="1" applyBorder="1" applyFont="1">
      <alignment horizontal="right" readingOrder="0" shrinkToFit="0" vertical="bottom" wrapText="0"/>
    </xf>
    <xf borderId="1" fillId="0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Normalized Pressure vs. Angle of Attack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'Figure 1'!$G$2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'Figure 1'!$F$3:$F$31</c:f>
            </c:numRef>
          </c:xVal>
          <c:yVal>
            <c:numRef>
              <c:f>'Figure 1'!$G$3:$G$31</c:f>
              <c:numCache/>
            </c:numRef>
          </c:yVal>
        </c:ser>
        <c:ser>
          <c:idx val="1"/>
          <c:order val="1"/>
          <c:tx>
            <c:strRef>
              <c:f>'Figure 1'!$H$2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'Figure 1'!$F$3:$F$31</c:f>
            </c:numRef>
          </c:xVal>
          <c:yVal>
            <c:numRef>
              <c:f>'Figure 1'!$H$3:$H$31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292700"/>
        <c:axId val="1515486737"/>
      </c:scatterChart>
      <c:valAx>
        <c:axId val="8822927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Angle of Attack (°)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5486737"/>
      </c:valAx>
      <c:valAx>
        <c:axId val="1515486737"/>
        <c:scaling>
          <c:orientation val="minMax"/>
          <c:max val="1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Normalized Pressure (1)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22927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∆pyaw vs. Angle of Attack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'Figure 2'!$G$3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'Figure 2'!$F$4:$F$24</c:f>
            </c:numRef>
          </c:xVal>
          <c:yVal>
            <c:numRef>
              <c:f>'Figure 2'!$G$4:$G$24</c:f>
              <c:numCache/>
            </c:numRef>
          </c:yVal>
        </c:ser>
        <c:ser>
          <c:idx val="1"/>
          <c:order val="1"/>
          <c:tx>
            <c:strRef>
              <c:f>'Figure 2'!$H$3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'Figure 2'!$F$4:$F$24</c:f>
            </c:numRef>
          </c:xVal>
          <c:yVal>
            <c:numRef>
              <c:f>'Figure 2'!$H$4:$H$24</c:f>
              <c:numCache/>
            </c:numRef>
          </c:yVal>
        </c:ser>
        <c:ser>
          <c:idx val="2"/>
          <c:order val="2"/>
          <c:tx>
            <c:strRef>
              <c:f>'Figure 2'!$O$3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'Figure 2'!$F$4:$F$24</c:f>
            </c:numRef>
          </c:xVal>
          <c:yVal>
            <c:numRef>
              <c:f>'Figure 2'!$O$4:$O$24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19989"/>
        <c:axId val="1583910048"/>
      </c:scatterChart>
      <c:valAx>
        <c:axId val="4627199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Angle of Attack (°)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3910048"/>
      </c:valAx>
      <c:valAx>
        <c:axId val="1583910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∆pyaw / Max Dynamic Pressure (1)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27199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Figure 2. ∆pyaw vs. Angle of Attack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'Copy of Figure 2'!$G$3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'Copy of Figure 2'!$F$4:$F$24</c:f>
            </c:numRef>
          </c:xVal>
          <c:yVal>
            <c:numRef>
              <c:f>'Copy of Figure 2'!$G$4:$G$24</c:f>
              <c:numCache/>
            </c:numRef>
          </c:yVal>
        </c:ser>
        <c:ser>
          <c:idx val="1"/>
          <c:order val="1"/>
          <c:tx>
            <c:strRef>
              <c:f>'Copy of Figure 2'!$H$3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'Copy of Figure 2'!$F$4:$F$24</c:f>
            </c:numRef>
          </c:xVal>
          <c:yVal>
            <c:numRef>
              <c:f>'Copy of Figure 2'!$H$4:$H$24</c:f>
              <c:numCache/>
            </c:numRef>
          </c:yVal>
        </c:ser>
        <c:ser>
          <c:idx val="2"/>
          <c:order val="2"/>
          <c:tx>
            <c:strRef>
              <c:f>'Copy of Figure 2'!$O$3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'Copy of Figure 2'!$F$4:$F$24</c:f>
            </c:numRef>
          </c:xVal>
          <c:yVal>
            <c:numRef>
              <c:f>'Copy of Figure 2'!$O$4:$O$24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350138"/>
        <c:axId val="1515895018"/>
      </c:scatterChart>
      <c:valAx>
        <c:axId val="10663501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Angle of Attack (°)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5895018"/>
      </c:valAx>
      <c:valAx>
        <c:axId val="15158950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∆pyaw / Max Dynamic Pressure (1)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63501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Wind Speed vs. True velocity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'Figure 3'!$C$5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'Figure 3'!$G$6:$G$12</c:f>
            </c:numRef>
          </c:xVal>
          <c:yVal>
            <c:numRef>
              <c:f>'Figure 3'!$C$6:$C$13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349479"/>
        <c:axId val="2072790917"/>
      </c:scatterChart>
      <c:valAx>
        <c:axId val="17763494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True speed (m/s)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2790917"/>
      </c:valAx>
      <c:valAx>
        <c:axId val="20727909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 Speed (m/s)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63494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Wind Tunnel Velocity Profile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'Figure 4'!$F$1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'Figure 4'!$B$2:$B$13</c:f>
            </c:numRef>
          </c:xVal>
          <c:yVal>
            <c:numRef>
              <c:f>'Figure 4'!$F$2:$F$13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279818"/>
        <c:axId val="817477690"/>
      </c:scatterChart>
      <c:valAx>
        <c:axId val="741279818"/>
        <c:scaling>
          <c:orientation val="minMax"/>
          <c:max val="6.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 From the Far Wall (in.)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7477690"/>
      </c:valAx>
      <c:valAx>
        <c:axId val="817477690"/>
        <c:scaling>
          <c:orientation val="minMax"/>
          <c:max val="1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 Tunnel Velocity (1)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12798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Wind Tunnel Velocity Profile with 0.95 Cut off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'Figure 5'!$F$1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'Figure 5'!$B$2:$B$13</c:f>
            </c:numRef>
          </c:xVal>
          <c:yVal>
            <c:numRef>
              <c:f>'Figure 5'!$F$2:$F$13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664518"/>
        <c:axId val="1232476351"/>
      </c:scatterChart>
      <c:valAx>
        <c:axId val="1869664518"/>
        <c:scaling>
          <c:orientation val="minMax"/>
          <c:max val="6.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 From the Far Wall (in.)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2476351"/>
      </c:valAx>
      <c:valAx>
        <c:axId val="1232476351"/>
        <c:scaling>
          <c:orientation val="minMax"/>
          <c:max val="1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 Tunnel Velocity (1)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96645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304800</xdr:colOff>
      <xdr:row>31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114300</xdr:colOff>
      <xdr:row>27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114300</xdr:colOff>
      <xdr:row>27</xdr:row>
      <xdr:rowOff>85725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1066800</xdr:colOff>
      <xdr:row>16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1104900</xdr:colOff>
      <xdr:row>1</xdr:row>
      <xdr:rowOff>104775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552450</xdr:colOff>
      <xdr:row>1</xdr:row>
      <xdr:rowOff>171450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5.75"/>
    <col customWidth="1" min="4" max="4" width="28.13"/>
    <col customWidth="1" min="5" max="5" width="9.13"/>
    <col customWidth="1" min="6" max="6" width="16.25"/>
    <col customWidth="1" min="7" max="7" width="36.88"/>
    <col customWidth="1" min="8" max="8" width="34.1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2" t="s">
        <v>1</v>
      </c>
      <c r="D2" s="3" t="s">
        <v>2</v>
      </c>
      <c r="E2" s="4"/>
      <c r="F2" s="2" t="s">
        <v>0</v>
      </c>
      <c r="G2" s="2" t="s">
        <v>3</v>
      </c>
      <c r="H2" s="2" t="s">
        <v>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5">
        <v>-24.0</v>
      </c>
      <c r="C3" s="5">
        <v>443.0</v>
      </c>
      <c r="D3" s="6">
        <v>103421.0</v>
      </c>
      <c r="E3" s="4"/>
      <c r="F3" s="5">
        <v>-24.0</v>
      </c>
      <c r="G3" s="5">
        <f t="shared" ref="G3:G31" si="1">C3/MAX($C$3:$C$31)</f>
        <v>0.7637931034</v>
      </c>
      <c r="H3" s="7">
        <f t="shared" ref="H3:H31" si="2">D3/MAX($D$3:$D$31)</f>
        <v>0.9974345868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5">
        <v>-22.0</v>
      </c>
      <c r="C4" s="5">
        <v>460.0</v>
      </c>
      <c r="D4" s="6">
        <v>103458.0</v>
      </c>
      <c r="E4" s="4"/>
      <c r="F4" s="5">
        <v>-22.0</v>
      </c>
      <c r="G4" s="5">
        <f t="shared" si="1"/>
        <v>0.7931034483</v>
      </c>
      <c r="H4" s="5">
        <f t="shared" si="2"/>
        <v>0.99779143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5">
        <v>-20.0</v>
      </c>
      <c r="C5" s="5">
        <v>472.0</v>
      </c>
      <c r="D5" s="6">
        <v>103493.0</v>
      </c>
      <c r="E5" s="4"/>
      <c r="F5" s="5">
        <v>-20.0</v>
      </c>
      <c r="G5" s="5">
        <f t="shared" si="1"/>
        <v>0.8137931034</v>
      </c>
      <c r="H5" s="5">
        <f t="shared" si="2"/>
        <v>0.9981289843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5">
        <v>-18.0</v>
      </c>
      <c r="C6" s="5">
        <v>494.0</v>
      </c>
      <c r="D6" s="6">
        <v>103515.0</v>
      </c>
      <c r="E6" s="4"/>
      <c r="F6" s="5">
        <v>-18.0</v>
      </c>
      <c r="G6" s="5">
        <f t="shared" si="1"/>
        <v>0.8517241379</v>
      </c>
      <c r="H6" s="5">
        <f t="shared" si="2"/>
        <v>0.9983411614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5">
        <v>-16.0</v>
      </c>
      <c r="C7" s="5">
        <v>527.0</v>
      </c>
      <c r="D7" s="6">
        <v>103558.0</v>
      </c>
      <c r="E7" s="4"/>
      <c r="F7" s="5">
        <v>-16.0</v>
      </c>
      <c r="G7" s="5">
        <f t="shared" si="1"/>
        <v>0.9086206897</v>
      </c>
      <c r="H7" s="5">
        <f t="shared" si="2"/>
        <v>0.998755871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5">
        <v>-14.0</v>
      </c>
      <c r="C8" s="5">
        <v>540.0</v>
      </c>
      <c r="D8" s="6">
        <v>103591.0</v>
      </c>
      <c r="E8" s="4"/>
      <c r="F8" s="5">
        <v>-14.0</v>
      </c>
      <c r="G8" s="5">
        <f t="shared" si="1"/>
        <v>0.9310344828</v>
      </c>
      <c r="H8" s="5">
        <f t="shared" si="2"/>
        <v>0.9990741366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5">
        <v>-12.0</v>
      </c>
      <c r="C9" s="5">
        <v>567.0</v>
      </c>
      <c r="D9" s="6">
        <v>103630.0</v>
      </c>
      <c r="E9" s="4"/>
      <c r="F9" s="5">
        <v>-12.0</v>
      </c>
      <c r="G9" s="5">
        <f t="shared" si="1"/>
        <v>0.9775862069</v>
      </c>
      <c r="H9" s="5">
        <f t="shared" si="2"/>
        <v>0.9994502686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5">
        <v>-10.0</v>
      </c>
      <c r="C10" s="5">
        <v>563.0</v>
      </c>
      <c r="D10" s="6">
        <v>103647.0</v>
      </c>
      <c r="E10" s="4"/>
      <c r="F10" s="5">
        <v>-10.0</v>
      </c>
      <c r="G10" s="5">
        <f t="shared" si="1"/>
        <v>0.9706896552</v>
      </c>
      <c r="H10" s="5">
        <f t="shared" si="2"/>
        <v>0.9996142236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5">
        <v>-8.0</v>
      </c>
      <c r="C11" s="5">
        <v>573.0</v>
      </c>
      <c r="D11" s="6">
        <v>103665.0</v>
      </c>
      <c r="E11" s="4"/>
      <c r="F11" s="5">
        <v>-8.0</v>
      </c>
      <c r="G11" s="5">
        <f t="shared" si="1"/>
        <v>0.9879310345</v>
      </c>
      <c r="H11" s="5">
        <f t="shared" si="2"/>
        <v>0.999787823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5">
        <v>-6.0</v>
      </c>
      <c r="C12" s="5">
        <v>570.0</v>
      </c>
      <c r="D12" s="6">
        <v>103684.0</v>
      </c>
      <c r="E12" s="4"/>
      <c r="F12" s="5">
        <v>-6.0</v>
      </c>
      <c r="G12" s="5">
        <f t="shared" si="1"/>
        <v>0.9827586207</v>
      </c>
      <c r="H12" s="5">
        <f t="shared" si="2"/>
        <v>0.9999710668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5">
        <v>-4.0</v>
      </c>
      <c r="C13" s="5">
        <v>570.0</v>
      </c>
      <c r="D13" s="6">
        <v>103683.0</v>
      </c>
      <c r="E13" s="4"/>
      <c r="F13" s="5">
        <v>-4.0</v>
      </c>
      <c r="G13" s="5">
        <f t="shared" si="1"/>
        <v>0.9827586207</v>
      </c>
      <c r="H13" s="5">
        <f t="shared" si="2"/>
        <v>0.9999614224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5">
        <v>-2.0</v>
      </c>
      <c r="C14" s="5">
        <v>558.0</v>
      </c>
      <c r="D14" s="6">
        <v>103687.0</v>
      </c>
      <c r="E14" s="4"/>
      <c r="F14" s="5">
        <v>-2.0</v>
      </c>
      <c r="G14" s="5">
        <f t="shared" si="1"/>
        <v>0.9620689655</v>
      </c>
      <c r="H14" s="5">
        <f t="shared" si="2"/>
        <v>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5">
        <v>0.0</v>
      </c>
      <c r="C15" s="5">
        <v>560.0</v>
      </c>
      <c r="D15" s="6">
        <v>103687.0</v>
      </c>
      <c r="E15" s="4"/>
      <c r="F15" s="5">
        <v>0.0</v>
      </c>
      <c r="G15" s="5">
        <f t="shared" si="1"/>
        <v>0.9655172414</v>
      </c>
      <c r="H15" s="5">
        <f t="shared" si="2"/>
        <v>1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5">
        <v>0.0</v>
      </c>
      <c r="C16" s="5">
        <v>555.0</v>
      </c>
      <c r="D16" s="5">
        <v>103680.0</v>
      </c>
      <c r="E16" s="4"/>
      <c r="F16" s="5">
        <v>0.0</v>
      </c>
      <c r="G16" s="5">
        <f t="shared" si="1"/>
        <v>0.9568965517</v>
      </c>
      <c r="H16" s="5">
        <f t="shared" si="2"/>
        <v>0.9999324891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5">
        <v>2.0</v>
      </c>
      <c r="C17" s="5">
        <v>560.0</v>
      </c>
      <c r="D17" s="5">
        <v>103682.0</v>
      </c>
      <c r="E17" s="4"/>
      <c r="F17" s="5">
        <v>2.0</v>
      </c>
      <c r="G17" s="5">
        <f t="shared" si="1"/>
        <v>0.9655172414</v>
      </c>
      <c r="H17" s="5">
        <f t="shared" si="2"/>
        <v>0.9999517779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5">
        <v>4.0</v>
      </c>
      <c r="C18" s="5">
        <v>558.0</v>
      </c>
      <c r="D18" s="5">
        <v>103683.0</v>
      </c>
      <c r="E18" s="4"/>
      <c r="F18" s="5">
        <v>4.0</v>
      </c>
      <c r="G18" s="5">
        <f t="shared" si="1"/>
        <v>0.9620689655</v>
      </c>
      <c r="H18" s="5">
        <f t="shared" si="2"/>
        <v>0.9999614224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5">
        <v>6.0</v>
      </c>
      <c r="C19" s="5">
        <v>563.0</v>
      </c>
      <c r="D19" s="5">
        <v>103684.0</v>
      </c>
      <c r="E19" s="1"/>
      <c r="F19" s="5">
        <v>6.0</v>
      </c>
      <c r="G19" s="5">
        <f t="shared" si="1"/>
        <v>0.9706896552</v>
      </c>
      <c r="H19" s="5">
        <f t="shared" si="2"/>
        <v>0.9999710668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5">
        <v>8.0</v>
      </c>
      <c r="C20" s="5">
        <v>570.0</v>
      </c>
      <c r="D20" s="5">
        <v>103682.0</v>
      </c>
      <c r="E20" s="1"/>
      <c r="F20" s="5">
        <v>8.0</v>
      </c>
      <c r="G20" s="5">
        <f t="shared" si="1"/>
        <v>0.9827586207</v>
      </c>
      <c r="H20" s="5">
        <f t="shared" si="2"/>
        <v>0.9999517779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5">
        <v>10.0</v>
      </c>
      <c r="C21" s="5">
        <v>575.0</v>
      </c>
      <c r="D21" s="5">
        <v>103679.0</v>
      </c>
      <c r="E21" s="1"/>
      <c r="F21" s="5">
        <v>10.0</v>
      </c>
      <c r="G21" s="5">
        <f t="shared" si="1"/>
        <v>0.9913793103</v>
      </c>
      <c r="H21" s="5">
        <f t="shared" si="2"/>
        <v>0.9999228447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5">
        <v>12.0</v>
      </c>
      <c r="C22" s="5">
        <v>577.0</v>
      </c>
      <c r="D22" s="5">
        <v>103674.0</v>
      </c>
      <c r="E22" s="1"/>
      <c r="F22" s="5">
        <v>12.0</v>
      </c>
      <c r="G22" s="5">
        <f t="shared" si="1"/>
        <v>0.9948275862</v>
      </c>
      <c r="H22" s="5">
        <f t="shared" si="2"/>
        <v>0.9998746227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5">
        <v>14.0</v>
      </c>
      <c r="C23" s="5">
        <v>579.0</v>
      </c>
      <c r="D23" s="5">
        <v>103668.0</v>
      </c>
      <c r="E23" s="1"/>
      <c r="F23" s="5">
        <v>14.0</v>
      </c>
      <c r="G23" s="5">
        <f t="shared" si="1"/>
        <v>0.9982758621</v>
      </c>
      <c r="H23" s="5">
        <f t="shared" si="2"/>
        <v>0.9998167562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5">
        <v>16.0</v>
      </c>
      <c r="C24" s="5">
        <v>580.0</v>
      </c>
      <c r="D24" s="5">
        <v>103654.0</v>
      </c>
      <c r="E24" s="1"/>
      <c r="F24" s="5">
        <v>16.0</v>
      </c>
      <c r="G24" s="5">
        <f t="shared" si="1"/>
        <v>1</v>
      </c>
      <c r="H24" s="5">
        <f t="shared" si="2"/>
        <v>0.9996817345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5">
        <v>18.0</v>
      </c>
      <c r="C25" s="5">
        <v>580.0</v>
      </c>
      <c r="D25" s="5">
        <v>103648.0</v>
      </c>
      <c r="E25" s="1"/>
      <c r="F25" s="5">
        <v>18.0</v>
      </c>
      <c r="G25" s="5">
        <f t="shared" si="1"/>
        <v>1</v>
      </c>
      <c r="H25" s="5">
        <f t="shared" si="2"/>
        <v>0.999623868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5">
        <v>20.0</v>
      </c>
      <c r="C26" s="5">
        <v>571.0</v>
      </c>
      <c r="D26" s="5">
        <v>103634.0</v>
      </c>
      <c r="E26" s="1"/>
      <c r="F26" s="5">
        <v>20.0</v>
      </c>
      <c r="G26" s="5">
        <f t="shared" si="1"/>
        <v>0.9844827586</v>
      </c>
      <c r="H26" s="5">
        <f t="shared" si="2"/>
        <v>0.9994888462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5">
        <v>22.0</v>
      </c>
      <c r="C27" s="5">
        <v>562.0</v>
      </c>
      <c r="D27" s="5">
        <v>103612.0</v>
      </c>
      <c r="E27" s="1"/>
      <c r="F27" s="5">
        <v>22.0</v>
      </c>
      <c r="G27" s="5">
        <f t="shared" si="1"/>
        <v>0.9689655172</v>
      </c>
      <c r="H27" s="5">
        <f t="shared" si="2"/>
        <v>0.9992766692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5">
        <v>24.0</v>
      </c>
      <c r="C28" s="5">
        <v>560.0</v>
      </c>
      <c r="D28" s="5">
        <v>103600.0</v>
      </c>
      <c r="E28" s="1"/>
      <c r="F28" s="5">
        <v>24.0</v>
      </c>
      <c r="G28" s="5">
        <f t="shared" si="1"/>
        <v>0.9655172414</v>
      </c>
      <c r="H28" s="5">
        <f t="shared" si="2"/>
        <v>0.9991609363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5">
        <v>26.0</v>
      </c>
      <c r="C29" s="5">
        <v>550.0</v>
      </c>
      <c r="D29" s="5">
        <v>103580.0</v>
      </c>
      <c r="E29" s="1"/>
      <c r="F29" s="5">
        <v>26.0</v>
      </c>
      <c r="G29" s="5">
        <f t="shared" si="1"/>
        <v>0.9482758621</v>
      </c>
      <c r="H29" s="5">
        <f t="shared" si="2"/>
        <v>0.9989680481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5">
        <v>28.0</v>
      </c>
      <c r="C30" s="5">
        <v>542.0</v>
      </c>
      <c r="D30" s="5">
        <v>103555.0</v>
      </c>
      <c r="E30" s="1"/>
      <c r="F30" s="5">
        <v>28.0</v>
      </c>
      <c r="G30" s="5">
        <f t="shared" si="1"/>
        <v>0.9344827586</v>
      </c>
      <c r="H30" s="5">
        <f t="shared" si="2"/>
        <v>0.9987269378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5">
        <v>30.0</v>
      </c>
      <c r="C31" s="5">
        <v>526.0</v>
      </c>
      <c r="D31" s="5">
        <v>103540.0</v>
      </c>
      <c r="E31" s="1"/>
      <c r="F31" s="5">
        <v>30.0</v>
      </c>
      <c r="G31" s="5">
        <f t="shared" si="1"/>
        <v>0.9068965517</v>
      </c>
      <c r="H31" s="5">
        <f t="shared" si="2"/>
        <v>0.9985822716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9.5"/>
    <col customWidth="1" min="3" max="3" width="16.13"/>
    <col customWidth="1" min="4" max="4" width="19.25"/>
    <col customWidth="1" min="5" max="5" width="18.63"/>
    <col customWidth="1" min="6" max="6" width="9.38"/>
    <col customWidth="1" min="7" max="7" width="25.63"/>
    <col customWidth="1" min="8" max="8" width="24.63"/>
    <col customWidth="1" min="9" max="9" width="8.0"/>
    <col customWidth="1" min="10" max="12" width="7.63"/>
    <col customWidth="1" min="13" max="14" width="27.88"/>
    <col customWidth="1" min="15" max="15" width="26.5"/>
    <col customWidth="1" min="16" max="28" width="18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8"/>
      <c r="B3" s="9" t="s">
        <v>0</v>
      </c>
      <c r="C3" s="10" t="s">
        <v>5</v>
      </c>
      <c r="D3" s="10" t="s">
        <v>6</v>
      </c>
      <c r="E3" s="8"/>
      <c r="F3" s="9" t="s">
        <v>0</v>
      </c>
      <c r="G3" s="10" t="s">
        <v>7</v>
      </c>
      <c r="H3" s="10" t="s">
        <v>8</v>
      </c>
      <c r="I3" s="8"/>
      <c r="J3" s="9" t="s">
        <v>0</v>
      </c>
      <c r="K3" s="9" t="s">
        <v>9</v>
      </c>
      <c r="L3" s="9" t="s">
        <v>10</v>
      </c>
      <c r="M3" s="10" t="s">
        <v>11</v>
      </c>
      <c r="N3" s="10" t="s">
        <v>12</v>
      </c>
      <c r="O3" s="10" t="s">
        <v>13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>
      <c r="A4" s="1"/>
      <c r="B4" s="11">
        <v>-10.0</v>
      </c>
      <c r="C4" s="11">
        <v>-410.0</v>
      </c>
      <c r="D4" s="12">
        <v>-640.0</v>
      </c>
      <c r="E4" s="1"/>
      <c r="F4" s="11">
        <v>-10.0</v>
      </c>
      <c r="G4" s="11">
        <f t="shared" ref="G4:H4" si="1">C4/580</f>
        <v>-0.7068965517</v>
      </c>
      <c r="H4" s="11">
        <f t="shared" si="1"/>
        <v>-1.103448276</v>
      </c>
      <c r="I4" s="1"/>
      <c r="J4" s="11">
        <v>-10.0</v>
      </c>
      <c r="K4" s="11">
        <f t="shared" ref="K4:K24" si="4">J4+45</f>
        <v>35</v>
      </c>
      <c r="L4" s="11">
        <f t="shared" ref="L4:L24" si="5">J4-45</f>
        <v>-55</v>
      </c>
      <c r="M4" s="13">
        <f t="shared" ref="M4:N4" si="2">1-4*(SIN(RADIANS(K4)))^2</f>
        <v>-0.3159597133</v>
      </c>
      <c r="N4" s="13">
        <f t="shared" si="2"/>
        <v>-1.684040287</v>
      </c>
      <c r="O4" s="11">
        <f t="shared" ref="O4:O24" si="7">N4-M4</f>
        <v>-1.368080573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1"/>
      <c r="B5" s="11">
        <v>-9.0</v>
      </c>
      <c r="C5" s="11">
        <v>-335.0</v>
      </c>
      <c r="D5" s="12">
        <v>-556.0</v>
      </c>
      <c r="E5" s="1"/>
      <c r="F5" s="11">
        <v>-9.0</v>
      </c>
      <c r="G5" s="11">
        <f t="shared" ref="G5:H5" si="3">C5/580</f>
        <v>-0.5775862069</v>
      </c>
      <c r="H5" s="11">
        <f t="shared" si="3"/>
        <v>-0.9586206897</v>
      </c>
      <c r="I5" s="1"/>
      <c r="J5" s="11">
        <v>-9.0</v>
      </c>
      <c r="K5" s="11">
        <f t="shared" si="4"/>
        <v>36</v>
      </c>
      <c r="L5" s="11">
        <f t="shared" si="5"/>
        <v>-54</v>
      </c>
      <c r="M5" s="13">
        <f t="shared" ref="M5:N5" si="6">1-4*(SIN(RADIANS(K5)))^2</f>
        <v>-0.3819660113</v>
      </c>
      <c r="N5" s="13">
        <f t="shared" si="6"/>
        <v>-1.618033989</v>
      </c>
      <c r="O5" s="11">
        <f t="shared" si="7"/>
        <v>-1.236067977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1"/>
      <c r="B6" s="11">
        <v>-8.0</v>
      </c>
      <c r="C6" s="11">
        <v>-320.0</v>
      </c>
      <c r="D6" s="12">
        <v>-445.0</v>
      </c>
      <c r="E6" s="1"/>
      <c r="F6" s="11">
        <v>-8.0</v>
      </c>
      <c r="G6" s="11">
        <f t="shared" ref="G6:H6" si="8">C6/580</f>
        <v>-0.5517241379</v>
      </c>
      <c r="H6" s="11">
        <f t="shared" si="8"/>
        <v>-0.7672413793</v>
      </c>
      <c r="I6" s="1"/>
      <c r="J6" s="11">
        <v>-8.0</v>
      </c>
      <c r="K6" s="11">
        <f t="shared" si="4"/>
        <v>37</v>
      </c>
      <c r="L6" s="11">
        <f t="shared" si="5"/>
        <v>-53</v>
      </c>
      <c r="M6" s="13">
        <f t="shared" ref="M6:N6" si="9">1-4*(SIN(RADIANS(K6)))^2</f>
        <v>-0.4487252884</v>
      </c>
      <c r="N6" s="13">
        <f t="shared" si="9"/>
        <v>-1.551274712</v>
      </c>
      <c r="O6" s="11">
        <f t="shared" si="7"/>
        <v>-1.102549423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"/>
      <c r="B7" s="11">
        <v>-7.0</v>
      </c>
      <c r="C7" s="11">
        <v>-192.0</v>
      </c>
      <c r="D7" s="12">
        <v>-380.0</v>
      </c>
      <c r="E7" s="1"/>
      <c r="F7" s="11">
        <v>-7.0</v>
      </c>
      <c r="G7" s="11">
        <f t="shared" ref="G7:H7" si="10">C7/580</f>
        <v>-0.3310344828</v>
      </c>
      <c r="H7" s="11">
        <f t="shared" si="10"/>
        <v>-0.6551724138</v>
      </c>
      <c r="I7" s="1"/>
      <c r="J7" s="11">
        <v>-7.0</v>
      </c>
      <c r="K7" s="11">
        <f t="shared" si="4"/>
        <v>38</v>
      </c>
      <c r="L7" s="11">
        <f t="shared" si="5"/>
        <v>-52</v>
      </c>
      <c r="M7" s="13">
        <f t="shared" ref="M7:N7" si="11">1-4*(SIN(RADIANS(K7)))^2</f>
        <v>-0.5161562088</v>
      </c>
      <c r="N7" s="13">
        <f t="shared" si="11"/>
        <v>-1.483843791</v>
      </c>
      <c r="O7" s="11">
        <f t="shared" si="7"/>
        <v>-0.9676875824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1"/>
      <c r="B8" s="11">
        <v>-6.0</v>
      </c>
      <c r="C8" s="11">
        <v>-175.0</v>
      </c>
      <c r="D8" s="12">
        <v>-310.0</v>
      </c>
      <c r="E8" s="1"/>
      <c r="F8" s="11">
        <v>-6.0</v>
      </c>
      <c r="G8" s="11">
        <f t="shared" ref="G8:H8" si="12">C8/580</f>
        <v>-0.3017241379</v>
      </c>
      <c r="H8" s="11">
        <f t="shared" si="12"/>
        <v>-0.5344827586</v>
      </c>
      <c r="I8" s="1"/>
      <c r="J8" s="11">
        <v>-6.0</v>
      </c>
      <c r="K8" s="11">
        <f t="shared" si="4"/>
        <v>39</v>
      </c>
      <c r="L8" s="11">
        <f t="shared" si="5"/>
        <v>-51</v>
      </c>
      <c r="M8" s="13">
        <f t="shared" ref="M8:N8" si="13">1-4*(SIN(RADIANS(K8)))^2</f>
        <v>-0.5841766184</v>
      </c>
      <c r="N8" s="13">
        <f t="shared" si="13"/>
        <v>-1.415823382</v>
      </c>
      <c r="O8" s="11">
        <f t="shared" si="7"/>
        <v>-0.8316467633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"/>
      <c r="B9" s="11">
        <v>-5.0</v>
      </c>
      <c r="C9" s="11">
        <v>-107.0</v>
      </c>
      <c r="D9" s="12">
        <v>-252.0</v>
      </c>
      <c r="E9" s="1"/>
      <c r="F9" s="11">
        <v>-5.0</v>
      </c>
      <c r="G9" s="11">
        <f t="shared" ref="G9:H9" si="14">C9/580</f>
        <v>-0.1844827586</v>
      </c>
      <c r="H9" s="11">
        <f t="shared" si="14"/>
        <v>-0.4344827586</v>
      </c>
      <c r="I9" s="1"/>
      <c r="J9" s="11">
        <v>-5.0</v>
      </c>
      <c r="K9" s="11">
        <f t="shared" si="4"/>
        <v>40</v>
      </c>
      <c r="L9" s="11">
        <f t="shared" si="5"/>
        <v>-50</v>
      </c>
      <c r="M9" s="13">
        <f t="shared" ref="M9:N9" si="15">1-4*(SIN(RADIANS(K9)))^2</f>
        <v>-0.6527036447</v>
      </c>
      <c r="N9" s="13">
        <f t="shared" si="15"/>
        <v>-1.347296355</v>
      </c>
      <c r="O9" s="11">
        <f t="shared" si="7"/>
        <v>-0.6945927107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"/>
      <c r="B10" s="11">
        <v>-4.0</v>
      </c>
      <c r="C10" s="11">
        <v>-94.0</v>
      </c>
      <c r="D10" s="12">
        <v>-200.0</v>
      </c>
      <c r="E10" s="1"/>
      <c r="F10" s="11">
        <v>-4.0</v>
      </c>
      <c r="G10" s="11">
        <f t="shared" ref="G10:H10" si="16">C10/580</f>
        <v>-0.1620689655</v>
      </c>
      <c r="H10" s="11">
        <f t="shared" si="16"/>
        <v>-0.3448275862</v>
      </c>
      <c r="I10" s="1"/>
      <c r="J10" s="11">
        <v>-4.0</v>
      </c>
      <c r="K10" s="11">
        <f t="shared" si="4"/>
        <v>41</v>
      </c>
      <c r="L10" s="11">
        <f t="shared" si="5"/>
        <v>-49</v>
      </c>
      <c r="M10" s="13">
        <f t="shared" ref="M10:N10" si="17">1-4*(SIN(RADIANS(K10)))^2</f>
        <v>-0.7216537981</v>
      </c>
      <c r="N10" s="13">
        <f t="shared" si="17"/>
        <v>-1.278346202</v>
      </c>
      <c r="O10" s="11">
        <f t="shared" si="7"/>
        <v>-0.5566924038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"/>
      <c r="B11" s="11">
        <v>-3.0</v>
      </c>
      <c r="C11" s="11">
        <v>-91.0</v>
      </c>
      <c r="D11" s="12">
        <v>-192.0</v>
      </c>
      <c r="E11" s="1"/>
      <c r="F11" s="11">
        <v>-3.0</v>
      </c>
      <c r="G11" s="11">
        <f t="shared" ref="G11:H11" si="18">C11/580</f>
        <v>-0.1568965517</v>
      </c>
      <c r="H11" s="11">
        <f t="shared" si="18"/>
        <v>-0.3310344828</v>
      </c>
      <c r="I11" s="1"/>
      <c r="J11" s="11">
        <v>-3.0</v>
      </c>
      <c r="K11" s="11">
        <f t="shared" si="4"/>
        <v>42</v>
      </c>
      <c r="L11" s="11">
        <f t="shared" si="5"/>
        <v>-48</v>
      </c>
      <c r="M11" s="13">
        <f t="shared" ref="M11:N11" si="19">1-4*(SIN(RADIANS(K11)))^2</f>
        <v>-0.7909430735</v>
      </c>
      <c r="N11" s="13">
        <f t="shared" si="19"/>
        <v>-1.209056927</v>
      </c>
      <c r="O11" s="11">
        <f t="shared" si="7"/>
        <v>-0.4181138531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"/>
      <c r="B12" s="11">
        <v>-2.0</v>
      </c>
      <c r="C12" s="11">
        <v>-16.0</v>
      </c>
      <c r="D12" s="12">
        <v>-125.0</v>
      </c>
      <c r="E12" s="1"/>
      <c r="F12" s="11">
        <v>-2.0</v>
      </c>
      <c r="G12" s="11">
        <f t="shared" ref="G12:H12" si="20">C12/580</f>
        <v>-0.0275862069</v>
      </c>
      <c r="H12" s="11">
        <f t="shared" si="20"/>
        <v>-0.2155172414</v>
      </c>
      <c r="I12" s="1"/>
      <c r="J12" s="11">
        <v>-2.0</v>
      </c>
      <c r="K12" s="11">
        <f t="shared" si="4"/>
        <v>43</v>
      </c>
      <c r="L12" s="11">
        <f t="shared" si="5"/>
        <v>-47</v>
      </c>
      <c r="M12" s="13">
        <f t="shared" ref="M12:N12" si="21">1-4*(SIN(RADIANS(K12)))^2</f>
        <v>-0.8604870525</v>
      </c>
      <c r="N12" s="13">
        <f t="shared" si="21"/>
        <v>-1.139512947</v>
      </c>
      <c r="O12" s="11">
        <f t="shared" si="7"/>
        <v>-0.279025895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"/>
      <c r="B13" s="11">
        <v>-1.0</v>
      </c>
      <c r="C13" s="11">
        <v>15.0</v>
      </c>
      <c r="D13" s="12">
        <v>-102.0</v>
      </c>
      <c r="E13" s="1"/>
      <c r="F13" s="11">
        <v>-1.0</v>
      </c>
      <c r="G13" s="11">
        <f t="shared" ref="G13:H13" si="22">C13/580</f>
        <v>0.02586206897</v>
      </c>
      <c r="H13" s="11">
        <f t="shared" si="22"/>
        <v>-0.175862069</v>
      </c>
      <c r="I13" s="1"/>
      <c r="J13" s="11">
        <v>-1.0</v>
      </c>
      <c r="K13" s="11">
        <f t="shared" si="4"/>
        <v>44</v>
      </c>
      <c r="L13" s="11">
        <f t="shared" si="5"/>
        <v>-46</v>
      </c>
      <c r="M13" s="13">
        <f t="shared" ref="M13:N13" si="23">1-4*(SIN(RADIANS(K13)))^2</f>
        <v>-0.9302010066</v>
      </c>
      <c r="N13" s="13">
        <f t="shared" si="23"/>
        <v>-1.069798993</v>
      </c>
      <c r="O13" s="11">
        <f t="shared" si="7"/>
        <v>-0.1395979868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11">
        <v>0.0</v>
      </c>
      <c r="C14" s="11">
        <v>14.0</v>
      </c>
      <c r="D14" s="12">
        <v>42.0</v>
      </c>
      <c r="E14" s="1"/>
      <c r="F14" s="11">
        <v>0.0</v>
      </c>
      <c r="G14" s="11">
        <f t="shared" ref="G14:H14" si="24">C14/580</f>
        <v>0.02413793103</v>
      </c>
      <c r="H14" s="11">
        <f t="shared" si="24"/>
        <v>0.0724137931</v>
      </c>
      <c r="I14" s="1"/>
      <c r="J14" s="11">
        <v>0.0</v>
      </c>
      <c r="K14" s="11">
        <f t="shared" si="4"/>
        <v>45</v>
      </c>
      <c r="L14" s="11">
        <f t="shared" si="5"/>
        <v>-45</v>
      </c>
      <c r="M14" s="13">
        <f t="shared" ref="M14:N14" si="25">1-4*(SIN(RADIANS(K14)))^2</f>
        <v>-1</v>
      </c>
      <c r="N14" s="13">
        <f t="shared" si="25"/>
        <v>-1</v>
      </c>
      <c r="O14" s="11">
        <f t="shared" si="7"/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"/>
      <c r="B15" s="11">
        <v>1.0</v>
      </c>
      <c r="C15" s="11">
        <v>67.0</v>
      </c>
      <c r="D15" s="12">
        <v>65.0</v>
      </c>
      <c r="E15" s="1"/>
      <c r="F15" s="11">
        <v>1.0</v>
      </c>
      <c r="G15" s="11">
        <f t="shared" ref="G15:H15" si="26">C15/580</f>
        <v>0.1155172414</v>
      </c>
      <c r="H15" s="11">
        <f t="shared" si="26"/>
        <v>0.1120689655</v>
      </c>
      <c r="I15" s="1"/>
      <c r="J15" s="11">
        <v>1.0</v>
      </c>
      <c r="K15" s="11">
        <f t="shared" si="4"/>
        <v>46</v>
      </c>
      <c r="L15" s="11">
        <f t="shared" si="5"/>
        <v>-44</v>
      </c>
      <c r="M15" s="13">
        <f t="shared" ref="M15:N15" si="27">1-4*(SIN(RADIANS(K15)))^2</f>
        <v>-1.069798993</v>
      </c>
      <c r="N15" s="13">
        <f t="shared" si="27"/>
        <v>-0.9302010066</v>
      </c>
      <c r="O15" s="11">
        <f t="shared" si="7"/>
        <v>0.1395979868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"/>
      <c r="B16" s="11">
        <v>2.0</v>
      </c>
      <c r="C16" s="11">
        <v>165.0</v>
      </c>
      <c r="D16" s="12">
        <v>75.0</v>
      </c>
      <c r="E16" s="1"/>
      <c r="F16" s="11">
        <v>2.0</v>
      </c>
      <c r="G16" s="11">
        <f t="shared" ref="G16:H16" si="28">C16/580</f>
        <v>0.2844827586</v>
      </c>
      <c r="H16" s="11">
        <f t="shared" si="28"/>
        <v>0.1293103448</v>
      </c>
      <c r="I16" s="1"/>
      <c r="J16" s="11">
        <v>2.0</v>
      </c>
      <c r="K16" s="11">
        <f t="shared" si="4"/>
        <v>47</v>
      </c>
      <c r="L16" s="11">
        <f t="shared" si="5"/>
        <v>-43</v>
      </c>
      <c r="M16" s="13">
        <f t="shared" ref="M16:N16" si="29">1-4*(SIN(RADIANS(K16)))^2</f>
        <v>-1.139512947</v>
      </c>
      <c r="N16" s="13">
        <f t="shared" si="29"/>
        <v>-0.8604870525</v>
      </c>
      <c r="O16" s="11">
        <f t="shared" si="7"/>
        <v>0.279025895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"/>
      <c r="B17" s="11">
        <v>3.0</v>
      </c>
      <c r="C17" s="11">
        <v>184.0</v>
      </c>
      <c r="D17" s="12">
        <v>125.0</v>
      </c>
      <c r="E17" s="1"/>
      <c r="F17" s="11">
        <v>3.0</v>
      </c>
      <c r="G17" s="11">
        <f t="shared" ref="G17:H17" si="30">C17/580</f>
        <v>0.3172413793</v>
      </c>
      <c r="H17" s="11">
        <f t="shared" si="30"/>
        <v>0.2155172414</v>
      </c>
      <c r="I17" s="1"/>
      <c r="J17" s="11">
        <v>3.0</v>
      </c>
      <c r="K17" s="11">
        <f t="shared" si="4"/>
        <v>48</v>
      </c>
      <c r="L17" s="11">
        <f t="shared" si="5"/>
        <v>-42</v>
      </c>
      <c r="M17" s="13">
        <f t="shared" ref="M17:N17" si="31">1-4*(SIN(RADIANS(K17)))^2</f>
        <v>-1.209056927</v>
      </c>
      <c r="N17" s="13">
        <f t="shared" si="31"/>
        <v>-0.7909430735</v>
      </c>
      <c r="O17" s="11">
        <f t="shared" si="7"/>
        <v>0.4181138531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"/>
      <c r="B18" s="11">
        <v>4.0</v>
      </c>
      <c r="C18" s="11">
        <v>182.0</v>
      </c>
      <c r="D18" s="12">
        <v>163.0</v>
      </c>
      <c r="E18" s="1"/>
      <c r="F18" s="11">
        <v>4.0</v>
      </c>
      <c r="G18" s="11">
        <f t="shared" ref="G18:H18" si="32">C18/580</f>
        <v>0.3137931034</v>
      </c>
      <c r="H18" s="11">
        <f t="shared" si="32"/>
        <v>0.2810344828</v>
      </c>
      <c r="I18" s="1"/>
      <c r="J18" s="11">
        <v>4.0</v>
      </c>
      <c r="K18" s="11">
        <f t="shared" si="4"/>
        <v>49</v>
      </c>
      <c r="L18" s="11">
        <f t="shared" si="5"/>
        <v>-41</v>
      </c>
      <c r="M18" s="13">
        <f t="shared" ref="M18:N18" si="33">1-4*(SIN(RADIANS(K18)))^2</f>
        <v>-1.278346202</v>
      </c>
      <c r="N18" s="13">
        <f t="shared" si="33"/>
        <v>-0.7216537981</v>
      </c>
      <c r="O18" s="11">
        <f t="shared" si="7"/>
        <v>0.5566924038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"/>
      <c r="B19" s="11">
        <v>5.0</v>
      </c>
      <c r="C19" s="11">
        <v>281.0</v>
      </c>
      <c r="D19" s="12">
        <v>233.0</v>
      </c>
      <c r="E19" s="1"/>
      <c r="F19" s="11">
        <v>5.0</v>
      </c>
      <c r="G19" s="11">
        <f t="shared" ref="G19:H19" si="34">C19/580</f>
        <v>0.4844827586</v>
      </c>
      <c r="H19" s="11">
        <f t="shared" si="34"/>
        <v>0.4017241379</v>
      </c>
      <c r="I19" s="1"/>
      <c r="J19" s="11">
        <v>5.0</v>
      </c>
      <c r="K19" s="11">
        <f t="shared" si="4"/>
        <v>50</v>
      </c>
      <c r="L19" s="11">
        <f t="shared" si="5"/>
        <v>-40</v>
      </c>
      <c r="M19" s="13">
        <f t="shared" ref="M19:N19" si="35">1-4*(SIN(RADIANS(K19)))^2</f>
        <v>-1.347296355</v>
      </c>
      <c r="N19" s="13">
        <f t="shared" si="35"/>
        <v>-0.6527036447</v>
      </c>
      <c r="O19" s="11">
        <f t="shared" si="7"/>
        <v>0.6945927107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"/>
      <c r="B20" s="11">
        <v>6.0</v>
      </c>
      <c r="C20" s="11">
        <v>340.0</v>
      </c>
      <c r="D20" s="12">
        <v>266.0</v>
      </c>
      <c r="E20" s="1"/>
      <c r="F20" s="11">
        <v>6.0</v>
      </c>
      <c r="G20" s="11">
        <f t="shared" ref="G20:H20" si="36">C20/580</f>
        <v>0.5862068966</v>
      </c>
      <c r="H20" s="11">
        <f t="shared" si="36"/>
        <v>0.4586206897</v>
      </c>
      <c r="I20" s="1"/>
      <c r="J20" s="11">
        <v>6.0</v>
      </c>
      <c r="K20" s="11">
        <f t="shared" si="4"/>
        <v>51</v>
      </c>
      <c r="L20" s="11">
        <f t="shared" si="5"/>
        <v>-39</v>
      </c>
      <c r="M20" s="13">
        <f t="shared" ref="M20:N20" si="37">1-4*(SIN(RADIANS(K20)))^2</f>
        <v>-1.415823382</v>
      </c>
      <c r="N20" s="13">
        <f t="shared" si="37"/>
        <v>-0.5841766184</v>
      </c>
      <c r="O20" s="11">
        <f t="shared" si="7"/>
        <v>0.8316467633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11">
        <v>7.0</v>
      </c>
      <c r="C21" s="11">
        <v>384.0</v>
      </c>
      <c r="D21" s="12">
        <v>290.0</v>
      </c>
      <c r="E21" s="1"/>
      <c r="F21" s="11">
        <v>7.0</v>
      </c>
      <c r="G21" s="11">
        <f t="shared" ref="G21:H21" si="38">C21/580</f>
        <v>0.6620689655</v>
      </c>
      <c r="H21" s="11">
        <f t="shared" si="38"/>
        <v>0.5</v>
      </c>
      <c r="I21" s="1"/>
      <c r="J21" s="11">
        <v>7.0</v>
      </c>
      <c r="K21" s="11">
        <f t="shared" si="4"/>
        <v>52</v>
      </c>
      <c r="L21" s="11">
        <f t="shared" si="5"/>
        <v>-38</v>
      </c>
      <c r="M21" s="13">
        <f t="shared" ref="M21:N21" si="39">1-4*(SIN(RADIANS(K21)))^2</f>
        <v>-1.483843791</v>
      </c>
      <c r="N21" s="13">
        <f t="shared" si="39"/>
        <v>-0.5161562088</v>
      </c>
      <c r="O21" s="11">
        <f t="shared" si="7"/>
        <v>0.9676875824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"/>
      <c r="B22" s="11">
        <v>8.0</v>
      </c>
      <c r="C22" s="11">
        <v>433.0</v>
      </c>
      <c r="D22" s="12">
        <v>348.0</v>
      </c>
      <c r="E22" s="1"/>
      <c r="F22" s="11">
        <v>8.0</v>
      </c>
      <c r="G22" s="11">
        <f t="shared" ref="G22:H22" si="40">C22/580</f>
        <v>0.7465517241</v>
      </c>
      <c r="H22" s="11">
        <f t="shared" si="40"/>
        <v>0.6</v>
      </c>
      <c r="I22" s="1"/>
      <c r="J22" s="11">
        <v>8.0</v>
      </c>
      <c r="K22" s="11">
        <f t="shared" si="4"/>
        <v>53</v>
      </c>
      <c r="L22" s="11">
        <f t="shared" si="5"/>
        <v>-37</v>
      </c>
      <c r="M22" s="13">
        <f t="shared" ref="M22:N22" si="41">1-4*(SIN(RADIANS(K22)))^2</f>
        <v>-1.551274712</v>
      </c>
      <c r="N22" s="13">
        <f t="shared" si="41"/>
        <v>-0.4487252884</v>
      </c>
      <c r="O22" s="11">
        <f t="shared" si="7"/>
        <v>1.102549423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"/>
      <c r="B23" s="11">
        <v>9.0</v>
      </c>
      <c r="C23" s="11">
        <v>508.0</v>
      </c>
      <c r="D23" s="12">
        <v>416.0</v>
      </c>
      <c r="E23" s="1"/>
      <c r="F23" s="11">
        <v>9.0</v>
      </c>
      <c r="G23" s="11">
        <f t="shared" ref="G23:H23" si="42">C23/580</f>
        <v>0.875862069</v>
      </c>
      <c r="H23" s="11">
        <f t="shared" si="42"/>
        <v>0.7172413793</v>
      </c>
      <c r="I23" s="1"/>
      <c r="J23" s="11">
        <v>9.0</v>
      </c>
      <c r="K23" s="11">
        <f t="shared" si="4"/>
        <v>54</v>
      </c>
      <c r="L23" s="11">
        <f t="shared" si="5"/>
        <v>-36</v>
      </c>
      <c r="M23" s="13">
        <f t="shared" ref="M23:N23" si="43">1-4*(SIN(RADIANS(K23)))^2</f>
        <v>-1.618033989</v>
      </c>
      <c r="N23" s="13">
        <f t="shared" si="43"/>
        <v>-0.3819660113</v>
      </c>
      <c r="O23" s="11">
        <f t="shared" si="7"/>
        <v>1.236067977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"/>
      <c r="B24" s="14">
        <v>10.0</v>
      </c>
      <c r="C24" s="11">
        <v>585.0</v>
      </c>
      <c r="D24" s="12">
        <v>455.0</v>
      </c>
      <c r="E24" s="1"/>
      <c r="F24" s="11">
        <v>10.0</v>
      </c>
      <c r="G24" s="11">
        <f t="shared" ref="G24:H24" si="44">C24/580</f>
        <v>1.00862069</v>
      </c>
      <c r="H24" s="11">
        <f t="shared" si="44"/>
        <v>0.7844827586</v>
      </c>
      <c r="I24" s="1"/>
      <c r="J24" s="11">
        <v>10.0</v>
      </c>
      <c r="K24" s="11">
        <f t="shared" si="4"/>
        <v>55</v>
      </c>
      <c r="L24" s="11">
        <f t="shared" si="5"/>
        <v>-35</v>
      </c>
      <c r="M24" s="13">
        <f t="shared" ref="M24:N24" si="45">1-4*(SIN(RADIANS(K24)))^2</f>
        <v>-1.684040287</v>
      </c>
      <c r="N24" s="13">
        <f t="shared" si="45"/>
        <v>-0.3159597133</v>
      </c>
      <c r="O24" s="11">
        <f t="shared" si="7"/>
        <v>1.368080573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/>
      <c r="B25" s="15"/>
      <c r="C25" s="15"/>
      <c r="D25" s="1"/>
      <c r="E25" s="1"/>
      <c r="F25" s="16"/>
      <c r="G25" s="16"/>
      <c r="H25" s="1"/>
      <c r="I25" s="1"/>
      <c r="J25" s="1"/>
      <c r="K25" s="1"/>
      <c r="L25" s="1"/>
      <c r="M25" s="1"/>
      <c r="N25" s="1"/>
      <c r="O25" s="16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/>
      <c r="B26" s="1"/>
      <c r="C26" s="1"/>
      <c r="D26" s="1"/>
      <c r="E26" s="1"/>
      <c r="F26" s="16"/>
      <c r="G26" s="16"/>
      <c r="H26" s="1"/>
      <c r="I26" s="1"/>
      <c r="J26" s="1"/>
      <c r="K26" s="1"/>
      <c r="L26" s="1"/>
      <c r="M26" s="1"/>
      <c r="N26" s="1"/>
      <c r="O26" s="16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1"/>
      <c r="C27" s="1"/>
      <c r="D27" s="1"/>
      <c r="E27" s="1"/>
      <c r="F27" s="16"/>
      <c r="G27" s="16"/>
      <c r="H27" s="1"/>
      <c r="I27" s="1"/>
      <c r="J27" s="1"/>
      <c r="K27" s="1"/>
      <c r="L27" s="1"/>
      <c r="M27" s="1"/>
      <c r="N27" s="1"/>
      <c r="O27" s="16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9.5"/>
    <col customWidth="1" min="3" max="3" width="16.13"/>
    <col customWidth="1" min="4" max="4" width="19.25"/>
    <col customWidth="1" min="5" max="5" width="18.63"/>
    <col customWidth="1" min="6" max="6" width="9.38"/>
    <col customWidth="1" min="7" max="7" width="25.63"/>
    <col customWidth="1" min="8" max="8" width="24.63"/>
    <col customWidth="1" min="9" max="9" width="8.0"/>
    <col customWidth="1" min="10" max="12" width="7.63"/>
    <col customWidth="1" min="13" max="14" width="27.88"/>
    <col customWidth="1" min="15" max="15" width="26.5"/>
    <col customWidth="1" min="16" max="28" width="18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8"/>
      <c r="B3" s="9" t="s">
        <v>0</v>
      </c>
      <c r="C3" s="10" t="s">
        <v>5</v>
      </c>
      <c r="D3" s="10" t="s">
        <v>6</v>
      </c>
      <c r="E3" s="8"/>
      <c r="F3" s="9" t="s">
        <v>0</v>
      </c>
      <c r="G3" s="10" t="s">
        <v>7</v>
      </c>
      <c r="H3" s="10" t="s">
        <v>8</v>
      </c>
      <c r="I3" s="8"/>
      <c r="J3" s="9" t="s">
        <v>0</v>
      </c>
      <c r="K3" s="9" t="s">
        <v>9</v>
      </c>
      <c r="L3" s="9" t="s">
        <v>10</v>
      </c>
      <c r="M3" s="10" t="s">
        <v>11</v>
      </c>
      <c r="N3" s="10" t="s">
        <v>12</v>
      </c>
      <c r="O3" s="10" t="s">
        <v>13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>
      <c r="A4" s="1"/>
      <c r="B4" s="11">
        <v>-10.0</v>
      </c>
      <c r="C4" s="11">
        <v>-410.0</v>
      </c>
      <c r="D4" s="12">
        <v>-640.0</v>
      </c>
      <c r="E4" s="1"/>
      <c r="F4" s="11">
        <v>-10.0</v>
      </c>
      <c r="G4" s="11">
        <f t="shared" ref="G4:H4" si="1">C4/580</f>
        <v>-0.7068965517</v>
      </c>
      <c r="H4" s="11">
        <f t="shared" si="1"/>
        <v>-1.103448276</v>
      </c>
      <c r="I4" s="1"/>
      <c r="J4" s="11">
        <v>-10.0</v>
      </c>
      <c r="K4" s="11">
        <f t="shared" ref="K4:K24" si="4">J4+45</f>
        <v>35</v>
      </c>
      <c r="L4" s="11">
        <f t="shared" ref="L4:L24" si="5">J4-45</f>
        <v>-55</v>
      </c>
      <c r="M4" s="13">
        <f t="shared" ref="M4:N4" si="2">1-4*(SIN(RADIANS(K4)))^2</f>
        <v>-0.3159597133</v>
      </c>
      <c r="N4" s="13">
        <f t="shared" si="2"/>
        <v>-1.684040287</v>
      </c>
      <c r="O4" s="11">
        <f t="shared" ref="O4:O24" si="7">N4-M4</f>
        <v>-1.368080573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1"/>
      <c r="B5" s="11">
        <v>-9.0</v>
      </c>
      <c r="C5" s="11">
        <v>-335.0</v>
      </c>
      <c r="D5" s="12">
        <v>-556.0</v>
      </c>
      <c r="E5" s="1"/>
      <c r="F5" s="11">
        <v>-9.0</v>
      </c>
      <c r="G5" s="11">
        <f t="shared" ref="G5:H5" si="3">C5/580</f>
        <v>-0.5775862069</v>
      </c>
      <c r="H5" s="11">
        <f t="shared" si="3"/>
        <v>-0.9586206897</v>
      </c>
      <c r="I5" s="1"/>
      <c r="J5" s="11">
        <v>-9.0</v>
      </c>
      <c r="K5" s="11">
        <f t="shared" si="4"/>
        <v>36</v>
      </c>
      <c r="L5" s="11">
        <f t="shared" si="5"/>
        <v>-54</v>
      </c>
      <c r="M5" s="13">
        <f t="shared" ref="M5:N5" si="6">1-4*(SIN(RADIANS(K5)))^2</f>
        <v>-0.3819660113</v>
      </c>
      <c r="N5" s="13">
        <f t="shared" si="6"/>
        <v>-1.618033989</v>
      </c>
      <c r="O5" s="11">
        <f t="shared" si="7"/>
        <v>-1.236067977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1"/>
      <c r="B6" s="11">
        <v>-8.0</v>
      </c>
      <c r="C6" s="11">
        <v>-320.0</v>
      </c>
      <c r="D6" s="12">
        <v>-445.0</v>
      </c>
      <c r="E6" s="1"/>
      <c r="F6" s="11">
        <v>-8.0</v>
      </c>
      <c r="G6" s="11">
        <f t="shared" ref="G6:H6" si="8">C6/580</f>
        <v>-0.5517241379</v>
      </c>
      <c r="H6" s="11">
        <f t="shared" si="8"/>
        <v>-0.7672413793</v>
      </c>
      <c r="I6" s="1"/>
      <c r="J6" s="11">
        <v>-8.0</v>
      </c>
      <c r="K6" s="11">
        <f t="shared" si="4"/>
        <v>37</v>
      </c>
      <c r="L6" s="11">
        <f t="shared" si="5"/>
        <v>-53</v>
      </c>
      <c r="M6" s="13">
        <f t="shared" ref="M6:N6" si="9">1-4*(SIN(RADIANS(K6)))^2</f>
        <v>-0.4487252884</v>
      </c>
      <c r="N6" s="13">
        <f t="shared" si="9"/>
        <v>-1.551274712</v>
      </c>
      <c r="O6" s="11">
        <f t="shared" si="7"/>
        <v>-1.102549423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"/>
      <c r="B7" s="11">
        <v>-7.0</v>
      </c>
      <c r="C7" s="11">
        <v>-192.0</v>
      </c>
      <c r="D7" s="12">
        <v>-380.0</v>
      </c>
      <c r="E7" s="1"/>
      <c r="F7" s="11">
        <v>-7.0</v>
      </c>
      <c r="G7" s="11">
        <f t="shared" ref="G7:H7" si="10">C7/580</f>
        <v>-0.3310344828</v>
      </c>
      <c r="H7" s="11">
        <f t="shared" si="10"/>
        <v>-0.6551724138</v>
      </c>
      <c r="I7" s="1"/>
      <c r="J7" s="11">
        <v>-7.0</v>
      </c>
      <c r="K7" s="11">
        <f t="shared" si="4"/>
        <v>38</v>
      </c>
      <c r="L7" s="11">
        <f t="shared" si="5"/>
        <v>-52</v>
      </c>
      <c r="M7" s="13">
        <f t="shared" ref="M7:N7" si="11">1-4*(SIN(RADIANS(K7)))^2</f>
        <v>-0.5161562088</v>
      </c>
      <c r="N7" s="13">
        <f t="shared" si="11"/>
        <v>-1.483843791</v>
      </c>
      <c r="O7" s="11">
        <f t="shared" si="7"/>
        <v>-0.9676875824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1"/>
      <c r="B8" s="11">
        <v>-6.0</v>
      </c>
      <c r="C8" s="11">
        <v>-175.0</v>
      </c>
      <c r="D8" s="12">
        <v>-310.0</v>
      </c>
      <c r="E8" s="1"/>
      <c r="F8" s="11">
        <v>-6.0</v>
      </c>
      <c r="G8" s="11">
        <f t="shared" ref="G8:H8" si="12">C8/580</f>
        <v>-0.3017241379</v>
      </c>
      <c r="H8" s="11">
        <f t="shared" si="12"/>
        <v>-0.5344827586</v>
      </c>
      <c r="I8" s="1"/>
      <c r="J8" s="11">
        <v>-6.0</v>
      </c>
      <c r="K8" s="11">
        <f t="shared" si="4"/>
        <v>39</v>
      </c>
      <c r="L8" s="11">
        <f t="shared" si="5"/>
        <v>-51</v>
      </c>
      <c r="M8" s="13">
        <f t="shared" ref="M8:N8" si="13">1-4*(SIN(RADIANS(K8)))^2</f>
        <v>-0.5841766184</v>
      </c>
      <c r="N8" s="13">
        <f t="shared" si="13"/>
        <v>-1.415823382</v>
      </c>
      <c r="O8" s="11">
        <f t="shared" si="7"/>
        <v>-0.8316467633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"/>
      <c r="B9" s="11">
        <v>-5.0</v>
      </c>
      <c r="C9" s="11">
        <v>-107.0</v>
      </c>
      <c r="D9" s="12">
        <v>-252.0</v>
      </c>
      <c r="E9" s="1"/>
      <c r="F9" s="11">
        <v>-5.0</v>
      </c>
      <c r="G9" s="11">
        <f t="shared" ref="G9:H9" si="14">C9/580</f>
        <v>-0.1844827586</v>
      </c>
      <c r="H9" s="11">
        <f t="shared" si="14"/>
        <v>-0.4344827586</v>
      </c>
      <c r="I9" s="1"/>
      <c r="J9" s="11">
        <v>-5.0</v>
      </c>
      <c r="K9" s="11">
        <f t="shared" si="4"/>
        <v>40</v>
      </c>
      <c r="L9" s="11">
        <f t="shared" si="5"/>
        <v>-50</v>
      </c>
      <c r="M9" s="13">
        <f t="shared" ref="M9:N9" si="15">1-4*(SIN(RADIANS(K9)))^2</f>
        <v>-0.6527036447</v>
      </c>
      <c r="N9" s="13">
        <f t="shared" si="15"/>
        <v>-1.347296355</v>
      </c>
      <c r="O9" s="11">
        <f t="shared" si="7"/>
        <v>-0.6945927107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"/>
      <c r="B10" s="11">
        <v>-4.0</v>
      </c>
      <c r="C10" s="11">
        <v>-94.0</v>
      </c>
      <c r="D10" s="12">
        <v>-200.0</v>
      </c>
      <c r="E10" s="1"/>
      <c r="F10" s="11">
        <v>-4.0</v>
      </c>
      <c r="G10" s="11">
        <f t="shared" ref="G10:H10" si="16">C10/580</f>
        <v>-0.1620689655</v>
      </c>
      <c r="H10" s="11">
        <f t="shared" si="16"/>
        <v>-0.3448275862</v>
      </c>
      <c r="I10" s="1"/>
      <c r="J10" s="11">
        <v>-4.0</v>
      </c>
      <c r="K10" s="11">
        <f t="shared" si="4"/>
        <v>41</v>
      </c>
      <c r="L10" s="11">
        <f t="shared" si="5"/>
        <v>-49</v>
      </c>
      <c r="M10" s="13">
        <f t="shared" ref="M10:N10" si="17">1-4*(SIN(RADIANS(K10)))^2</f>
        <v>-0.7216537981</v>
      </c>
      <c r="N10" s="13">
        <f t="shared" si="17"/>
        <v>-1.278346202</v>
      </c>
      <c r="O10" s="11">
        <f t="shared" si="7"/>
        <v>-0.5566924038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"/>
      <c r="B11" s="11">
        <v>-3.0</v>
      </c>
      <c r="C11" s="11">
        <v>-91.0</v>
      </c>
      <c r="D11" s="12">
        <v>-192.0</v>
      </c>
      <c r="E11" s="1"/>
      <c r="F11" s="11">
        <v>-3.0</v>
      </c>
      <c r="G11" s="11">
        <f t="shared" ref="G11:H11" si="18">C11/580</f>
        <v>-0.1568965517</v>
      </c>
      <c r="H11" s="11">
        <f t="shared" si="18"/>
        <v>-0.3310344828</v>
      </c>
      <c r="I11" s="1"/>
      <c r="J11" s="11">
        <v>-3.0</v>
      </c>
      <c r="K11" s="11">
        <f t="shared" si="4"/>
        <v>42</v>
      </c>
      <c r="L11" s="11">
        <f t="shared" si="5"/>
        <v>-48</v>
      </c>
      <c r="M11" s="13">
        <f t="shared" ref="M11:N11" si="19">1-4*(SIN(RADIANS(K11)))^2</f>
        <v>-0.7909430735</v>
      </c>
      <c r="N11" s="13">
        <f t="shared" si="19"/>
        <v>-1.209056927</v>
      </c>
      <c r="O11" s="11">
        <f t="shared" si="7"/>
        <v>-0.4181138531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"/>
      <c r="B12" s="11">
        <v>-2.0</v>
      </c>
      <c r="C12" s="11">
        <v>-16.0</v>
      </c>
      <c r="D12" s="12">
        <v>-125.0</v>
      </c>
      <c r="E12" s="1"/>
      <c r="F12" s="11">
        <v>-2.0</v>
      </c>
      <c r="G12" s="11">
        <f t="shared" ref="G12:H12" si="20">C12/580</f>
        <v>-0.0275862069</v>
      </c>
      <c r="H12" s="11">
        <f t="shared" si="20"/>
        <v>-0.2155172414</v>
      </c>
      <c r="I12" s="1"/>
      <c r="J12" s="11">
        <v>-2.0</v>
      </c>
      <c r="K12" s="11">
        <f t="shared" si="4"/>
        <v>43</v>
      </c>
      <c r="L12" s="11">
        <f t="shared" si="5"/>
        <v>-47</v>
      </c>
      <c r="M12" s="13">
        <f t="shared" ref="M12:N12" si="21">1-4*(SIN(RADIANS(K12)))^2</f>
        <v>-0.8604870525</v>
      </c>
      <c r="N12" s="13">
        <f t="shared" si="21"/>
        <v>-1.139512947</v>
      </c>
      <c r="O12" s="11">
        <f t="shared" si="7"/>
        <v>-0.279025895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"/>
      <c r="B13" s="11">
        <v>-1.0</v>
      </c>
      <c r="C13" s="11">
        <v>15.0</v>
      </c>
      <c r="D13" s="12">
        <v>-102.0</v>
      </c>
      <c r="E13" s="1"/>
      <c r="F13" s="11">
        <v>-1.0</v>
      </c>
      <c r="G13" s="11">
        <f t="shared" ref="G13:H13" si="22">C13/580</f>
        <v>0.02586206897</v>
      </c>
      <c r="H13" s="11">
        <f t="shared" si="22"/>
        <v>-0.175862069</v>
      </c>
      <c r="I13" s="1"/>
      <c r="J13" s="11">
        <v>-1.0</v>
      </c>
      <c r="K13" s="11">
        <f t="shared" si="4"/>
        <v>44</v>
      </c>
      <c r="L13" s="11">
        <f t="shared" si="5"/>
        <v>-46</v>
      </c>
      <c r="M13" s="13">
        <f t="shared" ref="M13:N13" si="23">1-4*(SIN(RADIANS(K13)))^2</f>
        <v>-0.9302010066</v>
      </c>
      <c r="N13" s="13">
        <f t="shared" si="23"/>
        <v>-1.069798993</v>
      </c>
      <c r="O13" s="11">
        <f t="shared" si="7"/>
        <v>-0.1395979868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11">
        <v>0.0</v>
      </c>
      <c r="C14" s="11">
        <v>14.0</v>
      </c>
      <c r="D14" s="12">
        <v>42.0</v>
      </c>
      <c r="E14" s="1"/>
      <c r="F14" s="11">
        <v>0.0</v>
      </c>
      <c r="G14" s="11">
        <f t="shared" ref="G14:H14" si="24">C14/580</f>
        <v>0.02413793103</v>
      </c>
      <c r="H14" s="11">
        <f t="shared" si="24"/>
        <v>0.0724137931</v>
      </c>
      <c r="I14" s="1"/>
      <c r="J14" s="11">
        <v>0.0</v>
      </c>
      <c r="K14" s="11">
        <f t="shared" si="4"/>
        <v>45</v>
      </c>
      <c r="L14" s="11">
        <f t="shared" si="5"/>
        <v>-45</v>
      </c>
      <c r="M14" s="13">
        <f t="shared" ref="M14:N14" si="25">1-4*(SIN(RADIANS(K14)))^2</f>
        <v>-1</v>
      </c>
      <c r="N14" s="13">
        <f t="shared" si="25"/>
        <v>-1</v>
      </c>
      <c r="O14" s="11">
        <f t="shared" si="7"/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"/>
      <c r="B15" s="11">
        <v>1.0</v>
      </c>
      <c r="C15" s="11">
        <v>67.0</v>
      </c>
      <c r="D15" s="12">
        <v>65.0</v>
      </c>
      <c r="E15" s="1"/>
      <c r="F15" s="11">
        <v>1.0</v>
      </c>
      <c r="G15" s="11">
        <f t="shared" ref="G15:H15" si="26">C15/580</f>
        <v>0.1155172414</v>
      </c>
      <c r="H15" s="11">
        <f t="shared" si="26"/>
        <v>0.1120689655</v>
      </c>
      <c r="I15" s="1"/>
      <c r="J15" s="11">
        <v>1.0</v>
      </c>
      <c r="K15" s="11">
        <f t="shared" si="4"/>
        <v>46</v>
      </c>
      <c r="L15" s="11">
        <f t="shared" si="5"/>
        <v>-44</v>
      </c>
      <c r="M15" s="13">
        <f t="shared" ref="M15:N15" si="27">1-4*(SIN(RADIANS(K15)))^2</f>
        <v>-1.069798993</v>
      </c>
      <c r="N15" s="13">
        <f t="shared" si="27"/>
        <v>-0.9302010066</v>
      </c>
      <c r="O15" s="11">
        <f t="shared" si="7"/>
        <v>0.1395979868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"/>
      <c r="B16" s="11">
        <v>2.0</v>
      </c>
      <c r="C16" s="11">
        <v>165.0</v>
      </c>
      <c r="D16" s="12">
        <v>75.0</v>
      </c>
      <c r="E16" s="1"/>
      <c r="F16" s="11">
        <v>2.0</v>
      </c>
      <c r="G16" s="11">
        <f t="shared" ref="G16:H16" si="28">C16/580</f>
        <v>0.2844827586</v>
      </c>
      <c r="H16" s="11">
        <f t="shared" si="28"/>
        <v>0.1293103448</v>
      </c>
      <c r="I16" s="1"/>
      <c r="J16" s="11">
        <v>2.0</v>
      </c>
      <c r="K16" s="11">
        <f t="shared" si="4"/>
        <v>47</v>
      </c>
      <c r="L16" s="11">
        <f t="shared" si="5"/>
        <v>-43</v>
      </c>
      <c r="M16" s="13">
        <f t="shared" ref="M16:N16" si="29">1-4*(SIN(RADIANS(K16)))^2</f>
        <v>-1.139512947</v>
      </c>
      <c r="N16" s="13">
        <f t="shared" si="29"/>
        <v>-0.8604870525</v>
      </c>
      <c r="O16" s="11">
        <f t="shared" si="7"/>
        <v>0.279025895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"/>
      <c r="B17" s="11">
        <v>3.0</v>
      </c>
      <c r="C17" s="11">
        <v>184.0</v>
      </c>
      <c r="D17" s="12">
        <v>125.0</v>
      </c>
      <c r="E17" s="1"/>
      <c r="F17" s="11">
        <v>3.0</v>
      </c>
      <c r="G17" s="11">
        <f t="shared" ref="G17:H17" si="30">C17/580</f>
        <v>0.3172413793</v>
      </c>
      <c r="H17" s="11">
        <f t="shared" si="30"/>
        <v>0.2155172414</v>
      </c>
      <c r="I17" s="1"/>
      <c r="J17" s="11">
        <v>3.0</v>
      </c>
      <c r="K17" s="11">
        <f t="shared" si="4"/>
        <v>48</v>
      </c>
      <c r="L17" s="11">
        <f t="shared" si="5"/>
        <v>-42</v>
      </c>
      <c r="M17" s="13">
        <f t="shared" ref="M17:N17" si="31">1-4*(SIN(RADIANS(K17)))^2</f>
        <v>-1.209056927</v>
      </c>
      <c r="N17" s="13">
        <f t="shared" si="31"/>
        <v>-0.7909430735</v>
      </c>
      <c r="O17" s="11">
        <f t="shared" si="7"/>
        <v>0.4181138531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"/>
      <c r="B18" s="11">
        <v>4.0</v>
      </c>
      <c r="C18" s="11">
        <v>182.0</v>
      </c>
      <c r="D18" s="12">
        <v>163.0</v>
      </c>
      <c r="E18" s="1"/>
      <c r="F18" s="11">
        <v>4.0</v>
      </c>
      <c r="G18" s="11">
        <f t="shared" ref="G18:H18" si="32">C18/580</f>
        <v>0.3137931034</v>
      </c>
      <c r="H18" s="11">
        <f t="shared" si="32"/>
        <v>0.2810344828</v>
      </c>
      <c r="I18" s="1"/>
      <c r="J18" s="11">
        <v>4.0</v>
      </c>
      <c r="K18" s="11">
        <f t="shared" si="4"/>
        <v>49</v>
      </c>
      <c r="L18" s="11">
        <f t="shared" si="5"/>
        <v>-41</v>
      </c>
      <c r="M18" s="13">
        <f t="shared" ref="M18:N18" si="33">1-4*(SIN(RADIANS(K18)))^2</f>
        <v>-1.278346202</v>
      </c>
      <c r="N18" s="13">
        <f t="shared" si="33"/>
        <v>-0.7216537981</v>
      </c>
      <c r="O18" s="11">
        <f t="shared" si="7"/>
        <v>0.5566924038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"/>
      <c r="B19" s="11">
        <v>5.0</v>
      </c>
      <c r="C19" s="11">
        <v>281.0</v>
      </c>
      <c r="D19" s="12">
        <v>233.0</v>
      </c>
      <c r="E19" s="1"/>
      <c r="F19" s="11">
        <v>5.0</v>
      </c>
      <c r="G19" s="11">
        <f t="shared" ref="G19:H19" si="34">C19/580</f>
        <v>0.4844827586</v>
      </c>
      <c r="H19" s="11">
        <f t="shared" si="34"/>
        <v>0.4017241379</v>
      </c>
      <c r="I19" s="1"/>
      <c r="J19" s="11">
        <v>5.0</v>
      </c>
      <c r="K19" s="11">
        <f t="shared" si="4"/>
        <v>50</v>
      </c>
      <c r="L19" s="11">
        <f t="shared" si="5"/>
        <v>-40</v>
      </c>
      <c r="M19" s="13">
        <f t="shared" ref="M19:N19" si="35">1-4*(SIN(RADIANS(K19)))^2</f>
        <v>-1.347296355</v>
      </c>
      <c r="N19" s="13">
        <f t="shared" si="35"/>
        <v>-0.6527036447</v>
      </c>
      <c r="O19" s="11">
        <f t="shared" si="7"/>
        <v>0.6945927107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"/>
      <c r="B20" s="11">
        <v>6.0</v>
      </c>
      <c r="C20" s="11">
        <v>340.0</v>
      </c>
      <c r="D20" s="12">
        <v>266.0</v>
      </c>
      <c r="E20" s="1"/>
      <c r="F20" s="11">
        <v>6.0</v>
      </c>
      <c r="G20" s="11">
        <f t="shared" ref="G20:H20" si="36">C20/580</f>
        <v>0.5862068966</v>
      </c>
      <c r="H20" s="11">
        <f t="shared" si="36"/>
        <v>0.4586206897</v>
      </c>
      <c r="I20" s="1"/>
      <c r="J20" s="11">
        <v>6.0</v>
      </c>
      <c r="K20" s="11">
        <f t="shared" si="4"/>
        <v>51</v>
      </c>
      <c r="L20" s="11">
        <f t="shared" si="5"/>
        <v>-39</v>
      </c>
      <c r="M20" s="13">
        <f t="shared" ref="M20:N20" si="37">1-4*(SIN(RADIANS(K20)))^2</f>
        <v>-1.415823382</v>
      </c>
      <c r="N20" s="13">
        <f t="shared" si="37"/>
        <v>-0.5841766184</v>
      </c>
      <c r="O20" s="11">
        <f t="shared" si="7"/>
        <v>0.8316467633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11">
        <v>7.0</v>
      </c>
      <c r="C21" s="11">
        <v>384.0</v>
      </c>
      <c r="D21" s="12">
        <v>290.0</v>
      </c>
      <c r="E21" s="1"/>
      <c r="F21" s="11">
        <v>7.0</v>
      </c>
      <c r="G21" s="11">
        <f t="shared" ref="G21:H21" si="38">C21/580</f>
        <v>0.6620689655</v>
      </c>
      <c r="H21" s="11">
        <f t="shared" si="38"/>
        <v>0.5</v>
      </c>
      <c r="I21" s="1"/>
      <c r="J21" s="11">
        <v>7.0</v>
      </c>
      <c r="K21" s="11">
        <f t="shared" si="4"/>
        <v>52</v>
      </c>
      <c r="L21" s="11">
        <f t="shared" si="5"/>
        <v>-38</v>
      </c>
      <c r="M21" s="13">
        <f t="shared" ref="M21:N21" si="39">1-4*(SIN(RADIANS(K21)))^2</f>
        <v>-1.483843791</v>
      </c>
      <c r="N21" s="13">
        <f t="shared" si="39"/>
        <v>-0.5161562088</v>
      </c>
      <c r="O21" s="11">
        <f t="shared" si="7"/>
        <v>0.9676875824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"/>
      <c r="B22" s="11">
        <v>8.0</v>
      </c>
      <c r="C22" s="11">
        <v>433.0</v>
      </c>
      <c r="D22" s="12">
        <v>348.0</v>
      </c>
      <c r="E22" s="1"/>
      <c r="F22" s="11">
        <v>8.0</v>
      </c>
      <c r="G22" s="11">
        <f t="shared" ref="G22:H22" si="40">C22/580</f>
        <v>0.7465517241</v>
      </c>
      <c r="H22" s="11">
        <f t="shared" si="40"/>
        <v>0.6</v>
      </c>
      <c r="I22" s="1"/>
      <c r="J22" s="11">
        <v>8.0</v>
      </c>
      <c r="K22" s="11">
        <f t="shared" si="4"/>
        <v>53</v>
      </c>
      <c r="L22" s="11">
        <f t="shared" si="5"/>
        <v>-37</v>
      </c>
      <c r="M22" s="13">
        <f t="shared" ref="M22:N22" si="41">1-4*(SIN(RADIANS(K22)))^2</f>
        <v>-1.551274712</v>
      </c>
      <c r="N22" s="13">
        <f t="shared" si="41"/>
        <v>-0.4487252884</v>
      </c>
      <c r="O22" s="11">
        <f t="shared" si="7"/>
        <v>1.102549423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"/>
      <c r="B23" s="11">
        <v>9.0</v>
      </c>
      <c r="C23" s="11">
        <v>508.0</v>
      </c>
      <c r="D23" s="12">
        <v>416.0</v>
      </c>
      <c r="E23" s="1"/>
      <c r="F23" s="11">
        <v>9.0</v>
      </c>
      <c r="G23" s="11">
        <f t="shared" ref="G23:H23" si="42">C23/580</f>
        <v>0.875862069</v>
      </c>
      <c r="H23" s="11">
        <f t="shared" si="42"/>
        <v>0.7172413793</v>
      </c>
      <c r="I23" s="1"/>
      <c r="J23" s="11">
        <v>9.0</v>
      </c>
      <c r="K23" s="11">
        <f t="shared" si="4"/>
        <v>54</v>
      </c>
      <c r="L23" s="11">
        <f t="shared" si="5"/>
        <v>-36</v>
      </c>
      <c r="M23" s="13">
        <f t="shared" ref="M23:N23" si="43">1-4*(SIN(RADIANS(K23)))^2</f>
        <v>-1.618033989</v>
      </c>
      <c r="N23" s="13">
        <f t="shared" si="43"/>
        <v>-0.3819660113</v>
      </c>
      <c r="O23" s="11">
        <f t="shared" si="7"/>
        <v>1.236067977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"/>
      <c r="B24" s="14">
        <v>10.0</v>
      </c>
      <c r="C24" s="11">
        <v>585.0</v>
      </c>
      <c r="D24" s="12">
        <v>455.0</v>
      </c>
      <c r="E24" s="1"/>
      <c r="F24" s="11">
        <v>10.0</v>
      </c>
      <c r="G24" s="11">
        <f t="shared" ref="G24:H24" si="44">C24/580</f>
        <v>1.00862069</v>
      </c>
      <c r="H24" s="11">
        <f t="shared" si="44"/>
        <v>0.7844827586</v>
      </c>
      <c r="I24" s="1"/>
      <c r="J24" s="11">
        <v>10.0</v>
      </c>
      <c r="K24" s="11">
        <f t="shared" si="4"/>
        <v>55</v>
      </c>
      <c r="L24" s="11">
        <f t="shared" si="5"/>
        <v>-35</v>
      </c>
      <c r="M24" s="13">
        <f t="shared" ref="M24:N24" si="45">1-4*(SIN(RADIANS(K24)))^2</f>
        <v>-1.684040287</v>
      </c>
      <c r="N24" s="13">
        <f t="shared" si="45"/>
        <v>-0.3159597133</v>
      </c>
      <c r="O24" s="11">
        <f t="shared" si="7"/>
        <v>1.368080573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/>
      <c r="B25" s="15"/>
      <c r="C25" s="15"/>
      <c r="D25" s="1"/>
      <c r="E25" s="1"/>
      <c r="F25" s="16"/>
      <c r="G25" s="16"/>
      <c r="H25" s="1"/>
      <c r="I25" s="1"/>
      <c r="J25" s="1"/>
      <c r="K25" s="1"/>
      <c r="L25" s="1"/>
      <c r="M25" s="1"/>
      <c r="N25" s="1"/>
      <c r="O25" s="16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/>
      <c r="B26" s="1"/>
      <c r="C26" s="1"/>
      <c r="D26" s="1"/>
      <c r="E26" s="1"/>
      <c r="F26" s="16"/>
      <c r="G26" s="16"/>
      <c r="H26" s="1"/>
      <c r="I26" s="1"/>
      <c r="J26" s="1"/>
      <c r="K26" s="1"/>
      <c r="L26" s="1"/>
      <c r="M26" s="1"/>
      <c r="N26" s="1"/>
      <c r="O26" s="16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1"/>
      <c r="C27" s="1"/>
      <c r="D27" s="1"/>
      <c r="E27" s="1"/>
      <c r="F27" s="16"/>
      <c r="G27" s="16"/>
      <c r="H27" s="1"/>
      <c r="I27" s="1"/>
      <c r="J27" s="1"/>
      <c r="K27" s="1"/>
      <c r="L27" s="1"/>
      <c r="M27" s="1"/>
      <c r="N27" s="1"/>
      <c r="O27" s="16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25"/>
    <col customWidth="1" min="4" max="4" width="26.0"/>
    <col customWidth="1" min="5" max="5" width="21.13"/>
    <col customWidth="1" min="6" max="6" width="23.13"/>
    <col customWidth="1" min="7" max="7" width="20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7" t="s">
        <v>14</v>
      </c>
      <c r="D5" s="17" t="s">
        <v>1</v>
      </c>
      <c r="E5" s="17" t="s">
        <v>2</v>
      </c>
      <c r="F5" s="17" t="s">
        <v>15</v>
      </c>
      <c r="G5" s="17" t="s">
        <v>16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7">
        <v>5.0</v>
      </c>
      <c r="D6" s="17">
        <v>15.3125</v>
      </c>
      <c r="E6" s="17">
        <v>14.0</v>
      </c>
      <c r="F6" s="17">
        <v>9.0</v>
      </c>
      <c r="G6" s="18">
        <f t="shared" ref="G6:G12" si="1">SQRT((E6-F6) / ((1.225)*0.5))</f>
        <v>2.857142857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7">
        <v>10.0</v>
      </c>
      <c r="D7" s="17">
        <v>61.25</v>
      </c>
      <c r="E7" s="17">
        <v>54.0</v>
      </c>
      <c r="F7" s="17">
        <v>51.0</v>
      </c>
      <c r="G7" s="18">
        <f t="shared" si="1"/>
        <v>2.213133341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7">
        <v>15.0</v>
      </c>
      <c r="D8" s="17">
        <v>137.8125</v>
      </c>
      <c r="E8" s="17">
        <v>134.0</v>
      </c>
      <c r="F8" s="17">
        <v>125.0</v>
      </c>
      <c r="G8" s="18">
        <f t="shared" si="1"/>
        <v>3.83325939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7">
        <v>20.0</v>
      </c>
      <c r="D9" s="17">
        <v>245.0</v>
      </c>
      <c r="E9" s="17">
        <v>255.0</v>
      </c>
      <c r="F9" s="17">
        <v>201.0</v>
      </c>
      <c r="G9" s="18">
        <f t="shared" si="1"/>
        <v>9.389529557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7">
        <v>25.0</v>
      </c>
      <c r="D10" s="17">
        <v>382.8125</v>
      </c>
      <c r="E10" s="17">
        <v>385.0</v>
      </c>
      <c r="F10" s="17">
        <v>304.0</v>
      </c>
      <c r="G10" s="18">
        <f t="shared" si="1"/>
        <v>11.49977817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7">
        <v>30.0</v>
      </c>
      <c r="D11" s="17">
        <v>551.25</v>
      </c>
      <c r="E11" s="17">
        <v>545.0</v>
      </c>
      <c r="F11" s="17">
        <v>425.0</v>
      </c>
      <c r="G11" s="18">
        <f t="shared" si="1"/>
        <v>13.99708424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7">
        <v>35.0</v>
      </c>
      <c r="D12" s="17">
        <v>750.3125</v>
      </c>
      <c r="E12" s="17">
        <v>745.0</v>
      </c>
      <c r="F12" s="17">
        <v>565.0</v>
      </c>
      <c r="G12" s="18">
        <f t="shared" si="1"/>
        <v>17.14285714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7">
        <v>30.0</v>
      </c>
      <c r="D13" s="17">
        <v>551.25</v>
      </c>
      <c r="E13" s="17">
        <v>555.0</v>
      </c>
      <c r="F13" s="19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3" width="12.38"/>
    <col customWidth="1" min="4" max="4" width="19.13"/>
    <col customWidth="1" min="5" max="5" width="18.13"/>
    <col customWidth="1" min="6" max="6" width="22.63"/>
    <col customWidth="1" min="7" max="7" width="27.0"/>
    <col customWidth="1" min="8" max="8" width="16.5"/>
    <col customWidth="1" min="9" max="9" width="29.75"/>
  </cols>
  <sheetData>
    <row r="1">
      <c r="A1" s="20"/>
      <c r="B1" s="21" t="s">
        <v>17</v>
      </c>
      <c r="C1" s="22" t="s">
        <v>17</v>
      </c>
      <c r="D1" s="22" t="s">
        <v>1</v>
      </c>
      <c r="E1" s="22" t="s">
        <v>18</v>
      </c>
      <c r="F1" s="23" t="s">
        <v>19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>
      <c r="A2" s="25"/>
      <c r="B2" s="26">
        <f t="shared" ref="B2:B13" si="1">6.4-C2</f>
        <v>6</v>
      </c>
      <c r="C2" s="27">
        <v>0.4</v>
      </c>
      <c r="D2" s="27">
        <v>575.0</v>
      </c>
      <c r="E2" s="27">
        <f t="shared" ref="E2:E13" si="2">SQRT(D2/ (1.225*0.5))</f>
        <v>30.6394437</v>
      </c>
      <c r="F2" s="27">
        <f t="shared" ref="F2:F13" si="3">E2/MAX($E$2:$E$13)</f>
        <v>0.9956803254</v>
      </c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>
      <c r="A3" s="25"/>
      <c r="B3" s="26">
        <f t="shared" si="1"/>
        <v>5.9</v>
      </c>
      <c r="C3" s="27">
        <v>0.5</v>
      </c>
      <c r="D3" s="27">
        <v>580.0</v>
      </c>
      <c r="E3" s="27">
        <f t="shared" si="2"/>
        <v>30.77237033</v>
      </c>
      <c r="F3" s="27">
        <f t="shared" si="3"/>
        <v>1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>
      <c r="A4" s="25"/>
      <c r="B4" s="26">
        <f t="shared" si="1"/>
        <v>5.8</v>
      </c>
      <c r="C4" s="27">
        <v>0.6</v>
      </c>
      <c r="D4" s="27">
        <v>578.0</v>
      </c>
      <c r="E4" s="27">
        <f t="shared" si="2"/>
        <v>30.7192687</v>
      </c>
      <c r="F4" s="27">
        <f t="shared" si="3"/>
        <v>0.9982743732</v>
      </c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>
      <c r="A5" s="25"/>
      <c r="B5" s="26">
        <f t="shared" si="1"/>
        <v>5.7</v>
      </c>
      <c r="C5" s="27">
        <v>0.7</v>
      </c>
      <c r="D5" s="27">
        <v>570.0</v>
      </c>
      <c r="E5" s="27">
        <f t="shared" si="2"/>
        <v>30.50593786</v>
      </c>
      <c r="F5" s="27">
        <f t="shared" si="3"/>
        <v>0.9913418284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>
      <c r="A6" s="25"/>
      <c r="B6" s="26">
        <f t="shared" si="1"/>
        <v>5.6</v>
      </c>
      <c r="C6" s="27">
        <v>0.8</v>
      </c>
      <c r="D6" s="27">
        <v>565.0</v>
      </c>
      <c r="E6" s="29">
        <f t="shared" si="2"/>
        <v>30.37184518</v>
      </c>
      <c r="F6" s="27">
        <f t="shared" si="3"/>
        <v>0.9869842608</v>
      </c>
      <c r="G6" s="30"/>
      <c r="H6" s="31"/>
      <c r="I6" s="31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>
      <c r="A7" s="25"/>
      <c r="B7" s="26">
        <f t="shared" si="1"/>
        <v>5.5</v>
      </c>
      <c r="C7" s="27">
        <v>0.9</v>
      </c>
      <c r="D7" s="27">
        <v>568.0</v>
      </c>
      <c r="E7" s="27">
        <f t="shared" si="2"/>
        <v>30.45237164</v>
      </c>
      <c r="F7" s="27">
        <f t="shared" si="3"/>
        <v>0.9896011039</v>
      </c>
      <c r="G7" s="32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>
      <c r="A8" s="25"/>
      <c r="B8" s="26">
        <f t="shared" si="1"/>
        <v>5.4</v>
      </c>
      <c r="C8" s="27">
        <v>1.0</v>
      </c>
      <c r="D8" s="27">
        <v>571.0</v>
      </c>
      <c r="E8" s="27">
        <f t="shared" si="2"/>
        <v>30.53268573</v>
      </c>
      <c r="F8" s="27">
        <f t="shared" si="3"/>
        <v>0.9922110454</v>
      </c>
      <c r="G8" s="32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>
      <c r="A9" s="25"/>
      <c r="B9" s="26">
        <f t="shared" si="1"/>
        <v>4.9</v>
      </c>
      <c r="C9" s="27">
        <v>1.5</v>
      </c>
      <c r="D9" s="27">
        <v>566.0</v>
      </c>
      <c r="E9" s="27">
        <f t="shared" si="2"/>
        <v>30.39871104</v>
      </c>
      <c r="F9" s="27">
        <f t="shared" si="3"/>
        <v>0.987857312</v>
      </c>
      <c r="G9" s="32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>
      <c r="A10" s="25"/>
      <c r="B10" s="26">
        <f t="shared" si="1"/>
        <v>4.4</v>
      </c>
      <c r="C10" s="27">
        <v>2.0</v>
      </c>
      <c r="D10" s="27">
        <v>558.0</v>
      </c>
      <c r="E10" s="27">
        <f t="shared" si="2"/>
        <v>30.18311462</v>
      </c>
      <c r="F10" s="27">
        <f t="shared" si="3"/>
        <v>0.9808511434</v>
      </c>
      <c r="G10" s="32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>
      <c r="A11" s="25"/>
      <c r="B11" s="26">
        <f t="shared" si="1"/>
        <v>3.9</v>
      </c>
      <c r="C11" s="27">
        <v>2.5</v>
      </c>
      <c r="D11" s="27">
        <v>562.0</v>
      </c>
      <c r="E11" s="27">
        <f t="shared" si="2"/>
        <v>30.29110464</v>
      </c>
      <c r="F11" s="27">
        <f t="shared" si="3"/>
        <v>0.984360461</v>
      </c>
      <c r="G11" s="32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>
      <c r="A12" s="25"/>
      <c r="B12" s="26">
        <f t="shared" si="1"/>
        <v>3.4</v>
      </c>
      <c r="C12" s="27">
        <v>3.0</v>
      </c>
      <c r="D12" s="27">
        <v>565.0</v>
      </c>
      <c r="E12" s="27">
        <f t="shared" si="2"/>
        <v>30.37184518</v>
      </c>
      <c r="F12" s="27">
        <f t="shared" si="3"/>
        <v>0.9869842608</v>
      </c>
      <c r="G12" s="32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>
      <c r="A13" s="25"/>
      <c r="B13" s="26">
        <f t="shared" si="1"/>
        <v>0.4</v>
      </c>
      <c r="C13" s="27">
        <v>6.0</v>
      </c>
      <c r="D13" s="27">
        <v>572.0</v>
      </c>
      <c r="E13" s="27">
        <f t="shared" si="2"/>
        <v>30.55941019</v>
      </c>
      <c r="F13" s="27">
        <f t="shared" si="3"/>
        <v>0.9930795016</v>
      </c>
      <c r="G13" s="32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>
      <c r="A14" s="28"/>
      <c r="B14" s="28"/>
      <c r="C14" s="28"/>
      <c r="D14" s="28"/>
      <c r="E14" s="28"/>
      <c r="F14" s="32"/>
      <c r="G14" s="32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>
      <c r="A15" s="28"/>
      <c r="B15" s="28"/>
      <c r="C15" s="28"/>
      <c r="D15" s="28"/>
      <c r="E15" s="28">
        <f>AVERAGE(E2:E13)</f>
        <v>30.48317573</v>
      </c>
      <c r="F15" s="32"/>
      <c r="G15" s="32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>
      <c r="A16" s="28"/>
      <c r="B16" s="28"/>
      <c r="C16" s="28"/>
      <c r="D16" s="28"/>
      <c r="E16" s="28"/>
      <c r="F16" s="32"/>
      <c r="G16" s="32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>
      <c r="A17" s="28"/>
      <c r="B17" s="28"/>
      <c r="C17" s="28"/>
      <c r="D17" s="28"/>
      <c r="E17" s="28"/>
      <c r="F17" s="32"/>
      <c r="G17" s="32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>
      <c r="A18" s="28"/>
      <c r="B18" s="28"/>
      <c r="C18" s="28"/>
      <c r="D18" s="28"/>
      <c r="E18" s="28"/>
      <c r="F18" s="32"/>
      <c r="G18" s="32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</row>
    <row r="1000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3" width="12.38"/>
    <col customWidth="1" min="4" max="4" width="19.13"/>
    <col customWidth="1" min="5" max="5" width="18.13"/>
    <col customWidth="1" min="6" max="6" width="22.63"/>
    <col customWidth="1" min="7" max="7" width="27.0"/>
    <col customWidth="1" min="8" max="8" width="16.5"/>
    <col customWidth="1" min="9" max="9" width="29.75"/>
  </cols>
  <sheetData>
    <row r="1">
      <c r="A1" s="20"/>
      <c r="B1" s="21" t="s">
        <v>17</v>
      </c>
      <c r="C1" s="22" t="s">
        <v>17</v>
      </c>
      <c r="D1" s="22" t="s">
        <v>1</v>
      </c>
      <c r="E1" s="22" t="s">
        <v>18</v>
      </c>
      <c r="F1" s="23" t="s">
        <v>19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>
      <c r="A2" s="25"/>
      <c r="B2" s="26">
        <f t="shared" ref="B2:B13" si="1">6.4-C2</f>
        <v>6</v>
      </c>
      <c r="C2" s="27">
        <v>0.4</v>
      </c>
      <c r="D2" s="27">
        <v>575.0</v>
      </c>
      <c r="E2" s="27">
        <f t="shared" ref="E2:E13" si="2">SQRT(D2/ (1.225*0.5))</f>
        <v>30.6394437</v>
      </c>
      <c r="F2" s="27">
        <f t="shared" ref="F2:F13" si="3">E2/MAX($E$2:$E$13)</f>
        <v>0.9956803254</v>
      </c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>
      <c r="A3" s="25"/>
      <c r="B3" s="26">
        <f t="shared" si="1"/>
        <v>5.9</v>
      </c>
      <c r="C3" s="27">
        <v>0.5</v>
      </c>
      <c r="D3" s="27">
        <v>580.0</v>
      </c>
      <c r="E3" s="27">
        <f t="shared" si="2"/>
        <v>30.77237033</v>
      </c>
      <c r="F3" s="27">
        <f t="shared" si="3"/>
        <v>1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>
      <c r="A4" s="25"/>
      <c r="B4" s="26">
        <f t="shared" si="1"/>
        <v>5.8</v>
      </c>
      <c r="C4" s="27">
        <v>0.6</v>
      </c>
      <c r="D4" s="27">
        <v>578.0</v>
      </c>
      <c r="E4" s="27">
        <f t="shared" si="2"/>
        <v>30.7192687</v>
      </c>
      <c r="F4" s="27">
        <f t="shared" si="3"/>
        <v>0.9982743732</v>
      </c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>
      <c r="A5" s="25"/>
      <c r="B5" s="26">
        <f t="shared" si="1"/>
        <v>5.7</v>
      </c>
      <c r="C5" s="27">
        <v>0.7</v>
      </c>
      <c r="D5" s="27">
        <v>570.0</v>
      </c>
      <c r="E5" s="27">
        <f t="shared" si="2"/>
        <v>30.50593786</v>
      </c>
      <c r="F5" s="27">
        <f t="shared" si="3"/>
        <v>0.9913418284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>
      <c r="A6" s="25"/>
      <c r="B6" s="26">
        <f t="shared" si="1"/>
        <v>5.6</v>
      </c>
      <c r="C6" s="27">
        <v>0.8</v>
      </c>
      <c r="D6" s="27">
        <v>565.0</v>
      </c>
      <c r="E6" s="29">
        <f t="shared" si="2"/>
        <v>30.37184518</v>
      </c>
      <c r="F6" s="27">
        <f t="shared" si="3"/>
        <v>0.9869842608</v>
      </c>
      <c r="G6" s="30"/>
      <c r="H6" s="31"/>
      <c r="I6" s="31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>
      <c r="A7" s="25"/>
      <c r="B7" s="26">
        <f t="shared" si="1"/>
        <v>5.5</v>
      </c>
      <c r="C7" s="27">
        <v>0.9</v>
      </c>
      <c r="D7" s="27">
        <v>568.0</v>
      </c>
      <c r="E7" s="27">
        <f t="shared" si="2"/>
        <v>30.45237164</v>
      </c>
      <c r="F7" s="27">
        <f t="shared" si="3"/>
        <v>0.9896011039</v>
      </c>
      <c r="G7" s="32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>
      <c r="A8" s="25"/>
      <c r="B8" s="26">
        <f t="shared" si="1"/>
        <v>5.4</v>
      </c>
      <c r="C8" s="27">
        <v>1.0</v>
      </c>
      <c r="D8" s="27">
        <v>571.0</v>
      </c>
      <c r="E8" s="27">
        <f t="shared" si="2"/>
        <v>30.53268573</v>
      </c>
      <c r="F8" s="27">
        <f t="shared" si="3"/>
        <v>0.9922110454</v>
      </c>
      <c r="G8" s="32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>
      <c r="A9" s="25"/>
      <c r="B9" s="26">
        <f t="shared" si="1"/>
        <v>4.9</v>
      </c>
      <c r="C9" s="27">
        <v>1.5</v>
      </c>
      <c r="D9" s="27">
        <v>566.0</v>
      </c>
      <c r="E9" s="27">
        <f t="shared" si="2"/>
        <v>30.39871104</v>
      </c>
      <c r="F9" s="27">
        <f t="shared" si="3"/>
        <v>0.987857312</v>
      </c>
      <c r="G9" s="32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>
      <c r="A10" s="25"/>
      <c r="B10" s="26">
        <f t="shared" si="1"/>
        <v>4.4</v>
      </c>
      <c r="C10" s="27">
        <v>2.0</v>
      </c>
      <c r="D10" s="27">
        <v>558.0</v>
      </c>
      <c r="E10" s="27">
        <f t="shared" si="2"/>
        <v>30.18311462</v>
      </c>
      <c r="F10" s="27">
        <f t="shared" si="3"/>
        <v>0.9808511434</v>
      </c>
      <c r="G10" s="32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>
      <c r="A11" s="25"/>
      <c r="B11" s="26">
        <f t="shared" si="1"/>
        <v>3.9</v>
      </c>
      <c r="C11" s="27">
        <v>2.5</v>
      </c>
      <c r="D11" s="27">
        <v>562.0</v>
      </c>
      <c r="E11" s="27">
        <f t="shared" si="2"/>
        <v>30.29110464</v>
      </c>
      <c r="F11" s="27">
        <f t="shared" si="3"/>
        <v>0.984360461</v>
      </c>
      <c r="G11" s="32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>
      <c r="A12" s="25"/>
      <c r="B12" s="26">
        <f t="shared" si="1"/>
        <v>3.4</v>
      </c>
      <c r="C12" s="27">
        <v>3.0</v>
      </c>
      <c r="D12" s="27">
        <v>565.0</v>
      </c>
      <c r="E12" s="27">
        <f t="shared" si="2"/>
        <v>30.37184518</v>
      </c>
      <c r="F12" s="27">
        <f t="shared" si="3"/>
        <v>0.9869842608</v>
      </c>
      <c r="G12" s="32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>
      <c r="A13" s="25"/>
      <c r="B13" s="26">
        <f t="shared" si="1"/>
        <v>0.4</v>
      </c>
      <c r="C13" s="27">
        <v>6.0</v>
      </c>
      <c r="D13" s="27">
        <v>572.0</v>
      </c>
      <c r="E13" s="27">
        <f t="shared" si="2"/>
        <v>30.55941019</v>
      </c>
      <c r="F13" s="27">
        <f t="shared" si="3"/>
        <v>0.9930795016</v>
      </c>
      <c r="G13" s="32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>
      <c r="A14" s="28"/>
      <c r="B14" s="28"/>
      <c r="C14" s="28"/>
      <c r="D14" s="28"/>
      <c r="E14" s="28"/>
      <c r="F14" s="32"/>
      <c r="G14" s="32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>
      <c r="A15" s="28"/>
      <c r="B15" s="28"/>
      <c r="C15" s="28"/>
      <c r="D15" s="28"/>
      <c r="E15" s="28"/>
      <c r="F15" s="32"/>
      <c r="G15" s="32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>
      <c r="A16" s="28"/>
      <c r="B16" s="28"/>
      <c r="C16" s="28"/>
      <c r="D16" s="28"/>
      <c r="E16" s="28"/>
      <c r="F16" s="32"/>
      <c r="G16" s="32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>
      <c r="A17" s="28"/>
      <c r="B17" s="28"/>
      <c r="C17" s="28"/>
      <c r="D17" s="28"/>
      <c r="E17" s="28"/>
      <c r="F17" s="32"/>
      <c r="G17" s="32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>
      <c r="A18" s="28"/>
      <c r="B18" s="28"/>
      <c r="C18" s="28"/>
      <c r="D18" s="28"/>
      <c r="E18" s="28"/>
      <c r="F18" s="32"/>
      <c r="G18" s="32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</row>
    <row r="1000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  <col customWidth="1" min="2" max="2" width="23.38"/>
    <col customWidth="1" min="3" max="3" width="23.25"/>
  </cols>
  <sheetData>
    <row r="1">
      <c r="A1" s="33" t="s">
        <v>20</v>
      </c>
      <c r="B1" s="34"/>
      <c r="C1" s="35"/>
    </row>
    <row r="2">
      <c r="A2" s="36" t="s">
        <v>21</v>
      </c>
      <c r="B2" s="36" t="s">
        <v>22</v>
      </c>
      <c r="C2" s="37" t="s">
        <v>23</v>
      </c>
    </row>
    <row r="3">
      <c r="A3" s="38">
        <v>29.99</v>
      </c>
      <c r="B3" s="38">
        <v>31.42</v>
      </c>
      <c r="C3" s="39">
        <f t="shared" ref="C3:C12" si="1">ABS(B3-A3)/A3 *100</f>
        <v>4.768256085</v>
      </c>
    </row>
    <row r="4">
      <c r="A4" s="38">
        <v>27.6</v>
      </c>
      <c r="B4" s="38">
        <v>28.85</v>
      </c>
      <c r="C4" s="39">
        <f t="shared" si="1"/>
        <v>4.528985507</v>
      </c>
    </row>
    <row r="5">
      <c r="A5" s="38">
        <v>25.29</v>
      </c>
      <c r="B5" s="38">
        <v>26.46</v>
      </c>
      <c r="C5" s="39">
        <f t="shared" si="1"/>
        <v>4.62633452</v>
      </c>
    </row>
    <row r="6">
      <c r="A6" s="38">
        <v>22.42</v>
      </c>
      <c r="B6" s="38">
        <v>23.46</v>
      </c>
      <c r="C6" s="39">
        <f t="shared" si="1"/>
        <v>4.638715433</v>
      </c>
    </row>
    <row r="7">
      <c r="A7" s="38">
        <v>20.63</v>
      </c>
      <c r="B7" s="38">
        <v>21.84</v>
      </c>
      <c r="C7" s="39">
        <f t="shared" si="1"/>
        <v>5.865244789</v>
      </c>
    </row>
    <row r="8">
      <c r="A8" s="38">
        <v>18.08</v>
      </c>
      <c r="B8" s="38">
        <v>19.48</v>
      </c>
      <c r="C8" s="39">
        <f t="shared" si="1"/>
        <v>7.743362832</v>
      </c>
    </row>
    <row r="9">
      <c r="A9" s="38">
        <v>14.64</v>
      </c>
      <c r="B9" s="38">
        <v>15.79</v>
      </c>
      <c r="C9" s="39">
        <f t="shared" si="1"/>
        <v>7.855191257</v>
      </c>
    </row>
    <row r="10">
      <c r="A10" s="38">
        <v>10.03</v>
      </c>
      <c r="B10" s="38">
        <v>10.82</v>
      </c>
      <c r="C10" s="39">
        <f t="shared" si="1"/>
        <v>7.876370887</v>
      </c>
    </row>
    <row r="11">
      <c r="A11" s="38">
        <v>4.603</v>
      </c>
      <c r="B11" s="38">
        <v>5.132</v>
      </c>
      <c r="C11" s="39">
        <f t="shared" si="1"/>
        <v>11.49250489</v>
      </c>
    </row>
    <row r="12">
      <c r="A12" s="38">
        <v>1.903</v>
      </c>
      <c r="B12" s="38">
        <v>2.424</v>
      </c>
      <c r="C12" s="39">
        <f t="shared" si="1"/>
        <v>27.37782449</v>
      </c>
    </row>
  </sheetData>
  <mergeCells count="1">
    <mergeCell ref="A1:C1"/>
  </mergeCells>
  <drawing r:id="rId1"/>
</worksheet>
</file>