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wake" sheetId="2" r:id="rId5"/>
    <sheet state="visible" name="Airfoil Graph" sheetId="3" r:id="rId6"/>
    <sheet state="visible" name="Cpc graph" sheetId="4" r:id="rId7"/>
    <sheet state="visible" name="CPn graph" sheetId="5" r:id="rId8"/>
    <sheet state="visible" name="Lab 3" sheetId="6" r:id="rId9"/>
    <sheet state="visible" name="Sheet6" sheetId="7" r:id="rId10"/>
  </sheets>
  <definedNames/>
  <calcPr/>
</workbook>
</file>

<file path=xl/sharedStrings.xml><?xml version="1.0" encoding="utf-8"?>
<sst xmlns="http://schemas.openxmlformats.org/spreadsheetml/2006/main" count="539" uniqueCount="171">
  <si>
    <t>ANGLE OF ATTACK 0 DEGREES</t>
  </si>
  <si>
    <t>ANGLE OF ATTACK 4 DEGREES</t>
  </si>
  <si>
    <t>ANGLE OF ATTACK 8 DEGREES</t>
  </si>
  <si>
    <t>ANGLE OF ATTACK 20 DEGREES</t>
  </si>
  <si>
    <t>redbox = 1.471</t>
  </si>
  <si>
    <t>Velocity = 25 m/s</t>
  </si>
  <si>
    <t>Position</t>
  </si>
  <si>
    <t>Anemometer reading (inH20)</t>
  </si>
  <si>
    <t>Reading in Meters</t>
  </si>
  <si>
    <t>Reading in Pascals</t>
  </si>
  <si>
    <t>Coefficient of pressure</t>
  </si>
  <si>
    <t>Normal</t>
  </si>
  <si>
    <t>Parallel</t>
  </si>
  <si>
    <t xml:space="preserve">Lift </t>
  </si>
  <si>
    <t>Drag</t>
  </si>
  <si>
    <t>Cl</t>
  </si>
  <si>
    <t>Cd</t>
  </si>
  <si>
    <t>CpN</t>
  </si>
  <si>
    <t>Cpc</t>
  </si>
  <si>
    <t>Position measured by transverse</t>
  </si>
  <si>
    <t>Anemometer reading</t>
  </si>
  <si>
    <t>Coefficient of Pressure</t>
  </si>
  <si>
    <t>Reading In Meters</t>
  </si>
  <si>
    <t>S (m^2)</t>
  </si>
  <si>
    <t>Point 1</t>
  </si>
  <si>
    <t>c (m)</t>
  </si>
  <si>
    <t>Point 2</t>
  </si>
  <si>
    <t>Point 3</t>
  </si>
  <si>
    <t>Point 4</t>
  </si>
  <si>
    <t>Point 5</t>
  </si>
  <si>
    <t>Point 6</t>
  </si>
  <si>
    <t>Point 7</t>
  </si>
  <si>
    <t>Point 8</t>
  </si>
  <si>
    <t>Point 9</t>
  </si>
  <si>
    <t>Point 10</t>
  </si>
  <si>
    <t>Point 11</t>
  </si>
  <si>
    <t>Point 12</t>
  </si>
  <si>
    <t>Point 13</t>
  </si>
  <si>
    <t>Point 14</t>
  </si>
  <si>
    <t>Point 15</t>
  </si>
  <si>
    <t>Point 16*</t>
  </si>
  <si>
    <t>Point 17</t>
  </si>
  <si>
    <t>Point 18</t>
  </si>
  <si>
    <t>Velocity</t>
  </si>
  <si>
    <t>?????</t>
  </si>
  <si>
    <t>ambient pressure</t>
  </si>
  <si>
    <t>29.99 inch Hg</t>
  </si>
  <si>
    <t>air temperature (K)</t>
  </si>
  <si>
    <t>relative humidity</t>
  </si>
  <si>
    <t>Calibration of Hot Film</t>
  </si>
  <si>
    <t>Velocity from pitot tube (m/s) (V)</t>
  </si>
  <si>
    <t>Voltage value (E)</t>
  </si>
  <si>
    <t>Standard deviation of voltage</t>
  </si>
  <si>
    <t>Sample rate = 500</t>
  </si>
  <si>
    <t>no of samples = 2000</t>
  </si>
  <si>
    <t>Inlet Velocity profile</t>
  </si>
  <si>
    <t>Tunnel is set up at v =25m/s using static probe</t>
  </si>
  <si>
    <t>Velocity from pitot tube (m/s)</t>
  </si>
  <si>
    <t>Distance from the wall(mm)</t>
  </si>
  <si>
    <t>Velocity Profile is mesured using Pitot tube</t>
  </si>
  <si>
    <t>S (mm^2)</t>
  </si>
  <si>
    <t>c (mm)</t>
  </si>
  <si>
    <t>Wake Measurement (velocity of wind tunnel measured from static probe = 25m/s)</t>
  </si>
  <si>
    <t>Angle of Attack (degree)</t>
  </si>
  <si>
    <t>voltage values</t>
  </si>
  <si>
    <t>distance (mm)</t>
  </si>
  <si>
    <t>distance (m)</t>
  </si>
  <si>
    <t>Angle of attack (degree)</t>
  </si>
  <si>
    <t>volatge values</t>
  </si>
  <si>
    <t>Sum</t>
  </si>
  <si>
    <t>X</t>
  </si>
  <si>
    <t>Y</t>
  </si>
  <si>
    <t>Coefficent of Pressure (0)</t>
  </si>
  <si>
    <t>Pressure</t>
  </si>
  <si>
    <t>Measured Points on Airfoil</t>
  </si>
  <si>
    <t>Cp (4)</t>
  </si>
  <si>
    <t>Cp(8)</t>
  </si>
  <si>
    <t>Cp(20)</t>
  </si>
  <si>
    <t>bottom begins</t>
  </si>
  <si>
    <t>Pressure Coefficient (Parallel at 0)</t>
  </si>
  <si>
    <t>Pressure Coefficient (Parallel at 4)</t>
  </si>
  <si>
    <t>Pressure Coefficeint (Parallel at 8)</t>
  </si>
  <si>
    <t>Pressure Coefficient (Parallel at 20)</t>
  </si>
  <si>
    <t>Cpn:</t>
  </si>
  <si>
    <t>0 Angle of Attack</t>
  </si>
  <si>
    <t>4 Angle of Attack</t>
  </si>
  <si>
    <t>8 Angle of Attack</t>
  </si>
  <si>
    <t>20 Angle of Attack</t>
  </si>
  <si>
    <t>Chord Length (cm):</t>
  </si>
  <si>
    <t>Percentage of Chord Length</t>
  </si>
  <si>
    <t>Length Along Chord (cm)</t>
  </si>
  <si>
    <t xml:space="preserve">Upper </t>
  </si>
  <si>
    <t>Lower</t>
  </si>
  <si>
    <t>Upper</t>
  </si>
  <si>
    <t>(upper surface only)</t>
  </si>
  <si>
    <t>Coefficent of Pressure (Normal @ 0)</t>
  </si>
  <si>
    <t>Coefficent of Pressure (Normal @ 4)</t>
  </si>
  <si>
    <t>Coefficent of Pressure (Normal @ 8)</t>
  </si>
  <si>
    <t>Coefficent of Pressure (Normal @ 20)</t>
  </si>
  <si>
    <t>All the velocities are measured using the Static probe</t>
  </si>
  <si>
    <t>ambient pressure (Pa)</t>
  </si>
  <si>
    <t>chord length</t>
  </si>
  <si>
    <t>61 (mm)</t>
  </si>
  <si>
    <t>span</t>
  </si>
  <si>
    <t>257 (mm)</t>
  </si>
  <si>
    <t>distance from LE to center of screw</t>
  </si>
  <si>
    <t>35 (mm)</t>
  </si>
  <si>
    <t>distance from center of screw 
 to sting balance front end</t>
  </si>
  <si>
    <t>16.5 (mm)</t>
  </si>
  <si>
    <t>Finding Moment Center</t>
  </si>
  <si>
    <t>Fx Measured (N)</t>
  </si>
  <si>
    <t>Ty Measured (Nmm)</t>
  </si>
  <si>
    <t>angle of attack(degree)</t>
  </si>
  <si>
    <t>Fx predicted (gram)</t>
  </si>
  <si>
    <t>Distance from the front end (mm)</t>
  </si>
  <si>
    <t>Sting Balance Moment Center (mm)</t>
  </si>
  <si>
    <t>??</t>
  </si>
  <si>
    <t>Moment Calibration</t>
  </si>
  <si>
    <t>Fx Predicted (N)</t>
  </si>
  <si>
    <t>Ty Predicted (Nmm)</t>
  </si>
  <si>
    <t>Distance from the open end (mm)</t>
  </si>
  <si>
    <t>Weight (g)</t>
  </si>
  <si>
    <t>Fx0 (N)</t>
  </si>
  <si>
    <t>Ty0 (Nmm)</t>
  </si>
  <si>
    <t>Clean Airfoil (Velocity off)</t>
  </si>
  <si>
    <t>V = 10 m/s</t>
  </si>
  <si>
    <t>V = 20 m/s</t>
  </si>
  <si>
    <t>V = 25 m/s</t>
  </si>
  <si>
    <t>Fx (N)</t>
  </si>
  <si>
    <t>Fz (N)</t>
  </si>
  <si>
    <t>Ty (Nmm)</t>
  </si>
  <si>
    <t>Degree</t>
  </si>
  <si>
    <t>C_L</t>
  </si>
  <si>
    <t>C_D</t>
  </si>
  <si>
    <t>C_M</t>
  </si>
  <si>
    <t>C_m,ac</t>
  </si>
  <si>
    <t>Clean Airfoil (Velocity =10m/s)</t>
  </si>
  <si>
    <t xml:space="preserve">L </t>
  </si>
  <si>
    <t>D</t>
  </si>
  <si>
    <t>Mc</t>
  </si>
  <si>
    <t>Clean Airfoil (Velocity =20m/s)</t>
  </si>
  <si>
    <t>Clean Airfoil (Velocity =25m/s)</t>
  </si>
  <si>
    <t>Airfoil with Slat (Velocity off , Separation = 5 mm)</t>
  </si>
  <si>
    <t>v=20m/s</t>
  </si>
  <si>
    <t>Clean</t>
  </si>
  <si>
    <t>Slat</t>
  </si>
  <si>
    <t>45 flap</t>
  </si>
  <si>
    <t>flap/slat</t>
  </si>
  <si>
    <t>Airfoil with Slat (Velocity =20m/s, Separation = 5 mm)</t>
  </si>
  <si>
    <t>20 m/s</t>
  </si>
  <si>
    <t>30 flap</t>
  </si>
  <si>
    <t>L/D</t>
  </si>
  <si>
    <t>Airfoil with Slat/Flap (Velocity off, Separation = 5 mm, Flap = 45 degree)</t>
  </si>
  <si>
    <t>Airfoil with Slat/Flap (Velocity = 20m/s, Separation = 5 mm, Flap = 45 degree)</t>
  </si>
  <si>
    <t>Airfoil with Flap (Velocity off, Flap = 45 degree)</t>
  </si>
  <si>
    <t>Airfoil with Flap (Velocity =20m/s, Flap = 45 degree)</t>
  </si>
  <si>
    <t>Airfoil with Flap (Velocity off, Flap = 30 degree)</t>
  </si>
  <si>
    <t>Airfoil with Flap (Velocity =20m/s, Flap = 30 degree)</t>
  </si>
  <si>
    <t>LIFT (USE CPN)</t>
  </si>
  <si>
    <t>Length Along Chord (m)</t>
  </si>
  <si>
    <t>Delta Cp</t>
  </si>
  <si>
    <t>Delta x</t>
  </si>
  <si>
    <t>Cl 0</t>
  </si>
  <si>
    <t>Cl 4</t>
  </si>
  <si>
    <t>Cl 8</t>
  </si>
  <si>
    <t>Cl 20</t>
  </si>
  <si>
    <t>Alpha (Degrees)</t>
  </si>
  <si>
    <t>Lab 3 Cl</t>
  </si>
  <si>
    <t>Lab 3 Cd</t>
  </si>
  <si>
    <t>Wake Cd</t>
  </si>
  <si>
    <t>Drag (USE CPC)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</si>
</sst>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00000000"/>
    <numFmt numFmtId="165" formatCode="0.0000"/>
  </numFmts>
  <fonts count="15">
    <font>
      <sz val="10.0"/>
      <color rgb="FF000000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  <font>
      <color rgb="FF000000"/>
      <name val="Arial"/>
      <scheme val="minor"/>
    </font>
    <font>
      <b/>
      <sz val="11.0"/>
      <color rgb="FF000000"/>
      <name val="Calibri"/>
    </font>
    <font>
      <color theme="1"/>
      <name val="Arial"/>
    </font>
    <font>
      <b/>
      <sz val="16.0"/>
      <color rgb="FF000000"/>
      <name val="Calibri"/>
    </font>
    <font/>
    <font>
      <b/>
      <sz val="16.0"/>
      <color rgb="FF000000"/>
      <name val="Docs-Calibri"/>
    </font>
    <font>
      <color rgb="FF000000"/>
      <name val="Arial"/>
    </font>
    <font>
      <b/>
      <color theme="1"/>
      <name val="Arial"/>
      <scheme val="minor"/>
    </font>
    <font>
      <sz val="12.0"/>
      <color theme="1"/>
      <name val="Times New Roman"/>
    </font>
    <font>
      <b/>
      <sz val="12.0"/>
      <color theme="1"/>
      <name val="Times New Roman"/>
    </font>
    <font>
      <sz val="9.0"/>
      <color rgb="FF7E3794"/>
      <name val="&quot;Google Sans Mono&quot;"/>
    </font>
    <font>
      <sz val="9.0"/>
      <color rgb="FF1155CC"/>
      <name val="&quot;Google Sans Mono&quot;"/>
    </font>
  </fonts>
  <fills count="6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readingOrder="0" shrinkToFit="0" vertical="bottom" wrapText="0"/>
    </xf>
    <xf borderId="0" fillId="0" fontId="1" numFmtId="4" xfId="0" applyFont="1" applyNumberFormat="1"/>
    <xf borderId="0" fillId="2" fontId="2" numFmtId="4" xfId="0" applyAlignment="1" applyFill="1" applyFont="1" applyNumberFormat="1">
      <alignment horizontal="center" readingOrder="0"/>
    </xf>
    <xf borderId="0" fillId="0" fontId="2" numFmtId="4" xfId="0" applyAlignment="1" applyFont="1" applyNumberFormat="1">
      <alignment horizontal="center" readingOrder="0"/>
    </xf>
    <xf borderId="0" fillId="0" fontId="1" numFmtId="4" xfId="0" applyAlignment="1" applyFont="1" applyNumberFormat="1">
      <alignment readingOrder="0"/>
    </xf>
    <xf borderId="1" fillId="0" fontId="1" numFmtId="4" xfId="0" applyAlignment="1" applyBorder="1" applyFont="1" applyNumberFormat="1">
      <alignment readingOrder="0"/>
    </xf>
    <xf borderId="1" fillId="0" fontId="1" numFmtId="4" xfId="0" applyAlignment="1" applyBorder="1" applyFont="1" applyNumberFormat="1">
      <alignment horizontal="center" readingOrder="0"/>
    </xf>
    <xf borderId="2" fillId="0" fontId="1" numFmtId="4" xfId="0" applyAlignment="1" applyBorder="1" applyFont="1" applyNumberFormat="1">
      <alignment readingOrder="0"/>
    </xf>
    <xf borderId="1" fillId="0" fontId="0" numFmtId="4" xfId="0" applyAlignment="1" applyBorder="1" applyFont="1" applyNumberFormat="1">
      <alignment horizontal="right"/>
    </xf>
    <xf borderId="1" fillId="0" fontId="1" numFmtId="4" xfId="0" applyBorder="1" applyFont="1" applyNumberFormat="1"/>
    <xf borderId="0" fillId="0" fontId="3" numFmtId="4" xfId="0" applyFont="1" applyNumberFormat="1"/>
    <xf borderId="1" fillId="0" fontId="3" numFmtId="4" xfId="0" applyAlignment="1" applyBorder="1" applyFont="1" applyNumberForma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left" shrinkToFit="0" vertical="bottom" wrapText="0"/>
    </xf>
    <xf borderId="0" fillId="0" fontId="4" numFmtId="9" xfId="0" applyAlignment="1" applyFont="1" applyNumberFormat="1">
      <alignment horizontal="left" readingOrder="0" shrinkToFit="0" vertical="bottom" wrapText="0"/>
    </xf>
    <xf borderId="2" fillId="0" fontId="6" numFmtId="0" xfId="0" applyAlignment="1" applyBorder="1" applyFont="1">
      <alignment horizontal="center" readingOrder="0" shrinkToFit="0" vertical="bottom" wrapText="0"/>
    </xf>
    <xf borderId="2" fillId="0" fontId="7" numFmtId="0" xfId="0" applyBorder="1" applyFont="1"/>
    <xf borderId="3" fillId="0" fontId="5" numFmtId="0" xfId="0" applyAlignment="1" applyBorder="1" applyFont="1">
      <alignment horizontal="center" readingOrder="0" shrinkToFit="0" vertical="bottom" wrapText="1"/>
    </xf>
    <xf borderId="4" fillId="0" fontId="5" numFmtId="0" xfId="0" applyAlignment="1" applyBorder="1" applyFont="1">
      <alignment horizontal="center" readingOrder="0" shrinkToFit="0" vertical="bottom" wrapText="1"/>
    </xf>
    <xf borderId="0" fillId="0" fontId="5" numFmtId="0" xfId="0" applyAlignment="1" applyFont="1">
      <alignment horizontal="center" shrinkToFit="0" vertical="bottom" wrapText="0"/>
    </xf>
    <xf borderId="3" fillId="0" fontId="5" numFmtId="0" xfId="0" applyAlignment="1" applyBorder="1" applyFont="1">
      <alignment horizontal="center" readingOrder="0" shrinkToFit="0" vertical="bottom" wrapText="0"/>
    </xf>
    <xf borderId="4" fillId="0" fontId="5" numFmtId="0" xfId="0" applyAlignment="1" applyBorder="1" applyFont="1">
      <alignment horizontal="center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5" fillId="0" fontId="6" numFmtId="0" xfId="0" applyAlignment="1" applyBorder="1" applyFont="1">
      <alignment horizontal="center" readingOrder="0" shrinkToFit="0" vertical="bottom" wrapText="0"/>
    </xf>
    <xf borderId="5" fillId="0" fontId="7" numFmtId="0" xfId="0" applyBorder="1" applyFont="1"/>
    <xf borderId="6" fillId="0" fontId="6" numFmtId="0" xfId="0" applyAlignment="1" applyBorder="1" applyFont="1">
      <alignment horizontal="center" readingOrder="0" shrinkToFit="0" vertical="bottom" wrapText="0"/>
    </xf>
    <xf borderId="7" fillId="0" fontId="7" numFmtId="0" xfId="0" applyBorder="1" applyFont="1"/>
    <xf borderId="0" fillId="3" fontId="8" numFmtId="0" xfId="0" applyAlignment="1" applyFill="1" applyFont="1">
      <alignment horizontal="center" readingOrder="0"/>
    </xf>
    <xf borderId="8" fillId="0" fontId="5" numFmtId="0" xfId="0" applyAlignment="1" applyBorder="1" applyFont="1">
      <alignment horizontal="center" readingOrder="0" shrinkToFit="0" vertical="bottom" wrapText="1"/>
    </xf>
    <xf borderId="8" fillId="0" fontId="5" numFmtId="0" xfId="0" applyAlignment="1" applyBorder="1" applyFont="1">
      <alignment horizontal="center" readingOrder="0" shrinkToFit="0" vertical="bottom" wrapText="0"/>
    </xf>
    <xf borderId="0" fillId="0" fontId="5" numFmtId="0" xfId="0" applyAlignment="1" applyFont="1">
      <alignment horizontal="left" shrinkToFit="0" vertical="bottom" wrapText="0"/>
    </xf>
    <xf borderId="9" fillId="0" fontId="7" numFmtId="0" xfId="0" applyBorder="1" applyFont="1"/>
    <xf borderId="10" fillId="0" fontId="5" numFmtId="0" xfId="0" applyAlignment="1" applyBorder="1" applyFont="1">
      <alignment readingOrder="0" shrinkToFit="0" vertical="bottom" wrapText="1"/>
    </xf>
    <xf borderId="4" fillId="0" fontId="5" numFmtId="0" xfId="0" applyAlignment="1" applyBorder="1" applyFont="1">
      <alignment readingOrder="0" shrinkToFit="0" vertical="bottom" wrapText="1"/>
    </xf>
    <xf borderId="11" fillId="0" fontId="5" numFmtId="0" xfId="0" applyAlignment="1" applyBorder="1" applyFont="1">
      <alignment readingOrder="0" shrinkToFit="0" vertical="bottom" wrapText="1"/>
    </xf>
    <xf borderId="2" fillId="0" fontId="5" numFmtId="0" xfId="0" applyAlignment="1" applyBorder="1" applyFont="1">
      <alignment readingOrder="0" shrinkToFit="0" vertical="bottom" wrapText="1"/>
    </xf>
    <xf borderId="3" fillId="0" fontId="5" numFmtId="0" xfId="0" applyAlignment="1" applyBorder="1" applyFont="1">
      <alignment readingOrder="0" shrinkToFit="0" vertical="bottom" wrapText="1"/>
    </xf>
    <xf borderId="0" fillId="0" fontId="1" numFmtId="0" xfId="0" applyAlignment="1" applyFont="1">
      <alignment readingOrder="0"/>
    </xf>
    <xf borderId="1" fillId="0" fontId="5" numFmtId="0" xfId="0" applyAlignment="1" applyBorder="1" applyFont="1">
      <alignment readingOrder="0" shrinkToFit="0" vertical="bottom" wrapText="1"/>
    </xf>
    <xf borderId="6" fillId="0" fontId="5" numFmtId="0" xfId="0" applyAlignment="1" applyBorder="1" applyFont="1">
      <alignment readingOrder="0" shrinkToFit="0" vertical="bottom" wrapText="1"/>
    </xf>
    <xf borderId="10" fillId="0" fontId="1" numFmtId="0" xfId="0" applyBorder="1" applyFont="1"/>
    <xf borderId="9" fillId="0" fontId="5" numFmtId="0" xfId="0" applyAlignment="1" applyBorder="1" applyFont="1">
      <alignment readingOrder="0" shrinkToFit="0" vertical="bottom" wrapText="1"/>
    </xf>
    <xf borderId="12" fillId="0" fontId="5" numFmtId="0" xfId="0" applyAlignment="1" applyBorder="1" applyFont="1">
      <alignment horizontal="right" readingOrder="0" shrinkToFit="0" vertical="bottom" wrapText="0"/>
    </xf>
    <xf borderId="2" fillId="0" fontId="5" numFmtId="0" xfId="0" applyAlignment="1" applyBorder="1" applyFont="1">
      <alignment horizontal="right" readingOrder="0" shrinkToFit="0" vertical="bottom" wrapText="0"/>
    </xf>
    <xf borderId="6" fillId="0" fontId="5" numFmtId="0" xfId="0" applyAlignment="1" applyBorder="1" applyFont="1">
      <alignment horizontal="right" readingOrder="0" shrinkToFit="0" vertical="bottom" wrapText="0"/>
    </xf>
    <xf borderId="13" fillId="0" fontId="5" numFmtId="0" xfId="0" applyAlignment="1" applyBorder="1" applyFont="1">
      <alignment horizontal="right" readingOrder="0" shrinkToFit="0" vertical="bottom" wrapText="0"/>
    </xf>
    <xf borderId="9" fillId="0" fontId="5" numFmtId="0" xfId="0" applyAlignment="1" applyBorder="1" applyFont="1">
      <alignment horizontal="right" readingOrder="0" shrinkToFit="0" vertical="bottom" wrapText="0"/>
    </xf>
    <xf borderId="4" fillId="0" fontId="5" numFmtId="0" xfId="0" applyAlignment="1" applyBorder="1" applyFont="1">
      <alignment horizontal="right" readingOrder="0" shrinkToFit="0" vertical="bottom" wrapText="0"/>
    </xf>
    <xf borderId="1" fillId="0" fontId="5" numFmtId="0" xfId="0" applyAlignment="1" applyBorder="1" applyFont="1">
      <alignment horizontal="right" vertical="bottom"/>
    </xf>
    <xf borderId="9" fillId="0" fontId="5" numFmtId="0" xfId="0" applyAlignment="1" applyBorder="1" applyFont="1">
      <alignment horizontal="right" vertical="bottom"/>
    </xf>
    <xf borderId="11" fillId="0" fontId="5" numFmtId="0" xfId="0" applyAlignment="1" applyBorder="1" applyFont="1">
      <alignment horizontal="right" readingOrder="0" shrinkToFit="0" vertical="bottom" wrapText="0"/>
    </xf>
    <xf borderId="1" fillId="0" fontId="5" numFmtId="0" xfId="0" applyAlignment="1" applyBorder="1" applyFont="1">
      <alignment horizontal="right" vertical="bottom"/>
    </xf>
    <xf borderId="9" fillId="0" fontId="5" numFmtId="0" xfId="0" applyAlignment="1" applyBorder="1" applyFont="1">
      <alignment horizontal="right" vertical="bottom"/>
    </xf>
    <xf borderId="1" fillId="0" fontId="5" numFmtId="0" xfId="0" applyAlignment="1" applyBorder="1" applyFont="1">
      <alignment horizontal="right" readingOrder="0" shrinkToFit="0" vertical="bottom" wrapText="0"/>
    </xf>
    <xf borderId="4" fillId="0" fontId="5" numFmtId="0" xfId="0" applyAlignment="1" applyBorder="1" applyFont="1">
      <alignment horizontal="right" vertical="bottom"/>
    </xf>
    <xf borderId="10" fillId="0" fontId="5" numFmtId="0" xfId="0" applyAlignment="1" applyBorder="1" applyFont="1">
      <alignment shrinkToFit="0" vertical="bottom" wrapText="0"/>
    </xf>
    <xf borderId="8" fillId="0" fontId="5" numFmtId="0" xfId="0" applyAlignment="1" applyBorder="1" applyFont="1">
      <alignment horizontal="right" readingOrder="0" shrinkToFit="0" vertical="bottom" wrapText="0"/>
    </xf>
    <xf borderId="3" fillId="0" fontId="5" numFmtId="0" xfId="0" applyAlignment="1" applyBorder="1" applyFont="1">
      <alignment horizontal="right" vertical="bottom"/>
    </xf>
    <xf borderId="11" fillId="0" fontId="5" numFmtId="0" xfId="0" applyAlignment="1" applyBorder="1" applyFont="1">
      <alignment shrinkToFit="0" vertical="bottom" wrapText="0"/>
    </xf>
    <xf borderId="8" fillId="0" fontId="5" numFmtId="0" xfId="0" applyAlignment="1" applyBorder="1" applyFont="1">
      <alignment shrinkToFit="0" vertical="bottom" wrapText="0"/>
    </xf>
    <xf borderId="3" fillId="0" fontId="5" numFmtId="0" xfId="0" applyAlignment="1" applyBorder="1" applyFont="1">
      <alignment horizontal="right" readingOrder="0" shrinkToFit="0" vertical="bottom" wrapText="0"/>
    </xf>
    <xf borderId="2" fillId="0" fontId="5" numFmtId="0" xfId="0" applyAlignment="1" applyBorder="1" applyFont="1">
      <alignment shrinkToFit="0" vertical="bottom" wrapText="0"/>
    </xf>
    <xf borderId="2" fillId="0" fontId="5" numFmtId="0" xfId="0" applyAlignment="1" applyBorder="1" applyFont="1">
      <alignment horizontal="right" vertical="bottom"/>
    </xf>
    <xf borderId="3" fillId="0" fontId="5" numFmtId="0" xfId="0" applyAlignment="1" applyBorder="1" applyFont="1">
      <alignment shrinkToFit="0" vertical="bottom" wrapText="0"/>
    </xf>
    <xf borderId="10" fillId="0" fontId="5" numFmtId="0" xfId="0" applyAlignment="1" applyBorder="1" applyFont="1">
      <alignment horizontal="right" vertical="bottom"/>
    </xf>
    <xf borderId="11" fillId="0" fontId="5" numFmtId="0" xfId="0" applyAlignment="1" applyBorder="1" applyFont="1">
      <alignment horizontal="right" vertical="bottom"/>
    </xf>
    <xf borderId="0" fillId="0" fontId="5" numFmtId="0" xfId="0" applyAlignment="1" applyFont="1">
      <alignment horizontal="right" vertical="bottom"/>
    </xf>
    <xf borderId="1" fillId="0" fontId="5" numFmtId="164" xfId="0" applyAlignment="1" applyBorder="1" applyFont="1" applyNumberFormat="1">
      <alignment shrinkToFit="0" vertical="bottom" wrapText="0"/>
    </xf>
    <xf borderId="10" fillId="0" fontId="5" numFmtId="0" xfId="0" applyAlignment="1" applyBorder="1" applyFont="1">
      <alignment horizontal="right" readingOrder="0" shrinkToFit="0" vertical="bottom" wrapText="0"/>
    </xf>
    <xf borderId="9" fillId="0" fontId="1" numFmtId="0" xfId="0" applyBorder="1" applyFont="1"/>
    <xf borderId="1" fillId="0" fontId="1" numFmtId="0" xfId="0" applyBorder="1" applyFont="1"/>
    <xf borderId="14" fillId="0" fontId="5" numFmtId="0" xfId="0" applyAlignment="1" applyBorder="1" applyFont="1">
      <alignment horizontal="right"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wrapText="1"/>
    </xf>
    <xf borderId="0" fillId="0" fontId="1" numFmtId="0" xfId="0" applyFont="1"/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4" fontId="1" numFmtId="0" xfId="0" applyFill="1" applyFont="1"/>
    <xf borderId="0" fillId="3" fontId="9" numFmtId="0" xfId="0" applyAlignment="1" applyFont="1">
      <alignment horizontal="left" readingOrder="0"/>
    </xf>
    <xf borderId="5" fillId="0" fontId="1" numFmtId="0" xfId="0" applyBorder="1" applyFont="1"/>
    <xf borderId="12" fillId="0" fontId="1" numFmtId="0" xfId="0" applyAlignment="1" applyBorder="1" applyFont="1">
      <alignment readingOrder="0"/>
    </xf>
    <xf borderId="13" fillId="0" fontId="10" numFmtId="0" xfId="0" applyAlignment="1" applyBorder="1" applyFont="1">
      <alignment readingOrder="0"/>
    </xf>
    <xf borderId="15" fillId="0" fontId="10" numFmtId="0" xfId="0" applyAlignment="1" applyBorder="1" applyFont="1">
      <alignment readingOrder="0"/>
    </xf>
    <xf borderId="15" fillId="0" fontId="1" numFmtId="0" xfId="0" applyBorder="1" applyFont="1"/>
    <xf borderId="10" fillId="0" fontId="10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1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0" fillId="0" fontId="11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12" numFmtId="9" xfId="0" applyAlignment="1" applyFont="1" applyNumberFormat="1">
      <alignment vertical="bottom"/>
    </xf>
    <xf borderId="2" fillId="0" fontId="12" numFmtId="0" xfId="0" applyAlignment="1" applyBorder="1" applyFont="1">
      <alignment horizontal="center" vertical="bottom"/>
    </xf>
    <xf borderId="3" fillId="0" fontId="11" numFmtId="0" xfId="0" applyAlignment="1" applyBorder="1" applyFont="1">
      <alignment vertical="bottom"/>
    </xf>
    <xf borderId="4" fillId="0" fontId="11" numFmtId="0" xfId="0" applyAlignment="1" applyBorder="1" applyFont="1">
      <alignment vertical="bottom"/>
    </xf>
    <xf borderId="3" fillId="0" fontId="11" numFmtId="0" xfId="0" applyAlignment="1" applyBorder="1" applyFont="1">
      <alignment horizontal="right" vertical="bottom"/>
    </xf>
    <xf borderId="4" fillId="0" fontId="11" numFmtId="0" xfId="0" applyAlignment="1" applyBorder="1" applyFont="1">
      <alignment horizontal="right" vertical="bottom"/>
    </xf>
    <xf borderId="2" fillId="0" fontId="11" numFmtId="0" xfId="0" applyAlignment="1" applyBorder="1" applyFont="1">
      <alignment horizontal="right" vertical="bottom"/>
    </xf>
    <xf borderId="1" fillId="0" fontId="11" numFmtId="0" xfId="0" applyAlignment="1" applyBorder="1" applyFont="1">
      <alignment horizontal="right" vertical="bottom"/>
    </xf>
    <xf borderId="9" fillId="0" fontId="11" numFmtId="0" xfId="0" applyAlignment="1" applyBorder="1" applyFont="1">
      <alignment vertical="bottom"/>
    </xf>
    <xf borderId="11" fillId="0" fontId="5" numFmtId="0" xfId="0" applyAlignment="1" applyBorder="1" applyFont="1">
      <alignment vertical="bottom"/>
    </xf>
    <xf borderId="4" fillId="0" fontId="5" numFmtId="0" xfId="0" applyAlignment="1" applyBorder="1" applyFont="1">
      <alignment vertical="bottom"/>
    </xf>
    <xf borderId="6" fillId="0" fontId="12" numFmtId="0" xfId="0" applyAlignment="1" applyBorder="1" applyFont="1">
      <alignment horizontal="center" vertical="bottom"/>
    </xf>
    <xf borderId="1" fillId="5" fontId="5" numFmtId="0" xfId="0" applyAlignment="1" applyBorder="1" applyFill="1" applyFont="1">
      <alignment vertical="bottom"/>
    </xf>
    <xf borderId="6" fillId="5" fontId="12" numFmtId="0" xfId="0" applyAlignment="1" applyBorder="1" applyFont="1">
      <alignment horizontal="center" vertical="bottom"/>
    </xf>
    <xf borderId="1" fillId="5" fontId="12" numFmtId="0" xfId="0" applyAlignment="1" applyBorder="1" applyFont="1">
      <alignment horizontal="center" vertical="bottom"/>
    </xf>
    <xf borderId="1" fillId="5" fontId="12" numFmtId="2" xfId="0" applyAlignment="1" applyBorder="1" applyFont="1" applyNumberFormat="1">
      <alignment horizontal="center" vertical="bottom"/>
    </xf>
    <xf borderId="1" fillId="0" fontId="11" numFmtId="165" xfId="0" applyAlignment="1" applyBorder="1" applyFont="1" applyNumberFormat="1">
      <alignment horizontal="right" vertical="bottom"/>
    </xf>
    <xf borderId="1" fillId="0" fontId="5" numFmtId="165" xfId="0" applyAlignment="1" applyBorder="1" applyFont="1" applyNumberFormat="1">
      <alignment vertical="bottom"/>
    </xf>
    <xf borderId="3" fillId="0" fontId="5" numFmtId="0" xfId="0" applyAlignment="1" applyBorder="1" applyFont="1">
      <alignment vertical="bottom"/>
    </xf>
    <xf borderId="1" fillId="5" fontId="11" numFmtId="0" xfId="0" applyAlignment="1" applyBorder="1" applyFont="1">
      <alignment vertical="bottom"/>
    </xf>
    <xf borderId="6" fillId="5" fontId="11" numFmtId="0" xfId="0" applyAlignment="1" applyBorder="1" applyFont="1">
      <alignment vertical="bottom"/>
    </xf>
    <xf borderId="5" fillId="0" fontId="5" numFmtId="0" xfId="0" applyAlignment="1" applyBorder="1" applyFont="1">
      <alignment vertical="bottom"/>
    </xf>
    <xf borderId="6" fillId="0" fontId="11" numFmtId="0" xfId="0" applyAlignment="1" applyBorder="1" applyFont="1">
      <alignment horizontal="right" vertical="bottom"/>
    </xf>
    <xf borderId="0" fillId="5" fontId="5" numFmtId="0" xfId="0" applyAlignment="1" applyFont="1">
      <alignment vertical="bottom"/>
    </xf>
    <xf borderId="1" fillId="0" fontId="5" numFmtId="0" xfId="0" applyAlignment="1" applyBorder="1" applyFont="1">
      <alignment vertical="bottom"/>
    </xf>
    <xf borderId="10" fillId="0" fontId="11" numFmtId="0" xfId="0" applyAlignment="1" applyBorder="1" applyFont="1">
      <alignment horizontal="right" vertical="bottom"/>
    </xf>
    <xf borderId="12" fillId="0" fontId="5" numFmtId="0" xfId="0" applyAlignment="1" applyBorder="1" applyFont="1">
      <alignment vertical="bottom"/>
    </xf>
    <xf borderId="12" fillId="0" fontId="11" numFmtId="165" xfId="0" applyAlignment="1" applyBorder="1" applyFont="1" applyNumberFormat="1">
      <alignment horizontal="right" vertical="bottom"/>
    </xf>
    <xf borderId="14" fillId="0" fontId="5" numFmtId="0" xfId="0" applyAlignment="1" applyBorder="1" applyFont="1">
      <alignment vertical="bottom"/>
    </xf>
    <xf borderId="14" fillId="0" fontId="5" numFmtId="165" xfId="0" applyAlignment="1" applyBorder="1" applyFont="1" applyNumberFormat="1">
      <alignment vertical="bottom"/>
    </xf>
    <xf borderId="0" fillId="0" fontId="5" numFmtId="165" xfId="0" applyAlignment="1" applyFont="1" applyNumberFormat="1">
      <alignment vertical="bottom"/>
    </xf>
    <xf borderId="6" fillId="0" fontId="5" numFmtId="0" xfId="0" applyAlignment="1" applyBorder="1" applyFont="1">
      <alignment vertical="bottom"/>
    </xf>
    <xf borderId="0" fillId="3" fontId="13" numFmtId="0" xfId="0" applyAlignment="1" applyFont="1">
      <alignment horizontal="left" readingOrder="0"/>
    </xf>
    <xf borderId="0" fillId="3" fontId="13" numFmtId="0" xfId="0" applyAlignment="1" applyFont="1">
      <alignment horizontal="left"/>
    </xf>
    <xf borderId="0" fillId="3" fontId="14" numFmtId="0" xfId="0" applyAlignment="1" applyFont="1">
      <alignment horizontal="left"/>
    </xf>
    <xf borderId="0" fillId="0" fontId="1" numFmtId="164" xfId="0" applyFont="1" applyNumberFormat="1"/>
    <xf borderId="0" fillId="0" fontId="1" numFmtId="0" xfId="0" applyAlignment="1" applyFont="1">
      <alignment horizontal="center" readingOrder="0"/>
    </xf>
    <xf borderId="0" fillId="0" fontId="5" numFmtId="0" xfId="0" applyAlignment="1" applyFont="1">
      <alignment horizontal="center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Airfoil Pressure Coefficient Distribution for 0 degrees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'Airfoil Graph'!$B$1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'Airfoil Graph'!$A$2:$A$1001</c:f>
            </c:strRef>
          </c:cat>
          <c:val>
            <c:numRef>
              <c:f>'Airfoil Graph'!$B$2:$B$1001</c:f>
              <c:numCache/>
            </c:numRef>
          </c:val>
          <c:smooth val="0"/>
        </c:ser>
        <c:axId val="1630828262"/>
        <c:axId val="1045187329"/>
      </c:lineChart>
      <c:catAx>
        <c:axId val="16308282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5187329"/>
      </c:catAx>
      <c:valAx>
        <c:axId val="1045187329"/>
        <c:scaling>
          <c:orientation val="minMax"/>
          <c:max val="0.1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08282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Pressure Coefficient (Normal at 4 Degrees)</a:t>
            </a:r>
          </a:p>
        </c:rich>
      </c:tx>
      <c:overlay val="0"/>
    </c:title>
    <c:plotArea>
      <c:layout/>
      <c:lineChart>
        <c:ser>
          <c:idx val="0"/>
          <c:order val="0"/>
          <c:tx>
            <c:v>Top Pressure Coefficients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'CPn graph'!$A$17:$A$138</c:f>
            </c:strRef>
          </c:cat>
          <c:val>
            <c:numRef>
              <c:f>'CPn graph'!$B$18:$B$78</c:f>
              <c:numCache/>
            </c:numRef>
          </c:val>
          <c:smooth val="0"/>
        </c:ser>
        <c:ser>
          <c:idx val="1"/>
          <c:order val="1"/>
          <c:tx>
            <c:v>Bottom Pressure Coefficients</c:v>
          </c:tx>
          <c:spPr>
            <a:ln cmpd="sng">
              <a:solidFill>
                <a:srgbClr val="EA4335"/>
              </a:solidFill>
              <a:prstDash val="dash"/>
            </a:ln>
          </c:spPr>
          <c:marker>
            <c:symbol val="none"/>
          </c:marker>
          <c:cat>
            <c:strRef>
              <c:f>'CPn graph'!$A$17:$A$138</c:f>
            </c:strRef>
          </c:cat>
          <c:val>
            <c:numRef>
              <c:f>'CPn graph'!$E$17:$E$138</c:f>
              <c:numCache/>
            </c:numRef>
          </c:val>
          <c:smooth val="0"/>
        </c:ser>
        <c:axId val="1408760460"/>
        <c:axId val="764358155"/>
      </c:lineChart>
      <c:catAx>
        <c:axId val="1408760460"/>
        <c:scaling>
          <c:orientation val="minMax"/>
          <c:min val="-0.1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4358155"/>
      </c:catAx>
      <c:valAx>
        <c:axId val="764358155"/>
        <c:scaling>
          <c:orientation val="minMax"/>
          <c:max val="0.1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87604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Pressure Coefficient (Normal at 8 Degrees)</a:t>
            </a:r>
          </a:p>
        </c:rich>
      </c:tx>
      <c:overlay val="0"/>
    </c:title>
    <c:plotArea>
      <c:layout/>
      <c:lineChart>
        <c:ser>
          <c:idx val="0"/>
          <c:order val="0"/>
          <c:tx>
            <c:v>Top Pressure Coefficients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'CPn graph'!$A$17:$A$138</c:f>
            </c:strRef>
          </c:cat>
          <c:val>
            <c:numRef>
              <c:f>'CPn graph'!$B$18:$B$78</c:f>
              <c:numCache/>
            </c:numRef>
          </c:val>
          <c:smooth val="0"/>
        </c:ser>
        <c:ser>
          <c:idx val="1"/>
          <c:order val="1"/>
          <c:tx>
            <c:v>Bottom Pressure Coefficients</c:v>
          </c:tx>
          <c:spPr>
            <a:ln cmpd="sng">
              <a:solidFill>
                <a:srgbClr val="EA4335"/>
              </a:solidFill>
              <a:prstDash val="dash"/>
            </a:ln>
          </c:spPr>
          <c:marker>
            <c:symbol val="none"/>
          </c:marker>
          <c:cat>
            <c:strRef>
              <c:f>'CPn graph'!$A$17:$A$138</c:f>
            </c:strRef>
          </c:cat>
          <c:val>
            <c:numRef>
              <c:f>'CPn graph'!$F$17:$F$138</c:f>
              <c:numCache/>
            </c:numRef>
          </c:val>
          <c:smooth val="0"/>
        </c:ser>
        <c:axId val="2106296836"/>
        <c:axId val="296293285"/>
      </c:lineChart>
      <c:catAx>
        <c:axId val="2106296836"/>
        <c:scaling>
          <c:orientation val="minMax"/>
          <c:min val="-0.1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6293285"/>
      </c:catAx>
      <c:valAx>
        <c:axId val="296293285"/>
        <c:scaling>
          <c:orientation val="minMax"/>
          <c:max val="0.1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6296836"/>
      </c:valAx>
    </c:plotArea>
    <c:legend>
      <c:legendPos val="r"/>
      <c:layout>
        <c:manualLayout>
          <c:xMode val="edge"/>
          <c:yMode val="edge"/>
          <c:x val="0.43300262014314933"/>
          <c:y val="0.137241689128481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Pressure Coefficient (Normal at 20 Degrees)</a:t>
            </a:r>
          </a:p>
        </c:rich>
      </c:tx>
      <c:layout>
        <c:manualLayout>
          <c:xMode val="edge"/>
          <c:yMode val="edge"/>
          <c:x val="0.01857707509881423"/>
          <c:y val="0.05"/>
        </c:manualLayout>
      </c:layout>
      <c:overlay val="0"/>
    </c:title>
    <c:plotArea>
      <c:layout/>
      <c:lineChart>
        <c:ser>
          <c:idx val="0"/>
          <c:order val="0"/>
          <c:tx>
            <c:v>Top Pressure Coefficients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'CPn graph'!$A$17:$A$138</c:f>
            </c:strRef>
          </c:cat>
          <c:val>
            <c:numRef>
              <c:f>'CPn graph'!$B$18:$B$78</c:f>
              <c:numCache/>
            </c:numRef>
          </c:val>
          <c:smooth val="0"/>
        </c:ser>
        <c:ser>
          <c:idx val="1"/>
          <c:order val="1"/>
          <c:tx>
            <c:v>Bottom Pressure Coefficients</c:v>
          </c:tx>
          <c:spPr>
            <a:ln cmpd="sng">
              <a:solidFill>
                <a:srgbClr val="EA4335"/>
              </a:solidFill>
              <a:prstDash val="dash"/>
            </a:ln>
          </c:spPr>
          <c:marker>
            <c:symbol val="none"/>
          </c:marker>
          <c:cat>
            <c:strRef>
              <c:f>'CPn graph'!$A$17:$A$138</c:f>
            </c:strRef>
          </c:cat>
          <c:val>
            <c:numRef>
              <c:f>'CPn graph'!$G$17:$G$138</c:f>
              <c:numCache/>
            </c:numRef>
          </c:val>
          <c:smooth val="0"/>
        </c:ser>
        <c:axId val="1705172490"/>
        <c:axId val="134776521"/>
      </c:lineChart>
      <c:catAx>
        <c:axId val="1705172490"/>
        <c:scaling>
          <c:orientation val="minMax"/>
          <c:max val="1.1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776521"/>
      </c:catAx>
      <c:valAx>
        <c:axId val="134776521"/>
        <c:scaling>
          <c:orientation val="minMax"/>
          <c:max val="0.1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51724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 vs. Alpha</a:t>
            </a:r>
          </a:p>
        </c:rich>
      </c:tx>
      <c:overlay val="0"/>
    </c:title>
    <c:plotArea>
      <c:layout/>
      <c:lineChart>
        <c:ser>
          <c:idx val="0"/>
          <c:order val="0"/>
          <c:tx>
            <c:v>Cd from pressure distribution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Sheet6!$I$18:$I$21</c:f>
            </c:strRef>
          </c:cat>
          <c:val>
            <c:numRef>
              <c:f>Sheet6!$J$18:$J$21</c:f>
              <c:numCache/>
            </c:numRef>
          </c:val>
          <c:smooth val="0"/>
        </c:ser>
        <c:ser>
          <c:idx val="1"/>
          <c:order val="1"/>
          <c:tx>
            <c:v>Cd from lab 3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Sheet6!$I$18:$I$21</c:f>
            </c:strRef>
          </c:cat>
          <c:val>
            <c:numRef>
              <c:f>Sheet6!$K$18:$K$21</c:f>
              <c:numCache/>
            </c:numRef>
          </c:val>
          <c:smooth val="0"/>
        </c:ser>
        <c:axId val="1124306933"/>
        <c:axId val="1328294919"/>
      </c:lineChart>
      <c:catAx>
        <c:axId val="11243069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Alpha (Degrees)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8294919"/>
      </c:catAx>
      <c:valAx>
        <c:axId val="13282949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43069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Cd vs. Alpha</a:t>
            </a:r>
          </a:p>
        </c:rich>
      </c:tx>
      <c:overlay val="0"/>
    </c:title>
    <c:plotArea>
      <c:layout/>
      <c:lineChart>
        <c:ser>
          <c:idx val="0"/>
          <c:order val="0"/>
          <c:tx>
            <c:v>Cd from pressure distribution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Sheet6!$L$18:$L$21</c:f>
            </c:strRef>
          </c:cat>
          <c:val>
            <c:numRef>
              <c:f>Sheet6!$M$18:$M$21</c:f>
              <c:numCache/>
            </c:numRef>
          </c:val>
          <c:smooth val="0"/>
        </c:ser>
        <c:ser>
          <c:idx val="1"/>
          <c:order val="1"/>
          <c:tx>
            <c:v>Cd from lab 3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Sheet6!$L$18:$L$21</c:f>
            </c:strRef>
          </c:cat>
          <c:val>
            <c:numRef>
              <c:f>Sheet6!$N$18:$N$21</c:f>
              <c:numCache/>
            </c:numRef>
          </c:val>
          <c:smooth val="0"/>
        </c:ser>
        <c:ser>
          <c:idx val="2"/>
          <c:order val="2"/>
          <c:tx>
            <c:v>Cd from wake survey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Sheet6!$L$18:$L$21</c:f>
            </c:strRef>
          </c:cat>
          <c:val>
            <c:numRef>
              <c:f>Sheet6!$O$17:$O$21</c:f>
              <c:numCache/>
            </c:numRef>
          </c:val>
          <c:smooth val="0"/>
        </c:ser>
        <c:axId val="981155547"/>
        <c:axId val="788676067"/>
      </c:lineChart>
      <c:catAx>
        <c:axId val="9811555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Alpha (Degrees)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8676067"/>
      </c:catAx>
      <c:valAx>
        <c:axId val="788676067"/>
        <c:scaling>
          <c:orientation val="minMax"/>
          <c:max val="1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11555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Airfoil Pressure Coefficient Distribution for 4 degrees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'Airfoil Graph'!$B$1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'Airfoil Graph'!$A$2:$A$123</c:f>
            </c:strRef>
          </c:cat>
          <c:val>
            <c:numRef>
              <c:f>'Airfoil Graph'!$B$2:$B$123</c:f>
              <c:numCache/>
            </c:numRef>
          </c:val>
          <c:smooth val="0"/>
        </c:ser>
        <c:axId val="1702909054"/>
        <c:axId val="634658063"/>
      </c:lineChart>
      <c:catAx>
        <c:axId val="17029090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4658063"/>
      </c:catAx>
      <c:valAx>
        <c:axId val="634658063"/>
        <c:scaling>
          <c:orientation val="minMax"/>
          <c:max val="0.1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29090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Airfoil Pressure Coefficient Distribution for 8 degrees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'Airfoil Graph'!$B$1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'Airfoil Graph'!$A$2:$A$123</c:f>
            </c:strRef>
          </c:cat>
          <c:val>
            <c:numRef>
              <c:f>'Airfoil Graph'!$B$2:$B$123</c:f>
              <c:numCache/>
            </c:numRef>
          </c:val>
          <c:smooth val="0"/>
        </c:ser>
        <c:axId val="1383721194"/>
        <c:axId val="1966853410"/>
      </c:lineChart>
      <c:catAx>
        <c:axId val="1383721194"/>
        <c:scaling>
          <c:orientation val="minMax"/>
          <c:max val="1.1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6853410"/>
      </c:catAx>
      <c:valAx>
        <c:axId val="1966853410"/>
        <c:scaling>
          <c:orientation val="minMax"/>
          <c:max val="0.1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37211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Airfoil Pressure Coefficient Distribution for 20 degrees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'Airfoil Graph'!$B$1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'Airfoil Graph'!$A$2:$A$123</c:f>
            </c:strRef>
          </c:cat>
          <c:val>
            <c:numRef>
              <c:f>'Airfoil Graph'!$B$2:$B$123</c:f>
              <c:numCache/>
            </c:numRef>
          </c:val>
          <c:smooth val="0"/>
        </c:ser>
        <c:axId val="1742746086"/>
        <c:axId val="1220967296"/>
      </c:lineChart>
      <c:catAx>
        <c:axId val="17427460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0967296"/>
      </c:catAx>
      <c:valAx>
        <c:axId val="1220967296"/>
        <c:scaling>
          <c:orientation val="minMax"/>
          <c:max val="0.1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27460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Pressure Coefficient (Parallel at 0 degrees)</a:t>
            </a:r>
          </a:p>
        </c:rich>
      </c:tx>
      <c:overlay val="0"/>
    </c:title>
    <c:plotArea>
      <c:layout/>
      <c:lineChart>
        <c:ser>
          <c:idx val="0"/>
          <c:order val="0"/>
          <c:tx>
            <c:v>Bottom Parallel Pressure Coefficients</c:v>
          </c:tx>
          <c:spPr>
            <a:ln cmpd="sng">
              <a:solidFill>
                <a:schemeClr val="accent2"/>
              </a:solidFill>
              <a:prstDash val="dash"/>
            </a:ln>
          </c:spPr>
          <c:marker>
            <c:symbol val="none"/>
          </c:marker>
          <c:cat>
            <c:strRef>
              <c:f>'Cpc graph'!$A$2:$A$123</c:f>
            </c:strRef>
          </c:cat>
          <c:val>
            <c:numRef>
              <c:f>'Cpc graph'!$B$65:$B$123</c:f>
              <c:numCache/>
            </c:numRef>
          </c:val>
          <c:smooth val="0"/>
        </c:ser>
        <c:ser>
          <c:idx val="1"/>
          <c:order val="1"/>
          <c:tx>
            <c:v>Top Parallel Pressure Coefficients</c:v>
          </c:tx>
          <c:spPr>
            <a:ln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'Cpc graph'!$A$2:$A$123</c:f>
            </c:strRef>
          </c:cat>
          <c:val>
            <c:numRef>
              <c:f>'Cpc graph'!$C$2:$C$123</c:f>
              <c:numCache/>
            </c:numRef>
          </c:val>
          <c:smooth val="0"/>
        </c:ser>
        <c:axId val="370300013"/>
        <c:axId val="1124455936"/>
      </c:lineChart>
      <c:catAx>
        <c:axId val="3703000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4455936"/>
      </c:catAx>
      <c:valAx>
        <c:axId val="1124455936"/>
        <c:scaling>
          <c:orientation val="minMax"/>
          <c:max val="0.1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03000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Pressure Coefficient (Parallel at 4 degrees)</a:t>
            </a:r>
          </a:p>
        </c:rich>
      </c:tx>
      <c:overlay val="0"/>
    </c:title>
    <c:plotArea>
      <c:layout/>
      <c:lineChart>
        <c:ser>
          <c:idx val="0"/>
          <c:order val="0"/>
          <c:tx>
            <c:v>Top Parallel Pressure Coefficients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'Cpc graph'!$A$2:$A$123</c:f>
            </c:strRef>
          </c:cat>
          <c:val>
            <c:numRef>
              <c:f>'Cpc graph'!$B$3:$B$63</c:f>
              <c:numCache/>
            </c:numRef>
          </c:val>
          <c:smooth val="0"/>
        </c:ser>
        <c:ser>
          <c:idx val="1"/>
          <c:order val="1"/>
          <c:tx>
            <c:v>Bottom Parallel Pressure Coefficients</c:v>
          </c:tx>
          <c:spPr>
            <a:ln cmpd="sng">
              <a:solidFill>
                <a:srgbClr val="EA4335"/>
              </a:solidFill>
              <a:prstDash val="dash"/>
            </a:ln>
          </c:spPr>
          <c:marker>
            <c:symbol val="none"/>
          </c:marker>
          <c:cat>
            <c:strRef>
              <c:f>'Cpc graph'!$A$2:$A$123</c:f>
            </c:strRef>
          </c:cat>
          <c:val>
            <c:numRef>
              <c:f>'Cpc graph'!$E$2:$E$114</c:f>
              <c:numCache/>
            </c:numRef>
          </c:val>
          <c:smooth val="0"/>
        </c:ser>
        <c:axId val="65761497"/>
        <c:axId val="1308436516"/>
      </c:lineChart>
      <c:catAx>
        <c:axId val="657614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8436516"/>
      </c:catAx>
      <c:valAx>
        <c:axId val="1308436516"/>
        <c:scaling>
          <c:orientation val="minMax"/>
          <c:max val="0.1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7614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Pressure Coefficient (Parallel at 8 degrees)</a:t>
            </a:r>
          </a:p>
        </c:rich>
      </c:tx>
      <c:overlay val="0"/>
    </c:title>
    <c:plotArea>
      <c:layout/>
      <c:lineChart>
        <c:ser>
          <c:idx val="0"/>
          <c:order val="0"/>
          <c:tx>
            <c:v>Top Parallel Pressure Coefficients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32"/>
            <c:marker>
              <c:symbol val="none"/>
            </c:marker>
          </c:dPt>
          <c:cat>
            <c:strRef>
              <c:f>'Cpc graph'!$A$2:$A$123</c:f>
            </c:strRef>
          </c:cat>
          <c:val>
            <c:numRef>
              <c:f>'Cpc graph'!$B$3:$B$63</c:f>
              <c:numCache/>
            </c:numRef>
          </c:val>
          <c:smooth val="0"/>
        </c:ser>
        <c:ser>
          <c:idx val="1"/>
          <c:order val="1"/>
          <c:tx>
            <c:v>Bottom Parallel Pressure Coefficients</c:v>
          </c:tx>
          <c:spPr>
            <a:ln cmpd="sng">
              <a:solidFill>
                <a:srgbClr val="EA4335"/>
              </a:solidFill>
              <a:prstDash val="dash"/>
            </a:ln>
          </c:spPr>
          <c:marker>
            <c:symbol val="none"/>
          </c:marker>
          <c:cat>
            <c:strRef>
              <c:f>'Cpc graph'!$A$2:$A$123</c:f>
            </c:strRef>
          </c:cat>
          <c:val>
            <c:numRef>
              <c:f>'Cpc graph'!$F$2:$F$123</c:f>
              <c:numCache/>
            </c:numRef>
          </c:val>
          <c:smooth val="0"/>
        </c:ser>
        <c:axId val="172767009"/>
        <c:axId val="1433259314"/>
      </c:lineChart>
      <c:catAx>
        <c:axId val="1727670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3259314"/>
      </c:catAx>
      <c:valAx>
        <c:axId val="1433259314"/>
        <c:scaling>
          <c:orientation val="minMax"/>
          <c:max val="0.1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7670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Pressure Coefficient (Parallel at 20 degrees)</a:t>
            </a:r>
          </a:p>
        </c:rich>
      </c:tx>
      <c:overlay val="0"/>
    </c:title>
    <c:plotArea>
      <c:layout/>
      <c:lineChart>
        <c:ser>
          <c:idx val="0"/>
          <c:order val="0"/>
          <c:tx>
            <c:v>Top Parallel Pressure Coefficients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35"/>
            <c:marker>
              <c:symbol val="none"/>
            </c:marker>
          </c:dPt>
          <c:cat>
            <c:strRef>
              <c:f>'Cpc graph'!$A$2:$A$123</c:f>
            </c:strRef>
          </c:cat>
          <c:val>
            <c:numRef>
              <c:f>'Cpc graph'!$B$3:$B$63</c:f>
              <c:numCache/>
            </c:numRef>
          </c:val>
          <c:smooth val="0"/>
        </c:ser>
        <c:ser>
          <c:idx val="1"/>
          <c:order val="1"/>
          <c:tx>
            <c:v>Bottom Parallel Pressure Coefficients</c:v>
          </c:tx>
          <c:spPr>
            <a:ln cmpd="sng">
              <a:solidFill>
                <a:srgbClr val="EA4335"/>
              </a:solidFill>
              <a:prstDash val="dash"/>
            </a:ln>
          </c:spPr>
          <c:marker>
            <c:symbol val="none"/>
          </c:marker>
          <c:dPt>
            <c:idx val="34"/>
            <c:marker>
              <c:symbol val="none"/>
            </c:marker>
          </c:dPt>
          <c:cat>
            <c:strRef>
              <c:f>'Cpc graph'!$A$2:$A$123</c:f>
            </c:strRef>
          </c:cat>
          <c:val>
            <c:numRef>
              <c:f>'Cpc graph'!$G$2:$G$123</c:f>
              <c:numCache/>
            </c:numRef>
          </c:val>
          <c:smooth val="0"/>
        </c:ser>
        <c:axId val="1532025136"/>
        <c:axId val="2023901861"/>
      </c:lineChart>
      <c:catAx>
        <c:axId val="153202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3901861"/>
      </c:catAx>
      <c:valAx>
        <c:axId val="2023901861"/>
        <c:scaling>
          <c:orientation val="minMax"/>
          <c:max val="0.1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20251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Pressure Coefficient (Normal at 0 Degrees)</a:t>
            </a:r>
          </a:p>
        </c:rich>
      </c:tx>
      <c:overlay val="0"/>
    </c:title>
    <c:plotArea>
      <c:layout/>
      <c:lineChart>
        <c:ser>
          <c:idx val="0"/>
          <c:order val="0"/>
          <c:tx>
            <c:v>Top Pressure Coefficients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'CPn graph'!$A$17:$A$138</c:f>
            </c:strRef>
          </c:cat>
          <c:val>
            <c:numRef>
              <c:f>'CPn graph'!$C$17:$C$138</c:f>
              <c:numCache/>
            </c:numRef>
          </c:val>
          <c:smooth val="0"/>
        </c:ser>
        <c:ser>
          <c:idx val="1"/>
          <c:order val="1"/>
          <c:tx>
            <c:v>Bottom Pressure Coefficients</c:v>
          </c:tx>
          <c:spPr>
            <a:ln cmpd="sng">
              <a:solidFill>
                <a:srgbClr val="EA4335"/>
              </a:solidFill>
              <a:prstDash val="dash"/>
            </a:ln>
          </c:spPr>
          <c:marker>
            <c:symbol val="none"/>
          </c:marker>
          <c:cat>
            <c:strRef>
              <c:f>'CPn graph'!$A$17:$A$138</c:f>
            </c:strRef>
          </c:cat>
          <c:val>
            <c:numRef>
              <c:f>'CPn graph'!$B$18:$B$78</c:f>
              <c:numCache/>
            </c:numRef>
          </c:val>
          <c:smooth val="0"/>
        </c:ser>
        <c:axId val="957213384"/>
        <c:axId val="2012037736"/>
      </c:lineChart>
      <c:catAx>
        <c:axId val="957213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2037736"/>
      </c:catAx>
      <c:valAx>
        <c:axId val="2012037736"/>
        <c:scaling>
          <c:orientation val="minMax"/>
          <c:max val="0.1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72133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438150</xdr:colOff>
      <xdr:row>24</xdr:row>
      <xdr:rowOff>85725</xdr:rowOff>
    </xdr:from>
    <xdr:ext cx="1191577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47625</xdr:colOff>
      <xdr:row>43</xdr:row>
      <xdr:rowOff>19050</xdr:rowOff>
    </xdr:from>
    <xdr:ext cx="11915775" cy="34766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800100</xdr:colOff>
      <xdr:row>61</xdr:row>
      <xdr:rowOff>180975</xdr:rowOff>
    </xdr:from>
    <xdr:ext cx="11915775" cy="34766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800100</xdr:colOff>
      <xdr:row>82</xdr:row>
      <xdr:rowOff>57150</xdr:rowOff>
    </xdr:from>
    <xdr:ext cx="11915775" cy="34766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200025</xdr:colOff>
      <xdr:row>123</xdr:row>
      <xdr:rowOff>104775</xdr:rowOff>
    </xdr:from>
    <xdr:ext cx="97536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209550</xdr:colOff>
      <xdr:row>123</xdr:row>
      <xdr:rowOff>104775</xdr:rowOff>
    </xdr:from>
    <xdr:ext cx="97536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200025</xdr:colOff>
      <xdr:row>142</xdr:row>
      <xdr:rowOff>104775</xdr:rowOff>
    </xdr:from>
    <xdr:ext cx="97536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209550</xdr:colOff>
      <xdr:row>142</xdr:row>
      <xdr:rowOff>104775</xdr:rowOff>
    </xdr:from>
    <xdr:ext cx="97536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1647825</xdr:colOff>
      <xdr:row>14</xdr:row>
      <xdr:rowOff>200025</xdr:rowOff>
    </xdr:from>
    <xdr:ext cx="6705600" cy="26860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142</xdr:row>
      <xdr:rowOff>190500</xdr:rowOff>
    </xdr:from>
    <xdr:ext cx="9886950" cy="313372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542925</xdr:colOff>
      <xdr:row>142</xdr:row>
      <xdr:rowOff>190500</xdr:rowOff>
    </xdr:from>
    <xdr:ext cx="931545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2695575</xdr:colOff>
      <xdr:row>15</xdr:row>
      <xdr:rowOff>180975</xdr:rowOff>
    </xdr:from>
    <xdr:ext cx="9639300" cy="339090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11</xdr:row>
      <xdr:rowOff>76200</xdr:rowOff>
    </xdr:from>
    <xdr:ext cx="4048125" cy="25431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647700</xdr:colOff>
      <xdr:row>2</xdr:row>
      <xdr:rowOff>28575</xdr:rowOff>
    </xdr:from>
    <xdr:ext cx="4124325" cy="25431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2.13"/>
    <col customWidth="1" min="4" max="4" width="23.75"/>
    <col customWidth="1" min="5" max="5" width="17.5"/>
    <col customWidth="1" min="6" max="6" width="15.88"/>
    <col customWidth="1" min="7" max="7" width="18.5"/>
    <col customWidth="1" min="17" max="17" width="26.38"/>
    <col customWidth="1" min="18" max="18" width="17.38"/>
    <col customWidth="1" min="19" max="19" width="16.38"/>
    <col customWidth="1" min="20" max="20" width="16.88"/>
    <col customWidth="1" min="21" max="21" width="17.38"/>
    <col customWidth="1" min="31" max="31" width="25.38"/>
    <col customWidth="1" min="32" max="32" width="26.13"/>
    <col customWidth="1" min="33" max="33" width="20.38"/>
    <col customWidth="1" min="34" max="34" width="15.63"/>
    <col customWidth="1" min="35" max="35" width="18.63"/>
    <col customWidth="1" min="45" max="45" width="28.0"/>
    <col customWidth="1" min="46" max="46" width="22.75"/>
    <col customWidth="1" min="47" max="47" width="17.75"/>
    <col customWidth="1" min="48" max="48" width="15.63"/>
    <col customWidth="1" min="49" max="49" width="18.5"/>
  </cols>
  <sheetData>
    <row r="1">
      <c r="A1" s="1"/>
      <c r="B1" s="1"/>
      <c r="C1" s="2" t="s">
        <v>0</v>
      </c>
      <c r="H1" s="3"/>
      <c r="I1" s="3"/>
      <c r="J1" s="3"/>
      <c r="K1" s="3"/>
      <c r="L1" s="3"/>
      <c r="M1" s="3"/>
      <c r="N1" s="3"/>
      <c r="O1" s="3"/>
      <c r="P1" s="3"/>
      <c r="Q1" s="2" t="s">
        <v>1</v>
      </c>
      <c r="V1" s="1"/>
      <c r="W1" s="1"/>
      <c r="X1" s="1"/>
      <c r="Y1" s="1"/>
      <c r="Z1" s="1"/>
      <c r="AA1" s="1"/>
      <c r="AB1" s="1"/>
      <c r="AC1" s="1"/>
      <c r="AD1" s="1"/>
      <c r="AE1" s="2" t="s">
        <v>2</v>
      </c>
      <c r="AJ1" s="1"/>
      <c r="AK1" s="1"/>
      <c r="AL1" s="1"/>
      <c r="AM1" s="1"/>
      <c r="AN1" s="1"/>
      <c r="AO1" s="1"/>
      <c r="AP1" s="1"/>
      <c r="AQ1" s="1"/>
      <c r="AR1" s="1"/>
      <c r="AS1" s="2" t="s">
        <v>3</v>
      </c>
      <c r="AX1" s="1"/>
      <c r="AY1" s="1"/>
      <c r="AZ1" s="1"/>
      <c r="BA1" s="1"/>
      <c r="BB1" s="1"/>
      <c r="BC1" s="1"/>
      <c r="BD1" s="1"/>
      <c r="BE1" s="1"/>
      <c r="BF1" s="1"/>
    </row>
    <row r="2">
      <c r="A2" s="4" t="s">
        <v>4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>
      <c r="A3" s="4" t="s">
        <v>5</v>
      </c>
      <c r="B3" s="1"/>
      <c r="C3" s="5" t="s">
        <v>6</v>
      </c>
      <c r="D3" s="6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4" t="s">
        <v>13</v>
      </c>
      <c r="K3" s="4" t="s">
        <v>14</v>
      </c>
      <c r="L3" s="4" t="s">
        <v>15</v>
      </c>
      <c r="M3" s="4" t="s">
        <v>16</v>
      </c>
      <c r="N3" s="4" t="s">
        <v>17</v>
      </c>
      <c r="O3" s="4" t="s">
        <v>18</v>
      </c>
      <c r="P3" s="1"/>
      <c r="Q3" s="5" t="s">
        <v>19</v>
      </c>
      <c r="R3" s="6" t="s">
        <v>20</v>
      </c>
      <c r="S3" s="5" t="s">
        <v>8</v>
      </c>
      <c r="T3" s="5" t="s">
        <v>9</v>
      </c>
      <c r="U3" s="5" t="s">
        <v>10</v>
      </c>
      <c r="V3" s="5" t="s">
        <v>11</v>
      </c>
      <c r="W3" s="5" t="s">
        <v>12</v>
      </c>
      <c r="X3" s="4" t="s">
        <v>13</v>
      </c>
      <c r="Y3" s="4" t="s">
        <v>14</v>
      </c>
      <c r="Z3" s="4" t="s">
        <v>15</v>
      </c>
      <c r="AA3" s="4" t="s">
        <v>16</v>
      </c>
      <c r="AB3" s="4" t="s">
        <v>17</v>
      </c>
      <c r="AC3" s="4" t="s">
        <v>18</v>
      </c>
      <c r="AD3" s="1"/>
      <c r="AE3" s="7" t="s">
        <v>19</v>
      </c>
      <c r="AF3" s="7" t="s">
        <v>20</v>
      </c>
      <c r="AG3" s="7" t="s">
        <v>8</v>
      </c>
      <c r="AH3" s="7" t="s">
        <v>9</v>
      </c>
      <c r="AI3" s="4" t="s">
        <v>21</v>
      </c>
      <c r="AJ3" s="4" t="s">
        <v>11</v>
      </c>
      <c r="AK3" s="4" t="s">
        <v>12</v>
      </c>
      <c r="AL3" s="4" t="s">
        <v>13</v>
      </c>
      <c r="AM3" s="4" t="s">
        <v>14</v>
      </c>
      <c r="AN3" s="4" t="s">
        <v>15</v>
      </c>
      <c r="AO3" s="4" t="s">
        <v>16</v>
      </c>
      <c r="AP3" s="4" t="s">
        <v>17</v>
      </c>
      <c r="AQ3" s="4" t="s">
        <v>18</v>
      </c>
      <c r="AR3" s="1"/>
      <c r="AS3" s="4" t="s">
        <v>19</v>
      </c>
      <c r="AT3" s="4" t="s">
        <v>20</v>
      </c>
      <c r="AU3" s="4" t="s">
        <v>22</v>
      </c>
      <c r="AV3" s="4" t="s">
        <v>9</v>
      </c>
      <c r="AW3" s="4" t="s">
        <v>21</v>
      </c>
      <c r="AX3" s="4" t="s">
        <v>11</v>
      </c>
      <c r="AY3" s="4" t="s">
        <v>12</v>
      </c>
      <c r="AZ3" s="4" t="s">
        <v>13</v>
      </c>
      <c r="BA3" s="4" t="s">
        <v>14</v>
      </c>
      <c r="BB3" s="4" t="s">
        <v>15</v>
      </c>
      <c r="BC3" s="4" t="s">
        <v>16</v>
      </c>
      <c r="BD3" s="4" t="s">
        <v>17</v>
      </c>
      <c r="BE3" s="4" t="s">
        <v>18</v>
      </c>
      <c r="BF3" s="1"/>
    </row>
    <row r="4">
      <c r="A4" s="4" t="s">
        <v>23</v>
      </c>
      <c r="B4" s="4">
        <v>0.024</v>
      </c>
      <c r="C4" s="5" t="s">
        <v>24</v>
      </c>
      <c r="D4" s="6">
        <v>1.226</v>
      </c>
      <c r="E4" s="8">
        <f t="shared" ref="E4:E21" si="5">D4/39.37</f>
        <v>0.03114046228</v>
      </c>
      <c r="F4" s="5">
        <f t="shared" ref="F4:F21" si="6">E4*9806.65</f>
        <v>305.3836144</v>
      </c>
      <c r="G4" s="9">
        <f t="shared" ref="G4:G21" si="7">2*F4/(1.23*25^2)</f>
        <v>0.7944939562</v>
      </c>
      <c r="H4" s="9">
        <f t="shared" ref="H4:H21" si="8">F4*sin(RADIANS(0))</f>
        <v>0</v>
      </c>
      <c r="I4" s="9">
        <f t="shared" ref="I4:I21" si="9">F4*cos(RADIANS(0))</f>
        <v>305.3836144</v>
      </c>
      <c r="J4" s="1">
        <f t="shared" ref="J4:J21" si="10">H4*cos(RADIANS(0))-I4*sin(RADIANS(0))</f>
        <v>0</v>
      </c>
      <c r="K4" s="1">
        <f t="shared" ref="K4:K21" si="11">I4*cos(RADIANS(0))+H4*sin(RADIANS(0))</f>
        <v>305.3836144</v>
      </c>
      <c r="L4" s="4">
        <v>0.0</v>
      </c>
      <c r="M4" s="1">
        <f t="shared" ref="M4:M21" si="12">2*K4/(1.23*25^2*$B$4)</f>
        <v>33.10391484</v>
      </c>
      <c r="N4" s="1">
        <f t="shared" ref="N4:O4" si="1">2*H4/(1.23*25^2*$B$5)</f>
        <v>0</v>
      </c>
      <c r="O4" s="1">
        <f t="shared" si="1"/>
        <v>9.931174453</v>
      </c>
      <c r="P4" s="1"/>
      <c r="Q4" s="5" t="s">
        <v>24</v>
      </c>
      <c r="R4" s="6">
        <v>1.21</v>
      </c>
      <c r="S4" s="9">
        <f t="shared" ref="S4:S21" si="14">R4/39.37</f>
        <v>0.03073406147</v>
      </c>
      <c r="T4" s="9">
        <f t="shared" ref="T4:T21" si="15">S4*9806.65</f>
        <v>301.3981839</v>
      </c>
      <c r="U4" s="9">
        <f t="shared" ref="U4:U21" si="16">2*T4/(1.23*25^2)</f>
        <v>0.7841253565</v>
      </c>
      <c r="V4" s="9">
        <f t="shared" ref="V4:V21" si="17">T4*sin(RADIANS(4))</f>
        <v>21.0244745</v>
      </c>
      <c r="W4" s="9">
        <f t="shared" ref="W4:W21" si="18">T4*cos(RADIANS(4))</f>
        <v>300.6639931</v>
      </c>
      <c r="X4" s="1">
        <f t="shared" ref="X4:X21" si="19">V4*cos(RADIANS(4))-W4*sin(RADIANS(4))</f>
        <v>0</v>
      </c>
      <c r="Y4" s="1">
        <f t="shared" ref="Y4:Y21" si="20">W4*cos(RADIANS(4))+V4*sin(RADIANS(4))</f>
        <v>301.3981839</v>
      </c>
      <c r="Z4" s="4">
        <v>0.0</v>
      </c>
      <c r="AA4" s="1">
        <f t="shared" ref="AA4:AA21" si="21">2*Y4/(1.23*25^2*$B$4)</f>
        <v>32.67188985</v>
      </c>
      <c r="AB4" s="1">
        <f t="shared" ref="AB4:AC4" si="2">2*V4/(1.23*25^2*$B$5)</f>
        <v>0.683722748</v>
      </c>
      <c r="AC4" s="1">
        <f t="shared" si="2"/>
        <v>9.777690831</v>
      </c>
      <c r="AD4" s="1"/>
      <c r="AE4" s="5" t="s">
        <v>24</v>
      </c>
      <c r="AF4" s="6">
        <v>0.63</v>
      </c>
      <c r="AG4" s="9">
        <f t="shared" ref="AG4:AG21" si="23">AF4/39.37</f>
        <v>0.016002032</v>
      </c>
      <c r="AH4" s="9">
        <f t="shared" ref="AH4:AH21" si="24">AG4*9806.65</f>
        <v>156.9263272</v>
      </c>
      <c r="AI4" s="9">
        <f t="shared" ref="AI4:AI21" si="25">2*AH4/(1.23*25^2)</f>
        <v>0.4082636154</v>
      </c>
      <c r="AJ4" s="9">
        <f t="shared" ref="AJ4:AJ21" si="26">AH4*sin(RADIANS(8))</f>
        <v>21.83992357</v>
      </c>
      <c r="AK4" s="9">
        <f t="shared" ref="AK4:AK21" si="27">AH4*cos(RADIANS(8))</f>
        <v>155.3991309</v>
      </c>
      <c r="AL4" s="1">
        <f t="shared" ref="AL4:AL21" si="28">AJ4*cos(RADIANS(8))-AK4*sin(RADIANS(8))</f>
        <v>0</v>
      </c>
      <c r="AM4" s="1">
        <f t="shared" ref="AM4:AM21" si="29">AK4*cos(RADIANS(8))+AJ4*sin(RADIANS(8))</f>
        <v>156.9263272</v>
      </c>
      <c r="AN4" s="4">
        <v>0.0</v>
      </c>
      <c r="AO4" s="1">
        <f t="shared" ref="AO4:AO21" si="30">2*AM4/(1.23*25^2*$B$4)</f>
        <v>17.01098397</v>
      </c>
      <c r="AP4" s="1">
        <f t="shared" ref="AP4:AQ4" si="3">2*AJ4/(1.23*25^2*$B$5)</f>
        <v>0.710241417</v>
      </c>
      <c r="AQ4" s="1">
        <f t="shared" si="3"/>
        <v>5.053630274</v>
      </c>
      <c r="AR4" s="1"/>
      <c r="AS4" s="5" t="s">
        <v>24</v>
      </c>
      <c r="AT4" s="6">
        <v>-0.115</v>
      </c>
      <c r="AU4" s="9">
        <f t="shared" ref="AU4:AU21" si="32">AT4/39.37</f>
        <v>-0.002921005842</v>
      </c>
      <c r="AV4" s="9">
        <f t="shared" ref="AV4:AV21" si="33">AU4*9806.65</f>
        <v>-28.64528194</v>
      </c>
      <c r="AW4" s="9">
        <f t="shared" ref="AW4:AW21" si="34">2*AV4/(1.23*25^2)</f>
        <v>-0.07452431074</v>
      </c>
      <c r="AX4" s="9">
        <f t="shared" ref="AX4:AX21" si="35">AV4*sin(RADIANS(20))</f>
        <v>-9.797263435</v>
      </c>
      <c r="AY4" s="9">
        <f t="shared" ref="AY4:AY21" si="36">AV4*cos(RADIANS(20))</f>
        <v>-26.91776006</v>
      </c>
      <c r="AZ4" s="1">
        <f t="shared" ref="AZ4:AZ21" si="37">AX4*cos(RADIANS(20))-AY4*sin(RADIANS(20))</f>
        <v>0</v>
      </c>
      <c r="BA4" s="1">
        <f t="shared" ref="BA4:BA21" si="38">AY4*cos(RADIANS(20))+AX4*sin(RADIANS(20))</f>
        <v>-28.64528194</v>
      </c>
      <c r="BB4" s="4">
        <v>0.0</v>
      </c>
      <c r="BC4" s="1">
        <f t="shared" ref="BC4:BC21" si="39">2*BA4/(1.23*25^2*$B$4)</f>
        <v>-3.105179614</v>
      </c>
      <c r="BD4" s="1">
        <f t="shared" ref="BD4:BE4" si="4">2*AX4/(1.23*25^2*$B$5)</f>
        <v>-0.318610193</v>
      </c>
      <c r="BE4" s="1">
        <f t="shared" si="4"/>
        <v>-0.8753743109</v>
      </c>
      <c r="BF4" s="1"/>
    </row>
    <row r="5">
      <c r="A5" s="4" t="s">
        <v>25</v>
      </c>
      <c r="B5" s="4">
        <v>0.08</v>
      </c>
      <c r="C5" s="5" t="s">
        <v>26</v>
      </c>
      <c r="D5" s="6">
        <v>-0.74</v>
      </c>
      <c r="E5" s="8">
        <f t="shared" si="5"/>
        <v>-0.01879603759</v>
      </c>
      <c r="F5" s="5">
        <f t="shared" si="6"/>
        <v>-184.3261621</v>
      </c>
      <c r="G5" s="9">
        <f t="shared" si="7"/>
        <v>-0.4795477387</v>
      </c>
      <c r="H5" s="9">
        <f t="shared" si="8"/>
        <v>0</v>
      </c>
      <c r="I5" s="9">
        <f t="shared" si="9"/>
        <v>-184.3261621</v>
      </c>
      <c r="J5" s="1">
        <f t="shared" si="10"/>
        <v>0</v>
      </c>
      <c r="K5" s="1">
        <f t="shared" si="11"/>
        <v>-184.3261621</v>
      </c>
      <c r="L5" s="4">
        <v>0.0</v>
      </c>
      <c r="M5" s="1">
        <f t="shared" si="12"/>
        <v>-19.98115578</v>
      </c>
      <c r="N5" s="1">
        <f t="shared" ref="N5:O5" si="13">2*H5/(1.23*25^2*$B$5)</f>
        <v>0</v>
      </c>
      <c r="O5" s="1">
        <f t="shared" si="13"/>
        <v>-5.994346733</v>
      </c>
      <c r="P5" s="1"/>
      <c r="Q5" s="5" t="s">
        <v>26</v>
      </c>
      <c r="R5" s="6">
        <v>-1.83</v>
      </c>
      <c r="S5" s="9">
        <f t="shared" si="14"/>
        <v>-0.04648209296</v>
      </c>
      <c r="T5" s="9">
        <f t="shared" si="15"/>
        <v>-455.833617</v>
      </c>
      <c r="U5" s="9">
        <f t="shared" si="16"/>
        <v>-1.185908597</v>
      </c>
      <c r="V5" s="9">
        <f t="shared" si="17"/>
        <v>-31.79734573</v>
      </c>
      <c r="W5" s="9">
        <f t="shared" si="18"/>
        <v>-454.7232292</v>
      </c>
      <c r="X5" s="1">
        <f t="shared" si="19"/>
        <v>0</v>
      </c>
      <c r="Y5" s="1">
        <f t="shared" si="20"/>
        <v>-455.833617</v>
      </c>
      <c r="Z5" s="4">
        <v>0.0</v>
      </c>
      <c r="AA5" s="1">
        <f t="shared" si="21"/>
        <v>-49.41285821</v>
      </c>
      <c r="AB5" s="1">
        <f t="shared" ref="AB5:AC5" si="22">2*V5/(1.23*25^2*$B$5)</f>
        <v>-1.034060024</v>
      </c>
      <c r="AC5" s="1">
        <f t="shared" si="22"/>
        <v>-14.78774729</v>
      </c>
      <c r="AD5" s="1"/>
      <c r="AE5" s="5" t="s">
        <v>26</v>
      </c>
      <c r="AF5" s="6">
        <v>-3.17</v>
      </c>
      <c r="AG5" s="9">
        <f t="shared" si="23"/>
        <v>-0.08051816104</v>
      </c>
      <c r="AH5" s="9">
        <f t="shared" si="24"/>
        <v>-789.6134239</v>
      </c>
      <c r="AI5" s="9">
        <f t="shared" si="25"/>
        <v>-2.054278826</v>
      </c>
      <c r="AJ5" s="9">
        <f t="shared" si="26"/>
        <v>-109.8929488</v>
      </c>
      <c r="AK5" s="9">
        <f t="shared" si="27"/>
        <v>-781.9289604</v>
      </c>
      <c r="AL5" s="1">
        <f t="shared" si="28"/>
        <v>0</v>
      </c>
      <c r="AM5" s="1">
        <f t="shared" si="29"/>
        <v>-789.6134239</v>
      </c>
      <c r="AN5" s="4">
        <v>0.0</v>
      </c>
      <c r="AO5" s="1">
        <f t="shared" si="30"/>
        <v>-85.5949511</v>
      </c>
      <c r="AP5" s="1">
        <f t="shared" ref="AP5:AQ5" si="31">2*AJ5/(1.23*25^2*$B$5)</f>
        <v>-3.573754431</v>
      </c>
      <c r="AQ5" s="1">
        <f t="shared" si="31"/>
        <v>-25.42858408</v>
      </c>
      <c r="AR5" s="1"/>
      <c r="AS5" s="5" t="s">
        <v>26</v>
      </c>
      <c r="AT5" s="6">
        <v>1.39</v>
      </c>
      <c r="AU5" s="9">
        <f t="shared" si="32"/>
        <v>0.03530607061</v>
      </c>
      <c r="AV5" s="9">
        <f t="shared" si="33"/>
        <v>346.2342774</v>
      </c>
      <c r="AW5" s="9">
        <f t="shared" si="34"/>
        <v>0.9007721037</v>
      </c>
      <c r="AX5" s="9">
        <f t="shared" si="35"/>
        <v>118.4190972</v>
      </c>
      <c r="AY5" s="9">
        <f t="shared" si="36"/>
        <v>325.3537955</v>
      </c>
      <c r="AZ5" s="1">
        <f t="shared" si="37"/>
        <v>0</v>
      </c>
      <c r="BA5" s="1">
        <f t="shared" si="38"/>
        <v>346.2342774</v>
      </c>
      <c r="BB5" s="4">
        <v>0.0</v>
      </c>
      <c r="BC5" s="1">
        <f t="shared" si="39"/>
        <v>37.53217099</v>
      </c>
      <c r="BD5" s="1">
        <f t="shared" ref="BD5:BE5" si="40">2*AX5/(1.23*25^2*$B$5)</f>
        <v>3.85102755</v>
      </c>
      <c r="BE5" s="1">
        <f t="shared" si="40"/>
        <v>10.58061124</v>
      </c>
      <c r="BF5" s="1"/>
    </row>
    <row r="6">
      <c r="A6" s="1"/>
      <c r="B6" s="1"/>
      <c r="C6" s="5" t="s">
        <v>27</v>
      </c>
      <c r="D6" s="6">
        <v>-1.622</v>
      </c>
      <c r="E6" s="8">
        <f t="shared" si="5"/>
        <v>-0.0411988824</v>
      </c>
      <c r="F6" s="5">
        <f t="shared" si="6"/>
        <v>-404.0230201</v>
      </c>
      <c r="G6" s="9">
        <f t="shared" si="7"/>
        <v>-1.0511168</v>
      </c>
      <c r="H6" s="9">
        <f t="shared" si="8"/>
        <v>0</v>
      </c>
      <c r="I6" s="9">
        <f t="shared" si="9"/>
        <v>-404.0230201</v>
      </c>
      <c r="J6" s="1">
        <f t="shared" si="10"/>
        <v>0</v>
      </c>
      <c r="K6" s="1">
        <f t="shared" si="11"/>
        <v>-404.0230201</v>
      </c>
      <c r="L6" s="4">
        <v>0.0</v>
      </c>
      <c r="M6" s="1">
        <f t="shared" si="12"/>
        <v>-43.79653334</v>
      </c>
      <c r="N6" s="1">
        <f t="shared" ref="N6:O6" si="41">2*H6/(1.23*25^2*$B$5)</f>
        <v>0</v>
      </c>
      <c r="O6" s="1">
        <f t="shared" si="41"/>
        <v>-13.13896</v>
      </c>
      <c r="P6" s="1"/>
      <c r="Q6" s="5" t="s">
        <v>27</v>
      </c>
      <c r="R6" s="6">
        <v>-2.47</v>
      </c>
      <c r="S6" s="9">
        <f t="shared" si="14"/>
        <v>-0.06273812548</v>
      </c>
      <c r="T6" s="9">
        <f t="shared" si="15"/>
        <v>-615.2508382</v>
      </c>
      <c r="U6" s="9">
        <f t="shared" si="16"/>
        <v>-1.600652587</v>
      </c>
      <c r="V6" s="9">
        <f t="shared" si="17"/>
        <v>-42.91772894</v>
      </c>
      <c r="W6" s="9">
        <f t="shared" si="18"/>
        <v>-613.7521181</v>
      </c>
      <c r="X6" s="1">
        <f t="shared" si="19"/>
        <v>0</v>
      </c>
      <c r="Y6" s="1">
        <f t="shared" si="20"/>
        <v>-615.2508382</v>
      </c>
      <c r="Z6" s="4">
        <v>0.0</v>
      </c>
      <c r="AA6" s="1">
        <f t="shared" si="21"/>
        <v>-66.6938578</v>
      </c>
      <c r="AB6" s="1">
        <f t="shared" ref="AB6:AC6" si="42">2*V6/(1.23*25^2*$B$5)</f>
        <v>-1.395698502</v>
      </c>
      <c r="AC6" s="1">
        <f t="shared" si="42"/>
        <v>-19.95941847</v>
      </c>
      <c r="AD6" s="1"/>
      <c r="AE6" s="5" t="s">
        <v>27</v>
      </c>
      <c r="AF6" s="6">
        <v>-3.41</v>
      </c>
      <c r="AG6" s="9">
        <f t="shared" si="23"/>
        <v>-0.08661417323</v>
      </c>
      <c r="AH6" s="9">
        <f t="shared" si="24"/>
        <v>-849.3948819</v>
      </c>
      <c r="AI6" s="9">
        <f t="shared" si="25"/>
        <v>-2.209807823</v>
      </c>
      <c r="AJ6" s="9">
        <f t="shared" si="26"/>
        <v>-118.2129197</v>
      </c>
      <c r="AK6" s="9">
        <f t="shared" si="27"/>
        <v>-841.1286293</v>
      </c>
      <c r="AL6" s="1">
        <f t="shared" si="28"/>
        <v>0</v>
      </c>
      <c r="AM6" s="1">
        <f t="shared" si="29"/>
        <v>-849.3948819</v>
      </c>
      <c r="AN6" s="4">
        <v>0.0</v>
      </c>
      <c r="AO6" s="1">
        <f t="shared" si="30"/>
        <v>-92.07532595</v>
      </c>
      <c r="AP6" s="1">
        <f t="shared" ref="AP6:AQ6" si="43">2*AJ6/(1.23*25^2*$B$5)</f>
        <v>-3.84432259</v>
      </c>
      <c r="AQ6" s="1">
        <f t="shared" si="43"/>
        <v>-27.35377656</v>
      </c>
      <c r="AR6" s="1"/>
      <c r="AS6" s="5" t="s">
        <v>27</v>
      </c>
      <c r="AT6" s="6">
        <v>-1.65</v>
      </c>
      <c r="AU6" s="9">
        <f t="shared" si="32"/>
        <v>-0.04191008382</v>
      </c>
      <c r="AV6" s="9">
        <f t="shared" si="33"/>
        <v>-410.9975235</v>
      </c>
      <c r="AW6" s="9">
        <f t="shared" si="34"/>
        <v>-1.06926185</v>
      </c>
      <c r="AX6" s="9">
        <f t="shared" si="35"/>
        <v>-140.5694319</v>
      </c>
      <c r="AY6" s="9">
        <f t="shared" si="36"/>
        <v>-386.21134</v>
      </c>
      <c r="AZ6" s="1">
        <f t="shared" si="37"/>
        <v>0</v>
      </c>
      <c r="BA6" s="1">
        <f t="shared" si="38"/>
        <v>-410.9975235</v>
      </c>
      <c r="BB6" s="4">
        <v>0.0</v>
      </c>
      <c r="BC6" s="1">
        <f t="shared" si="39"/>
        <v>-44.55257707</v>
      </c>
      <c r="BD6" s="1">
        <f t="shared" ref="BD6:BE6" si="44">2*AX6/(1.23*25^2*$B$5)</f>
        <v>-4.571363639</v>
      </c>
      <c r="BE6" s="1">
        <f t="shared" si="44"/>
        <v>-12.55971837</v>
      </c>
      <c r="BF6" s="1"/>
    </row>
    <row r="7">
      <c r="A7" s="1"/>
      <c r="B7" s="1"/>
      <c r="C7" s="5" t="s">
        <v>28</v>
      </c>
      <c r="D7" s="6">
        <v>-2.13</v>
      </c>
      <c r="E7" s="8">
        <f t="shared" si="5"/>
        <v>-0.0541021082</v>
      </c>
      <c r="F7" s="5">
        <f t="shared" si="6"/>
        <v>-530.5604394</v>
      </c>
      <c r="G7" s="9">
        <f t="shared" si="7"/>
        <v>-1.380319842</v>
      </c>
      <c r="H7" s="9">
        <f t="shared" si="8"/>
        <v>0</v>
      </c>
      <c r="I7" s="9">
        <f t="shared" si="9"/>
        <v>-530.5604394</v>
      </c>
      <c r="J7" s="1">
        <f t="shared" si="10"/>
        <v>0</v>
      </c>
      <c r="K7" s="1">
        <f t="shared" si="11"/>
        <v>-530.5604394</v>
      </c>
      <c r="L7" s="4">
        <v>0.0</v>
      </c>
      <c r="M7" s="1">
        <f t="shared" si="12"/>
        <v>-57.51332677</v>
      </c>
      <c r="N7" s="1">
        <f t="shared" ref="N7:O7" si="45">2*H7/(1.23*25^2*$B$5)</f>
        <v>0</v>
      </c>
      <c r="O7" s="1">
        <f t="shared" si="45"/>
        <v>-17.25399803</v>
      </c>
      <c r="P7" s="1"/>
      <c r="Q7" s="5" t="s">
        <v>28</v>
      </c>
      <c r="R7" s="6">
        <v>-2.78</v>
      </c>
      <c r="S7" s="9">
        <f t="shared" si="14"/>
        <v>-0.07061214122</v>
      </c>
      <c r="T7" s="9">
        <f t="shared" si="15"/>
        <v>-692.4685547</v>
      </c>
      <c r="U7" s="9">
        <f t="shared" si="16"/>
        <v>-1.801544207</v>
      </c>
      <c r="V7" s="9">
        <f t="shared" si="17"/>
        <v>-48.30416456</v>
      </c>
      <c r="W7" s="9">
        <f t="shared" si="18"/>
        <v>-690.7817361</v>
      </c>
      <c r="X7" s="1">
        <f t="shared" si="19"/>
        <v>0</v>
      </c>
      <c r="Y7" s="1">
        <f t="shared" si="20"/>
        <v>-692.4685547</v>
      </c>
      <c r="Z7" s="4">
        <v>0.0</v>
      </c>
      <c r="AA7" s="1">
        <f t="shared" si="21"/>
        <v>-75.06434198</v>
      </c>
      <c r="AB7" s="1">
        <f t="shared" ref="AB7:AC7" si="46">2*V7/(1.23*25^2*$B$5)</f>
        <v>-1.57086714</v>
      </c>
      <c r="AC7" s="1">
        <f t="shared" si="46"/>
        <v>-22.4644467</v>
      </c>
      <c r="AD7" s="1"/>
      <c r="AE7" s="5" t="s">
        <v>28</v>
      </c>
      <c r="AF7" s="6">
        <v>-3.43</v>
      </c>
      <c r="AG7" s="9">
        <f t="shared" si="23"/>
        <v>-0.08712217424</v>
      </c>
      <c r="AH7" s="9">
        <f t="shared" si="24"/>
        <v>-854.3766701</v>
      </c>
      <c r="AI7" s="9">
        <f t="shared" si="25"/>
        <v>-2.222768572</v>
      </c>
      <c r="AJ7" s="9">
        <f t="shared" si="26"/>
        <v>-118.9062506</v>
      </c>
      <c r="AK7" s="9">
        <f t="shared" si="27"/>
        <v>-846.061935</v>
      </c>
      <c r="AL7" s="1">
        <f t="shared" si="28"/>
        <v>0</v>
      </c>
      <c r="AM7" s="1">
        <f t="shared" si="29"/>
        <v>-854.3766701</v>
      </c>
      <c r="AN7" s="4">
        <v>0.0</v>
      </c>
      <c r="AO7" s="1">
        <f t="shared" si="30"/>
        <v>-92.61535719</v>
      </c>
      <c r="AP7" s="1">
        <f t="shared" ref="AP7:AQ7" si="47">2*AJ7/(1.23*25^2*$B$5)</f>
        <v>-3.866869937</v>
      </c>
      <c r="AQ7" s="1">
        <f t="shared" si="47"/>
        <v>-27.51420927</v>
      </c>
      <c r="AR7" s="1"/>
      <c r="AS7" s="5" t="s">
        <v>28</v>
      </c>
      <c r="AT7" s="6">
        <v>-3.78</v>
      </c>
      <c r="AU7" s="9">
        <f t="shared" si="32"/>
        <v>-0.09601219202</v>
      </c>
      <c r="AV7" s="9">
        <f t="shared" si="33"/>
        <v>-941.5579629</v>
      </c>
      <c r="AW7" s="9">
        <f t="shared" si="34"/>
        <v>-2.449581692</v>
      </c>
      <c r="AX7" s="9">
        <f t="shared" si="35"/>
        <v>-322.0317894</v>
      </c>
      <c r="AY7" s="9">
        <f t="shared" si="36"/>
        <v>-884.7750698</v>
      </c>
      <c r="AZ7" s="1">
        <f t="shared" si="37"/>
        <v>0</v>
      </c>
      <c r="BA7" s="1">
        <f t="shared" si="38"/>
        <v>-941.5579629</v>
      </c>
      <c r="BB7" s="4">
        <v>0.0</v>
      </c>
      <c r="BC7" s="1">
        <f t="shared" si="39"/>
        <v>-102.0659038</v>
      </c>
      <c r="BD7" s="1">
        <f t="shared" ref="BD7:BE7" si="48">2*AX7/(1.23*25^2*$B$5)</f>
        <v>-10.47257852</v>
      </c>
      <c r="BE7" s="1">
        <f t="shared" si="48"/>
        <v>-28.773173</v>
      </c>
      <c r="BF7" s="1"/>
    </row>
    <row r="8">
      <c r="A8" s="1"/>
      <c r="B8" s="1"/>
      <c r="C8" s="5" t="s">
        <v>29</v>
      </c>
      <c r="D8" s="6">
        <v>-2.04</v>
      </c>
      <c r="E8" s="8">
        <f t="shared" si="5"/>
        <v>-0.05181610363</v>
      </c>
      <c r="F8" s="5">
        <f t="shared" si="6"/>
        <v>-508.1423927</v>
      </c>
      <c r="G8" s="9">
        <f t="shared" si="7"/>
        <v>-1.321996469</v>
      </c>
      <c r="H8" s="9">
        <f t="shared" si="8"/>
        <v>0</v>
      </c>
      <c r="I8" s="9">
        <f t="shared" si="9"/>
        <v>-508.1423927</v>
      </c>
      <c r="J8" s="1">
        <f t="shared" si="10"/>
        <v>0</v>
      </c>
      <c r="K8" s="1">
        <f t="shared" si="11"/>
        <v>-508.1423927</v>
      </c>
      <c r="L8" s="4">
        <v>0.0</v>
      </c>
      <c r="M8" s="1">
        <f t="shared" si="12"/>
        <v>-55.0831862</v>
      </c>
      <c r="N8" s="1">
        <f t="shared" ref="N8:O8" si="49">2*H8/(1.23*25^2*$B$5)</f>
        <v>0</v>
      </c>
      <c r="O8" s="1">
        <f t="shared" si="49"/>
        <v>-16.52495586</v>
      </c>
      <c r="P8" s="1"/>
      <c r="Q8" s="5" t="s">
        <v>29</v>
      </c>
      <c r="R8" s="6">
        <v>-2.42</v>
      </c>
      <c r="S8" s="9">
        <f t="shared" si="14"/>
        <v>-0.06146812294</v>
      </c>
      <c r="T8" s="9">
        <f t="shared" si="15"/>
        <v>-602.7963678</v>
      </c>
      <c r="U8" s="9">
        <f t="shared" si="16"/>
        <v>-1.568250713</v>
      </c>
      <c r="V8" s="9">
        <f t="shared" si="17"/>
        <v>-42.048949</v>
      </c>
      <c r="W8" s="9">
        <f t="shared" si="18"/>
        <v>-601.3279861</v>
      </c>
      <c r="X8" s="1">
        <f t="shared" si="19"/>
        <v>0</v>
      </c>
      <c r="Y8" s="1">
        <f t="shared" si="20"/>
        <v>-602.7963678</v>
      </c>
      <c r="Z8" s="4">
        <v>0.0</v>
      </c>
      <c r="AA8" s="1">
        <f t="shared" si="21"/>
        <v>-65.34377971</v>
      </c>
      <c r="AB8" s="1">
        <f t="shared" ref="AB8:AC8" si="50">2*V8/(1.23*25^2*$B$5)</f>
        <v>-1.367445496</v>
      </c>
      <c r="AC8" s="1">
        <f t="shared" si="50"/>
        <v>-19.55538166</v>
      </c>
      <c r="AD8" s="1"/>
      <c r="AE8" s="5" t="s">
        <v>29</v>
      </c>
      <c r="AF8" s="6">
        <v>-2.82</v>
      </c>
      <c r="AG8" s="9">
        <f t="shared" si="23"/>
        <v>-0.07162814326</v>
      </c>
      <c r="AH8" s="9">
        <f t="shared" si="24"/>
        <v>-702.4321311</v>
      </c>
      <c r="AI8" s="9">
        <f t="shared" si="25"/>
        <v>-1.827465707</v>
      </c>
      <c r="AJ8" s="9">
        <f t="shared" si="26"/>
        <v>-97.75965789</v>
      </c>
      <c r="AK8" s="9">
        <f t="shared" si="27"/>
        <v>-695.5961099</v>
      </c>
      <c r="AL8" s="1">
        <f t="shared" si="28"/>
        <v>0</v>
      </c>
      <c r="AM8" s="1">
        <f t="shared" si="29"/>
        <v>-702.4321311</v>
      </c>
      <c r="AN8" s="4">
        <v>0.0</v>
      </c>
      <c r="AO8" s="1">
        <f t="shared" si="30"/>
        <v>-76.14440445</v>
      </c>
      <c r="AP8" s="1">
        <f t="shared" ref="AP8:AQ8" si="51">2*AJ8/(1.23*25^2*$B$5)</f>
        <v>-3.179175866</v>
      </c>
      <c r="AQ8" s="1">
        <f t="shared" si="51"/>
        <v>-22.6210117</v>
      </c>
      <c r="AR8" s="1"/>
      <c r="AS8" s="5" t="s">
        <v>29</v>
      </c>
      <c r="AT8" s="6">
        <v>-1.27</v>
      </c>
      <c r="AU8" s="9">
        <f t="shared" si="32"/>
        <v>-0.03225806452</v>
      </c>
      <c r="AV8" s="9">
        <f t="shared" si="33"/>
        <v>-316.3435484</v>
      </c>
      <c r="AW8" s="9">
        <f t="shared" si="34"/>
        <v>-0.8230076056</v>
      </c>
      <c r="AX8" s="9">
        <f t="shared" si="35"/>
        <v>-108.1958658</v>
      </c>
      <c r="AY8" s="9">
        <f t="shared" si="36"/>
        <v>-297.2656981</v>
      </c>
      <c r="AZ8" s="1">
        <f t="shared" si="37"/>
        <v>0</v>
      </c>
      <c r="BA8" s="1">
        <f t="shared" si="38"/>
        <v>-316.3435484</v>
      </c>
      <c r="BB8" s="4">
        <v>0.0</v>
      </c>
      <c r="BC8" s="1">
        <f t="shared" si="39"/>
        <v>-34.29198356</v>
      </c>
      <c r="BD8" s="1">
        <f t="shared" ref="BD8:BE8" si="52">2*AX8/(1.23*25^2*$B$5)</f>
        <v>-3.51856474</v>
      </c>
      <c r="BE8" s="1">
        <f t="shared" si="52"/>
        <v>-9.667177172</v>
      </c>
      <c r="BF8" s="1"/>
    </row>
    <row r="9">
      <c r="A9" s="1"/>
      <c r="B9" s="1"/>
      <c r="C9" s="5" t="s">
        <v>30</v>
      </c>
      <c r="D9" s="6">
        <v>-1.86</v>
      </c>
      <c r="E9" s="8">
        <f t="shared" si="5"/>
        <v>-0.04724409449</v>
      </c>
      <c r="F9" s="5">
        <f t="shared" si="6"/>
        <v>-463.3062992</v>
      </c>
      <c r="G9" s="9">
        <f t="shared" si="7"/>
        <v>-1.205349722</v>
      </c>
      <c r="H9" s="9">
        <f t="shared" si="8"/>
        <v>0</v>
      </c>
      <c r="I9" s="9">
        <f t="shared" si="9"/>
        <v>-463.3062992</v>
      </c>
      <c r="J9" s="1">
        <f t="shared" si="10"/>
        <v>0</v>
      </c>
      <c r="K9" s="1">
        <f t="shared" si="11"/>
        <v>-463.3062992</v>
      </c>
      <c r="L9" s="4">
        <v>0.0</v>
      </c>
      <c r="M9" s="1">
        <f t="shared" si="12"/>
        <v>-50.22290506</v>
      </c>
      <c r="N9" s="1">
        <f t="shared" ref="N9:O9" si="53">2*H9/(1.23*25^2*$B$5)</f>
        <v>0</v>
      </c>
      <c r="O9" s="1">
        <f t="shared" si="53"/>
        <v>-15.06687152</v>
      </c>
      <c r="P9" s="1"/>
      <c r="Q9" s="5" t="s">
        <v>30</v>
      </c>
      <c r="R9" s="6">
        <v>-2.17</v>
      </c>
      <c r="S9" s="9">
        <f t="shared" si="14"/>
        <v>-0.05511811024</v>
      </c>
      <c r="T9" s="9">
        <f t="shared" si="15"/>
        <v>-540.5240157</v>
      </c>
      <c r="U9" s="9">
        <f t="shared" si="16"/>
        <v>-1.406241342</v>
      </c>
      <c r="V9" s="9">
        <f t="shared" si="17"/>
        <v>-37.70504931</v>
      </c>
      <c r="W9" s="9">
        <f t="shared" si="18"/>
        <v>-539.2073264</v>
      </c>
      <c r="X9" s="1">
        <f t="shared" si="19"/>
        <v>0</v>
      </c>
      <c r="Y9" s="1">
        <f t="shared" si="20"/>
        <v>-540.5240157</v>
      </c>
      <c r="Z9" s="4">
        <v>0.0</v>
      </c>
      <c r="AA9" s="1">
        <f t="shared" si="21"/>
        <v>-58.59338924</v>
      </c>
      <c r="AB9" s="1">
        <f t="shared" ref="AB9:AC9" si="54">2*V9/(1.23*25^2*$B$5)</f>
        <v>-1.226180465</v>
      </c>
      <c r="AC9" s="1">
        <f t="shared" si="54"/>
        <v>-17.53519761</v>
      </c>
      <c r="AD9" s="1"/>
      <c r="AE9" s="5" t="s">
        <v>30</v>
      </c>
      <c r="AF9" s="6">
        <v>-2.51</v>
      </c>
      <c r="AG9" s="9">
        <f t="shared" si="23"/>
        <v>-0.06375412751</v>
      </c>
      <c r="AH9" s="9">
        <f t="shared" si="24"/>
        <v>-625.2144145</v>
      </c>
      <c r="AI9" s="9">
        <f t="shared" si="25"/>
        <v>-1.626574087</v>
      </c>
      <c r="AJ9" s="9">
        <f t="shared" si="26"/>
        <v>-87.01302883</v>
      </c>
      <c r="AK9" s="9">
        <f t="shared" si="27"/>
        <v>-619.1298708</v>
      </c>
      <c r="AL9" s="1">
        <f t="shared" si="28"/>
        <v>0</v>
      </c>
      <c r="AM9" s="1">
        <f t="shared" si="29"/>
        <v>-625.2144145</v>
      </c>
      <c r="AN9" s="4">
        <v>0.0</v>
      </c>
      <c r="AO9" s="1">
        <f t="shared" si="30"/>
        <v>-67.77392027</v>
      </c>
      <c r="AP9" s="1">
        <f t="shared" ref="AP9:AQ9" si="55">2*AJ9/(1.23*25^2*$B$5)</f>
        <v>-2.829691995</v>
      </c>
      <c r="AQ9" s="1">
        <f t="shared" si="55"/>
        <v>-20.13430474</v>
      </c>
      <c r="AR9" s="1"/>
      <c r="AS9" s="5" t="s">
        <v>30</v>
      </c>
      <c r="AT9" s="6">
        <v>1.067</v>
      </c>
      <c r="AU9" s="9">
        <f t="shared" si="32"/>
        <v>0.0271018542</v>
      </c>
      <c r="AV9" s="9">
        <f t="shared" si="33"/>
        <v>265.7783985</v>
      </c>
      <c r="AW9" s="9">
        <f t="shared" si="34"/>
        <v>0.6914559962</v>
      </c>
      <c r="AX9" s="9">
        <f t="shared" si="35"/>
        <v>90.90156596</v>
      </c>
      <c r="AY9" s="9">
        <f t="shared" si="36"/>
        <v>249.7499999</v>
      </c>
      <c r="AZ9" s="1">
        <f t="shared" si="37"/>
        <v>0</v>
      </c>
      <c r="BA9" s="1">
        <f t="shared" si="38"/>
        <v>265.7783985</v>
      </c>
      <c r="BB9" s="4">
        <v>0.0</v>
      </c>
      <c r="BC9" s="1">
        <f t="shared" si="39"/>
        <v>28.81066651</v>
      </c>
      <c r="BD9" s="1">
        <f t="shared" ref="BD9:BE9" si="56">2*AX9/(1.23*25^2*$B$5)</f>
        <v>2.956148486</v>
      </c>
      <c r="BE9" s="1">
        <f t="shared" si="56"/>
        <v>8.121951215</v>
      </c>
      <c r="BF9" s="1"/>
    </row>
    <row r="10">
      <c r="A10" s="1"/>
      <c r="B10" s="1"/>
      <c r="C10" s="5" t="s">
        <v>31</v>
      </c>
      <c r="D10" s="6">
        <v>-1.71</v>
      </c>
      <c r="E10" s="8">
        <f t="shared" si="5"/>
        <v>-0.04343408687</v>
      </c>
      <c r="F10" s="5">
        <f t="shared" si="6"/>
        <v>-425.942888</v>
      </c>
      <c r="G10" s="9">
        <f t="shared" si="7"/>
        <v>-1.108144099</v>
      </c>
      <c r="H10" s="9">
        <f t="shared" si="8"/>
        <v>0</v>
      </c>
      <c r="I10" s="9">
        <f t="shared" si="9"/>
        <v>-425.942888</v>
      </c>
      <c r="J10" s="1">
        <f t="shared" si="10"/>
        <v>0</v>
      </c>
      <c r="K10" s="1">
        <f t="shared" si="11"/>
        <v>-425.942888</v>
      </c>
      <c r="L10" s="4">
        <v>0.0</v>
      </c>
      <c r="M10" s="1">
        <f t="shared" si="12"/>
        <v>-46.17267078</v>
      </c>
      <c r="N10" s="1">
        <f t="shared" ref="N10:O10" si="57">2*H10/(1.23*25^2*$B$5)</f>
        <v>0</v>
      </c>
      <c r="O10" s="1">
        <f t="shared" si="57"/>
        <v>-13.85180124</v>
      </c>
      <c r="P10" s="1"/>
      <c r="Q10" s="5" t="s">
        <v>31</v>
      </c>
      <c r="R10" s="6">
        <v>-1.98</v>
      </c>
      <c r="S10" s="9">
        <f t="shared" si="14"/>
        <v>-0.05029210058</v>
      </c>
      <c r="T10" s="9">
        <f t="shared" si="15"/>
        <v>-493.1970282</v>
      </c>
      <c r="U10" s="9">
        <f t="shared" si="16"/>
        <v>-1.28311422</v>
      </c>
      <c r="V10" s="9">
        <f t="shared" si="17"/>
        <v>-34.40368555</v>
      </c>
      <c r="W10" s="9">
        <f t="shared" si="18"/>
        <v>-491.995625</v>
      </c>
      <c r="X10" s="1">
        <f t="shared" si="19"/>
        <v>0</v>
      </c>
      <c r="Y10" s="1">
        <f t="shared" si="20"/>
        <v>-493.1970282</v>
      </c>
      <c r="Z10" s="4">
        <v>0.0</v>
      </c>
      <c r="AA10" s="1">
        <f t="shared" si="21"/>
        <v>-53.46309249</v>
      </c>
      <c r="AB10" s="1">
        <f t="shared" ref="AB10:AC10" si="58">2*V10/(1.23*25^2*$B$5)</f>
        <v>-1.118819042</v>
      </c>
      <c r="AC10" s="1">
        <f t="shared" si="58"/>
        <v>-15.99985772</v>
      </c>
      <c r="AD10" s="1"/>
      <c r="AE10" s="5" t="s">
        <v>31</v>
      </c>
      <c r="AF10" s="6">
        <v>-2.07</v>
      </c>
      <c r="AG10" s="9">
        <f t="shared" si="23"/>
        <v>-0.05257810516</v>
      </c>
      <c r="AH10" s="9">
        <f t="shared" si="24"/>
        <v>-515.6150749</v>
      </c>
      <c r="AI10" s="9">
        <f t="shared" si="25"/>
        <v>-1.341437593</v>
      </c>
      <c r="AJ10" s="9">
        <f t="shared" si="26"/>
        <v>-71.75974888</v>
      </c>
      <c r="AK10" s="9">
        <f t="shared" si="27"/>
        <v>-510.5971445</v>
      </c>
      <c r="AL10" s="1">
        <f t="shared" si="28"/>
        <v>0</v>
      </c>
      <c r="AM10" s="1">
        <f t="shared" si="29"/>
        <v>-515.6150749</v>
      </c>
      <c r="AN10" s="4">
        <v>0.0</v>
      </c>
      <c r="AO10" s="1">
        <f t="shared" si="30"/>
        <v>-55.89323305</v>
      </c>
      <c r="AP10" s="1">
        <f t="shared" ref="AP10:AQ10" si="59">2*AJ10/(1.23*25^2*$B$5)</f>
        <v>-2.33365037</v>
      </c>
      <c r="AQ10" s="1">
        <f t="shared" si="59"/>
        <v>-16.60478519</v>
      </c>
      <c r="AR10" s="1"/>
      <c r="AS10" s="5" t="s">
        <v>31</v>
      </c>
      <c r="AT10" s="6">
        <v>1.256</v>
      </c>
      <c r="AU10" s="9">
        <f t="shared" si="32"/>
        <v>0.0319024638</v>
      </c>
      <c r="AV10" s="9">
        <f t="shared" si="33"/>
        <v>312.8562967</v>
      </c>
      <c r="AW10" s="9">
        <f t="shared" si="34"/>
        <v>0.8139350808</v>
      </c>
      <c r="AX10" s="9">
        <f t="shared" si="35"/>
        <v>107.0031554</v>
      </c>
      <c r="AY10" s="9">
        <f t="shared" si="36"/>
        <v>293.9887533</v>
      </c>
      <c r="AZ10" s="1">
        <f t="shared" si="37"/>
        <v>0</v>
      </c>
      <c r="BA10" s="1">
        <f t="shared" si="38"/>
        <v>312.8562967</v>
      </c>
      <c r="BB10" s="4">
        <v>0.0</v>
      </c>
      <c r="BC10" s="1">
        <f t="shared" si="39"/>
        <v>33.9139617</v>
      </c>
      <c r="BD10" s="1">
        <f t="shared" ref="BD10:BE10" si="60">2*AX10/(1.23*25^2*$B$5)</f>
        <v>3.479777412</v>
      </c>
      <c r="BE10" s="1">
        <f t="shared" si="60"/>
        <v>9.560609865</v>
      </c>
      <c r="BF10" s="1"/>
    </row>
    <row r="11">
      <c r="A11" s="1"/>
      <c r="B11" s="1"/>
      <c r="C11" s="5" t="s">
        <v>32</v>
      </c>
      <c r="D11" s="6">
        <v>-1.56</v>
      </c>
      <c r="E11" s="8">
        <f t="shared" si="5"/>
        <v>-0.03962407925</v>
      </c>
      <c r="F11" s="5">
        <f t="shared" si="6"/>
        <v>-388.5794768</v>
      </c>
      <c r="G11" s="9">
        <f t="shared" si="7"/>
        <v>-1.010938476</v>
      </c>
      <c r="H11" s="9">
        <f t="shared" si="8"/>
        <v>0</v>
      </c>
      <c r="I11" s="9">
        <f t="shared" si="9"/>
        <v>-388.5794768</v>
      </c>
      <c r="J11" s="1">
        <f t="shared" si="10"/>
        <v>0</v>
      </c>
      <c r="K11" s="1">
        <f t="shared" si="11"/>
        <v>-388.5794768</v>
      </c>
      <c r="L11" s="4">
        <v>0.0</v>
      </c>
      <c r="M11" s="1">
        <f t="shared" si="12"/>
        <v>-42.12243651</v>
      </c>
      <c r="N11" s="1">
        <f t="shared" ref="N11:O11" si="61">2*H11/(1.23*25^2*$B$5)</f>
        <v>0</v>
      </c>
      <c r="O11" s="1">
        <f t="shared" si="61"/>
        <v>-12.63673095</v>
      </c>
      <c r="P11" s="1"/>
      <c r="Q11" s="5" t="s">
        <v>32</v>
      </c>
      <c r="R11" s="6">
        <v>-1.69</v>
      </c>
      <c r="S11" s="9">
        <f t="shared" si="14"/>
        <v>-0.04292608585</v>
      </c>
      <c r="T11" s="9">
        <f t="shared" si="15"/>
        <v>-420.9610998</v>
      </c>
      <c r="U11" s="9">
        <f t="shared" si="16"/>
        <v>-1.095183349</v>
      </c>
      <c r="V11" s="9">
        <f t="shared" si="17"/>
        <v>-29.36476191</v>
      </c>
      <c r="W11" s="9">
        <f t="shared" si="18"/>
        <v>-419.9356597</v>
      </c>
      <c r="X11" s="1">
        <f t="shared" si="19"/>
        <v>0</v>
      </c>
      <c r="Y11" s="1">
        <f t="shared" si="20"/>
        <v>-420.9610998</v>
      </c>
      <c r="Z11" s="4">
        <v>0.0</v>
      </c>
      <c r="AA11" s="1">
        <f t="shared" si="21"/>
        <v>-45.63263955</v>
      </c>
      <c r="AB11" s="1">
        <f t="shared" ref="AB11:AC11" si="62">2*V11/(1.23*25^2*$B$5)</f>
        <v>-0.9549516067</v>
      </c>
      <c r="AC11" s="1">
        <f t="shared" si="62"/>
        <v>-13.65644422</v>
      </c>
      <c r="AD11" s="1"/>
      <c r="AE11" s="5" t="s">
        <v>32</v>
      </c>
      <c r="AF11" s="6">
        <v>-1.74</v>
      </c>
      <c r="AG11" s="9">
        <f t="shared" si="23"/>
        <v>-0.04419608839</v>
      </c>
      <c r="AH11" s="9">
        <f t="shared" si="24"/>
        <v>-433.4155702</v>
      </c>
      <c r="AI11" s="9">
        <f t="shared" si="25"/>
        <v>-1.127585223</v>
      </c>
      <c r="AJ11" s="9">
        <f t="shared" si="26"/>
        <v>-60.31978891</v>
      </c>
      <c r="AK11" s="9">
        <f t="shared" si="27"/>
        <v>-429.1975997</v>
      </c>
      <c r="AL11" s="1">
        <f t="shared" si="28"/>
        <v>0</v>
      </c>
      <c r="AM11" s="1">
        <f t="shared" si="29"/>
        <v>-433.4155702</v>
      </c>
      <c r="AN11" s="4">
        <v>0.0</v>
      </c>
      <c r="AO11" s="1">
        <f t="shared" si="30"/>
        <v>-46.98271764</v>
      </c>
      <c r="AP11" s="1">
        <f t="shared" ref="AP11:AQ11" si="63">2*AJ11/(1.23*25^2*$B$5)</f>
        <v>-1.961619152</v>
      </c>
      <c r="AQ11" s="1">
        <f t="shared" si="63"/>
        <v>-13.95764552</v>
      </c>
      <c r="AR11" s="1"/>
      <c r="AS11" s="5" t="s">
        <v>32</v>
      </c>
      <c r="AT11" s="6">
        <v>1.285</v>
      </c>
      <c r="AU11" s="9">
        <f t="shared" si="32"/>
        <v>0.03263906528</v>
      </c>
      <c r="AV11" s="9">
        <f t="shared" si="33"/>
        <v>320.0798895</v>
      </c>
      <c r="AW11" s="9">
        <f t="shared" si="34"/>
        <v>0.8327281678</v>
      </c>
      <c r="AX11" s="9">
        <f t="shared" si="35"/>
        <v>109.4737697</v>
      </c>
      <c r="AY11" s="9">
        <f t="shared" si="36"/>
        <v>300.7767102</v>
      </c>
      <c r="AZ11" s="1">
        <f t="shared" si="37"/>
        <v>0</v>
      </c>
      <c r="BA11" s="1">
        <f t="shared" si="38"/>
        <v>320.0798895</v>
      </c>
      <c r="BB11" s="4">
        <v>0.0</v>
      </c>
      <c r="BC11" s="1">
        <f t="shared" si="39"/>
        <v>34.69700699</v>
      </c>
      <c r="BD11" s="1">
        <f t="shared" ref="BD11:BE11" si="64">2*AX11/(1.23*25^2*$B$5)</f>
        <v>3.560122591</v>
      </c>
      <c r="BE11" s="1">
        <f t="shared" si="64"/>
        <v>9.78135643</v>
      </c>
      <c r="BF11" s="1"/>
    </row>
    <row r="12">
      <c r="A12" s="1"/>
      <c r="B12" s="1"/>
      <c r="C12" s="5" t="s">
        <v>33</v>
      </c>
      <c r="D12" s="6">
        <v>-1.31</v>
      </c>
      <c r="E12" s="8">
        <f t="shared" si="5"/>
        <v>-0.03327406655</v>
      </c>
      <c r="F12" s="5">
        <f t="shared" si="6"/>
        <v>-326.3071247</v>
      </c>
      <c r="G12" s="9">
        <f t="shared" si="7"/>
        <v>-0.8489291049</v>
      </c>
      <c r="H12" s="9">
        <f t="shared" si="8"/>
        <v>0</v>
      </c>
      <c r="I12" s="9">
        <f t="shared" si="9"/>
        <v>-326.3071247</v>
      </c>
      <c r="J12" s="1">
        <f t="shared" si="10"/>
        <v>0</v>
      </c>
      <c r="K12" s="1">
        <f t="shared" si="11"/>
        <v>-326.3071247</v>
      </c>
      <c r="L12" s="4">
        <v>0.0</v>
      </c>
      <c r="M12" s="1">
        <f t="shared" si="12"/>
        <v>-35.37204604</v>
      </c>
      <c r="N12" s="1">
        <f t="shared" ref="N12:O12" si="65">2*H12/(1.23*25^2*$B$5)</f>
        <v>0</v>
      </c>
      <c r="O12" s="1">
        <f t="shared" si="65"/>
        <v>-10.61161381</v>
      </c>
      <c r="P12" s="1"/>
      <c r="Q12" s="5" t="s">
        <v>33</v>
      </c>
      <c r="R12" s="6">
        <v>-1.32</v>
      </c>
      <c r="S12" s="9">
        <f t="shared" si="14"/>
        <v>-0.03352806706</v>
      </c>
      <c r="T12" s="9">
        <f t="shared" si="15"/>
        <v>-328.7980188</v>
      </c>
      <c r="U12" s="9">
        <f t="shared" si="16"/>
        <v>-0.8554094798</v>
      </c>
      <c r="V12" s="9">
        <f t="shared" si="17"/>
        <v>-22.93579037</v>
      </c>
      <c r="W12" s="9">
        <f t="shared" si="18"/>
        <v>-327.9970833</v>
      </c>
      <c r="X12" s="1">
        <f t="shared" si="19"/>
        <v>0</v>
      </c>
      <c r="Y12" s="1">
        <f t="shared" si="20"/>
        <v>-328.7980188</v>
      </c>
      <c r="Z12" s="4">
        <v>0.0</v>
      </c>
      <c r="AA12" s="1">
        <f t="shared" si="21"/>
        <v>-35.64206166</v>
      </c>
      <c r="AB12" s="1">
        <f t="shared" ref="AB12:AC12" si="66">2*V12/(1.23*25^2*$B$5)</f>
        <v>-0.7458793615</v>
      </c>
      <c r="AC12" s="1">
        <f t="shared" si="66"/>
        <v>-10.66657182</v>
      </c>
      <c r="AD12" s="1"/>
      <c r="AE12" s="5" t="s">
        <v>33</v>
      </c>
      <c r="AF12" s="6">
        <v>-1.29</v>
      </c>
      <c r="AG12" s="9">
        <f t="shared" si="23"/>
        <v>-0.03276606553</v>
      </c>
      <c r="AH12" s="9">
        <f t="shared" si="24"/>
        <v>-321.3253366</v>
      </c>
      <c r="AI12" s="9">
        <f t="shared" si="25"/>
        <v>-0.8359683553</v>
      </c>
      <c r="AJ12" s="9">
        <f t="shared" si="26"/>
        <v>-44.7198435</v>
      </c>
      <c r="AK12" s="9">
        <f t="shared" si="27"/>
        <v>-318.1982205</v>
      </c>
      <c r="AL12" s="1">
        <f t="shared" si="28"/>
        <v>0</v>
      </c>
      <c r="AM12" s="1">
        <f t="shared" si="29"/>
        <v>-321.3253366</v>
      </c>
      <c r="AN12" s="4">
        <v>0.0</v>
      </c>
      <c r="AO12" s="1">
        <f t="shared" si="30"/>
        <v>-34.8320148</v>
      </c>
      <c r="AP12" s="1">
        <f t="shared" ref="AP12:AQ12" si="67">2*AJ12/(1.23*25^2*$B$5)</f>
        <v>-1.454303854</v>
      </c>
      <c r="AQ12" s="1">
        <f t="shared" si="67"/>
        <v>-10.34790961</v>
      </c>
      <c r="AR12" s="1"/>
      <c r="AS12" s="5" t="s">
        <v>33</v>
      </c>
      <c r="AT12" s="6">
        <v>-0.443</v>
      </c>
      <c r="AU12" s="9">
        <f t="shared" si="32"/>
        <v>-0.0112522225</v>
      </c>
      <c r="AV12" s="9">
        <f t="shared" si="33"/>
        <v>-110.3466078</v>
      </c>
      <c r="AW12" s="9">
        <f t="shared" si="34"/>
        <v>-0.2870806057</v>
      </c>
      <c r="AX12" s="9">
        <f t="shared" si="35"/>
        <v>-37.74076262</v>
      </c>
      <c r="AY12" s="9">
        <f t="shared" si="36"/>
        <v>-103.6918931</v>
      </c>
      <c r="AZ12" s="1">
        <f t="shared" si="37"/>
        <v>0</v>
      </c>
      <c r="BA12" s="1">
        <f t="shared" si="38"/>
        <v>-110.3466078</v>
      </c>
      <c r="BB12" s="4">
        <v>0.0</v>
      </c>
      <c r="BC12" s="1">
        <f t="shared" si="39"/>
        <v>-11.9616919</v>
      </c>
      <c r="BD12" s="1">
        <f t="shared" ref="BD12:BE12" si="68">2*AX12/(1.23*25^2*$B$5)</f>
        <v>-1.227341874</v>
      </c>
      <c r="BE12" s="1">
        <f t="shared" si="68"/>
        <v>-3.372094085</v>
      </c>
      <c r="BF12" s="1"/>
    </row>
    <row r="13">
      <c r="A13" s="1"/>
      <c r="B13" s="1"/>
      <c r="C13" s="5" t="s">
        <v>34</v>
      </c>
      <c r="D13" s="6">
        <v>-0.89</v>
      </c>
      <c r="E13" s="8">
        <f t="shared" si="5"/>
        <v>-0.02260604521</v>
      </c>
      <c r="F13" s="5">
        <f t="shared" si="6"/>
        <v>-221.6895733</v>
      </c>
      <c r="G13" s="9">
        <f t="shared" si="7"/>
        <v>-0.5767533614</v>
      </c>
      <c r="H13" s="9">
        <f t="shared" si="8"/>
        <v>0</v>
      </c>
      <c r="I13" s="9">
        <f t="shared" si="9"/>
        <v>-221.6895733</v>
      </c>
      <c r="J13" s="1">
        <f t="shared" si="10"/>
        <v>0</v>
      </c>
      <c r="K13" s="1">
        <f t="shared" si="11"/>
        <v>-221.6895733</v>
      </c>
      <c r="L13" s="4">
        <v>0.0</v>
      </c>
      <c r="M13" s="1">
        <f t="shared" si="12"/>
        <v>-24.03139006</v>
      </c>
      <c r="N13" s="1">
        <f t="shared" ref="N13:O13" si="69">2*H13/(1.23*25^2*$B$5)</f>
        <v>0</v>
      </c>
      <c r="O13" s="1">
        <f t="shared" si="69"/>
        <v>-7.209417017</v>
      </c>
      <c r="P13" s="1"/>
      <c r="Q13" s="5" t="s">
        <v>34</v>
      </c>
      <c r="R13" s="6">
        <v>-0.95</v>
      </c>
      <c r="S13" s="9">
        <f t="shared" si="14"/>
        <v>-0.02413004826</v>
      </c>
      <c r="T13" s="9">
        <f t="shared" si="15"/>
        <v>-236.6349378</v>
      </c>
      <c r="U13" s="9">
        <f t="shared" si="16"/>
        <v>-0.6156356105</v>
      </c>
      <c r="V13" s="9">
        <f t="shared" si="17"/>
        <v>-16.50681882</v>
      </c>
      <c r="W13" s="9">
        <f t="shared" si="18"/>
        <v>-236.058507</v>
      </c>
      <c r="X13" s="1">
        <f t="shared" si="19"/>
        <v>0</v>
      </c>
      <c r="Y13" s="1">
        <f t="shared" si="20"/>
        <v>-236.6349378</v>
      </c>
      <c r="Z13" s="4">
        <v>0.0</v>
      </c>
      <c r="AA13" s="1">
        <f t="shared" si="21"/>
        <v>-25.65148377</v>
      </c>
      <c r="AB13" s="1">
        <f t="shared" ref="AB13:AC13" si="70">2*V13/(1.23*25^2*$B$5)</f>
        <v>-0.5368071162</v>
      </c>
      <c r="AC13" s="1">
        <f t="shared" si="70"/>
        <v>-7.676699413</v>
      </c>
      <c r="AD13" s="1"/>
      <c r="AE13" s="5" t="s">
        <v>34</v>
      </c>
      <c r="AF13" s="6">
        <v>-0.47</v>
      </c>
      <c r="AG13" s="9">
        <f t="shared" si="23"/>
        <v>-0.01193802388</v>
      </c>
      <c r="AH13" s="9">
        <f t="shared" si="24"/>
        <v>-117.0720218</v>
      </c>
      <c r="AI13" s="9">
        <f t="shared" si="25"/>
        <v>-0.3045776178</v>
      </c>
      <c r="AJ13" s="9">
        <f t="shared" si="26"/>
        <v>-16.29327632</v>
      </c>
      <c r="AK13" s="9">
        <f t="shared" si="27"/>
        <v>-115.932685</v>
      </c>
      <c r="AL13" s="1">
        <f t="shared" si="28"/>
        <v>0</v>
      </c>
      <c r="AM13" s="1">
        <f t="shared" si="29"/>
        <v>-117.0720218</v>
      </c>
      <c r="AN13" s="4">
        <v>0.0</v>
      </c>
      <c r="AO13" s="1">
        <f t="shared" si="30"/>
        <v>-12.69073408</v>
      </c>
      <c r="AP13" s="1">
        <f t="shared" ref="AP13:AQ13" si="71">2*AJ13/(1.23*25^2*$B$5)</f>
        <v>-0.5298626444</v>
      </c>
      <c r="AQ13" s="1">
        <f t="shared" si="71"/>
        <v>-3.770168617</v>
      </c>
      <c r="AR13" s="1"/>
      <c r="AS13" s="5" t="s">
        <v>34</v>
      </c>
      <c r="AT13" s="6">
        <v>0.608</v>
      </c>
      <c r="AU13" s="9">
        <f t="shared" si="32"/>
        <v>0.01544323089</v>
      </c>
      <c r="AV13" s="9">
        <f t="shared" si="33"/>
        <v>151.4463602</v>
      </c>
      <c r="AW13" s="9">
        <f t="shared" si="34"/>
        <v>0.3940067907</v>
      </c>
      <c r="AX13" s="9">
        <f t="shared" si="35"/>
        <v>51.79770581</v>
      </c>
      <c r="AY13" s="9">
        <f t="shared" si="36"/>
        <v>142.3130271</v>
      </c>
      <c r="AZ13" s="1">
        <f t="shared" si="37"/>
        <v>0</v>
      </c>
      <c r="BA13" s="1">
        <f t="shared" si="38"/>
        <v>151.4463602</v>
      </c>
      <c r="BB13" s="4">
        <v>0.0</v>
      </c>
      <c r="BC13" s="1">
        <f t="shared" si="39"/>
        <v>16.41694961</v>
      </c>
      <c r="BD13" s="1">
        <f t="shared" ref="BD13:BE13" si="72">2*AX13/(1.23*25^2*$B$5)</f>
        <v>1.684478238</v>
      </c>
      <c r="BE13" s="1">
        <f t="shared" si="72"/>
        <v>4.628065922</v>
      </c>
      <c r="BF13" s="1"/>
    </row>
    <row r="14">
      <c r="A14" s="1"/>
      <c r="B14" s="1"/>
      <c r="C14" s="5" t="s">
        <v>35</v>
      </c>
      <c r="D14" s="6">
        <v>-1.24</v>
      </c>
      <c r="E14" s="8">
        <f t="shared" si="5"/>
        <v>-0.03149606299</v>
      </c>
      <c r="F14" s="5">
        <f t="shared" si="6"/>
        <v>-308.8708661</v>
      </c>
      <c r="G14" s="9">
        <f t="shared" si="7"/>
        <v>-0.803566481</v>
      </c>
      <c r="H14" s="9">
        <f t="shared" si="8"/>
        <v>0</v>
      </c>
      <c r="I14" s="9">
        <f t="shared" si="9"/>
        <v>-308.8708661</v>
      </c>
      <c r="J14" s="1">
        <f t="shared" si="10"/>
        <v>0</v>
      </c>
      <c r="K14" s="1">
        <f t="shared" si="11"/>
        <v>-308.8708661</v>
      </c>
      <c r="L14" s="4">
        <v>0.0</v>
      </c>
      <c r="M14" s="1">
        <f t="shared" si="12"/>
        <v>-33.48193671</v>
      </c>
      <c r="N14" s="1">
        <f t="shared" ref="N14:O14" si="73">2*H14/(1.23*25^2*$B$5)</f>
        <v>0</v>
      </c>
      <c r="O14" s="1">
        <f t="shared" si="73"/>
        <v>-10.04458101</v>
      </c>
      <c r="P14" s="1"/>
      <c r="Q14" s="5" t="s">
        <v>35</v>
      </c>
      <c r="R14" s="6">
        <v>-0.26</v>
      </c>
      <c r="S14" s="9">
        <f t="shared" si="14"/>
        <v>-0.006604013208</v>
      </c>
      <c r="T14" s="9">
        <f t="shared" si="15"/>
        <v>-64.76324613</v>
      </c>
      <c r="U14" s="9">
        <f t="shared" si="16"/>
        <v>-0.168489746</v>
      </c>
      <c r="V14" s="9">
        <f t="shared" si="17"/>
        <v>-4.517655678</v>
      </c>
      <c r="W14" s="9">
        <f t="shared" si="18"/>
        <v>-64.60548611</v>
      </c>
      <c r="X14" s="1">
        <f t="shared" si="19"/>
        <v>0</v>
      </c>
      <c r="Y14" s="1">
        <f t="shared" si="20"/>
        <v>-64.76324613</v>
      </c>
      <c r="Z14" s="4">
        <v>0.0</v>
      </c>
      <c r="AA14" s="1">
        <f t="shared" si="21"/>
        <v>-7.020406084</v>
      </c>
      <c r="AB14" s="1">
        <f t="shared" ref="AB14:AC14" si="74">2*V14/(1.23*25^2*$B$5)</f>
        <v>-0.1469156318</v>
      </c>
      <c r="AC14" s="1">
        <f t="shared" si="74"/>
        <v>-2.100991418</v>
      </c>
      <c r="AD14" s="1"/>
      <c r="AE14" s="5" t="s">
        <v>35</v>
      </c>
      <c r="AF14" s="6">
        <v>0.81</v>
      </c>
      <c r="AG14" s="9">
        <f t="shared" si="23"/>
        <v>0.02057404115</v>
      </c>
      <c r="AH14" s="9">
        <f t="shared" si="24"/>
        <v>201.7624206</v>
      </c>
      <c r="AI14" s="9">
        <f t="shared" si="25"/>
        <v>0.5249103626</v>
      </c>
      <c r="AJ14" s="9">
        <f t="shared" si="26"/>
        <v>28.07990174</v>
      </c>
      <c r="AK14" s="9">
        <f t="shared" si="27"/>
        <v>199.7988826</v>
      </c>
      <c r="AL14" s="1">
        <f t="shared" si="28"/>
        <v>0</v>
      </c>
      <c r="AM14" s="1">
        <f t="shared" si="29"/>
        <v>201.7624206</v>
      </c>
      <c r="AN14" s="4">
        <v>0.0</v>
      </c>
      <c r="AO14" s="1">
        <f t="shared" si="30"/>
        <v>21.87126511</v>
      </c>
      <c r="AP14" s="1">
        <f t="shared" ref="AP14:AQ14" si="75">2*AJ14/(1.23*25^2*$B$5)</f>
        <v>0.9131675361</v>
      </c>
      <c r="AQ14" s="1">
        <f t="shared" si="75"/>
        <v>6.497524638</v>
      </c>
      <c r="AR14" s="1"/>
      <c r="AS14" s="5" t="s">
        <v>35</v>
      </c>
      <c r="AT14" s="6">
        <v>1.446</v>
      </c>
      <c r="AU14" s="9">
        <f t="shared" si="32"/>
        <v>0.03672847346</v>
      </c>
      <c r="AV14" s="9">
        <f t="shared" si="33"/>
        <v>360.1832842</v>
      </c>
      <c r="AW14" s="9">
        <f t="shared" si="34"/>
        <v>0.9370622029</v>
      </c>
      <c r="AX14" s="9">
        <f t="shared" si="35"/>
        <v>123.1899385</v>
      </c>
      <c r="AY14" s="9">
        <f t="shared" si="36"/>
        <v>338.4615743</v>
      </c>
      <c r="AZ14" s="1">
        <f t="shared" si="37"/>
        <v>0</v>
      </c>
      <c r="BA14" s="1">
        <f t="shared" si="38"/>
        <v>360.1832842</v>
      </c>
      <c r="BB14" s="4">
        <v>0.0</v>
      </c>
      <c r="BC14" s="1">
        <f t="shared" si="39"/>
        <v>39.04425845</v>
      </c>
      <c r="BD14" s="1">
        <f t="shared" ref="BD14:BE14" si="76">2*AX14/(1.23*25^2*$B$5)</f>
        <v>4.006176862</v>
      </c>
      <c r="BE14" s="1">
        <f t="shared" si="76"/>
        <v>11.00688047</v>
      </c>
      <c r="BF14" s="1"/>
    </row>
    <row r="15">
      <c r="A15" s="1"/>
      <c r="B15" s="1"/>
      <c r="C15" s="5" t="s">
        <v>36</v>
      </c>
      <c r="D15" s="6">
        <v>-1.41</v>
      </c>
      <c r="E15" s="8">
        <f t="shared" si="5"/>
        <v>-0.03581407163</v>
      </c>
      <c r="F15" s="5">
        <f t="shared" si="6"/>
        <v>-351.2160655</v>
      </c>
      <c r="G15" s="9">
        <f t="shared" si="7"/>
        <v>-0.9137328534</v>
      </c>
      <c r="H15" s="9">
        <f t="shared" si="8"/>
        <v>0</v>
      </c>
      <c r="I15" s="9">
        <f t="shared" si="9"/>
        <v>-351.2160655</v>
      </c>
      <c r="J15" s="1">
        <f t="shared" si="10"/>
        <v>0</v>
      </c>
      <c r="K15" s="1">
        <f t="shared" si="11"/>
        <v>-351.2160655</v>
      </c>
      <c r="L15" s="4">
        <v>0.0</v>
      </c>
      <c r="M15" s="1">
        <f t="shared" si="12"/>
        <v>-38.07220223</v>
      </c>
      <c r="N15" s="1">
        <f t="shared" ref="N15:O15" si="77">2*H15/(1.23*25^2*$B$5)</f>
        <v>0</v>
      </c>
      <c r="O15" s="1">
        <f t="shared" si="77"/>
        <v>-11.42166067</v>
      </c>
      <c r="P15" s="1"/>
      <c r="Q15" s="5" t="s">
        <v>36</v>
      </c>
      <c r="R15" s="6">
        <v>-0.76</v>
      </c>
      <c r="S15" s="9">
        <f t="shared" si="14"/>
        <v>-0.01930403861</v>
      </c>
      <c r="T15" s="9">
        <f t="shared" si="15"/>
        <v>-189.3079502</v>
      </c>
      <c r="U15" s="9">
        <f t="shared" si="16"/>
        <v>-0.4925084884</v>
      </c>
      <c r="V15" s="9">
        <f t="shared" si="17"/>
        <v>-13.20545506</v>
      </c>
      <c r="W15" s="9">
        <f t="shared" si="18"/>
        <v>-188.8468056</v>
      </c>
      <c r="X15" s="1">
        <f t="shared" si="19"/>
        <v>0</v>
      </c>
      <c r="Y15" s="1">
        <f t="shared" si="20"/>
        <v>-189.3079502</v>
      </c>
      <c r="Z15" s="4">
        <v>0.0</v>
      </c>
      <c r="AA15" s="1">
        <f t="shared" si="21"/>
        <v>-20.52118702</v>
      </c>
      <c r="AB15" s="1">
        <f t="shared" ref="AB15:AC15" si="78">2*V15/(1.23*25^2*$B$5)</f>
        <v>-0.429445693</v>
      </c>
      <c r="AC15" s="1">
        <f t="shared" si="78"/>
        <v>-6.141359531</v>
      </c>
      <c r="AD15" s="1"/>
      <c r="AE15" s="5" t="s">
        <v>36</v>
      </c>
      <c r="AF15" s="6">
        <v>0.06</v>
      </c>
      <c r="AG15" s="9">
        <f t="shared" si="23"/>
        <v>0.001524003048</v>
      </c>
      <c r="AH15" s="9">
        <f t="shared" si="24"/>
        <v>14.94536449</v>
      </c>
      <c r="AI15" s="9">
        <f t="shared" si="25"/>
        <v>0.03888224908</v>
      </c>
      <c r="AJ15" s="9">
        <f t="shared" si="26"/>
        <v>2.079992721</v>
      </c>
      <c r="AK15" s="9">
        <f t="shared" si="27"/>
        <v>14.79991723</v>
      </c>
      <c r="AL15" s="1">
        <f t="shared" si="28"/>
        <v>0</v>
      </c>
      <c r="AM15" s="1">
        <f t="shared" si="29"/>
        <v>14.94536449</v>
      </c>
      <c r="AN15" s="4">
        <v>0.0</v>
      </c>
      <c r="AO15" s="1">
        <f t="shared" si="30"/>
        <v>1.620093712</v>
      </c>
      <c r="AP15" s="1">
        <f t="shared" ref="AP15:AQ15" si="79">2*AJ15/(1.23*25^2*$B$5)</f>
        <v>0.06764203971</v>
      </c>
      <c r="AQ15" s="1">
        <f t="shared" si="79"/>
        <v>0.4812981213</v>
      </c>
      <c r="AR15" s="1"/>
      <c r="AS15" s="5" t="s">
        <v>36</v>
      </c>
      <c r="AT15" s="6">
        <v>1.38</v>
      </c>
      <c r="AU15" s="9">
        <f t="shared" si="32"/>
        <v>0.0350520701</v>
      </c>
      <c r="AV15" s="9">
        <f t="shared" si="33"/>
        <v>343.7433833</v>
      </c>
      <c r="AW15" s="9">
        <f t="shared" si="34"/>
        <v>0.8942917289</v>
      </c>
      <c r="AX15" s="9">
        <f t="shared" si="35"/>
        <v>117.5671612</v>
      </c>
      <c r="AY15" s="9">
        <f t="shared" si="36"/>
        <v>323.0131207</v>
      </c>
      <c r="AZ15" s="1">
        <f t="shared" si="37"/>
        <v>0</v>
      </c>
      <c r="BA15" s="1">
        <f t="shared" si="38"/>
        <v>343.7433833</v>
      </c>
      <c r="BB15" s="4">
        <v>0.0</v>
      </c>
      <c r="BC15" s="1">
        <f t="shared" si="39"/>
        <v>37.26215537</v>
      </c>
      <c r="BD15" s="1">
        <f t="shared" ref="BD15:BE15" si="80">2*AX15/(1.23*25^2*$B$5)</f>
        <v>3.823322316</v>
      </c>
      <c r="BE15" s="1">
        <f t="shared" si="80"/>
        <v>10.50449173</v>
      </c>
      <c r="BF15" s="1"/>
    </row>
    <row r="16">
      <c r="A16" s="1"/>
      <c r="B16" s="1"/>
      <c r="C16" s="5" t="s">
        <v>37</v>
      </c>
      <c r="D16" s="6">
        <v>-1.76</v>
      </c>
      <c r="E16" s="8">
        <f t="shared" si="5"/>
        <v>-0.04470408941</v>
      </c>
      <c r="F16" s="5">
        <f t="shared" si="6"/>
        <v>-438.3973584</v>
      </c>
      <c r="G16" s="9">
        <f t="shared" si="7"/>
        <v>-1.140545973</v>
      </c>
      <c r="H16" s="9">
        <f t="shared" si="8"/>
        <v>0</v>
      </c>
      <c r="I16" s="9">
        <f t="shared" si="9"/>
        <v>-438.3973584</v>
      </c>
      <c r="J16" s="1">
        <f t="shared" si="10"/>
        <v>0</v>
      </c>
      <c r="K16" s="1">
        <f t="shared" si="11"/>
        <v>-438.3973584</v>
      </c>
      <c r="L16" s="4">
        <v>0.0</v>
      </c>
      <c r="M16" s="1">
        <f t="shared" si="12"/>
        <v>-47.52274888</v>
      </c>
      <c r="N16" s="1">
        <f t="shared" ref="N16:O16" si="81">2*H16/(1.23*25^2*$B$5)</f>
        <v>0</v>
      </c>
      <c r="O16" s="1">
        <f t="shared" si="81"/>
        <v>-14.25682466</v>
      </c>
      <c r="P16" s="1"/>
      <c r="Q16" s="5" t="s">
        <v>37</v>
      </c>
      <c r="R16" s="6">
        <v>-0.41</v>
      </c>
      <c r="S16" s="9">
        <f t="shared" si="14"/>
        <v>-0.01041402083</v>
      </c>
      <c r="T16" s="9">
        <f t="shared" si="15"/>
        <v>-102.1266574</v>
      </c>
      <c r="U16" s="9">
        <f t="shared" si="16"/>
        <v>-0.2656953687</v>
      </c>
      <c r="V16" s="9">
        <f t="shared" si="17"/>
        <v>-7.123995492</v>
      </c>
      <c r="W16" s="9">
        <f t="shared" si="18"/>
        <v>-101.8778819</v>
      </c>
      <c r="X16" s="1">
        <f t="shared" si="19"/>
        <v>0</v>
      </c>
      <c r="Y16" s="1">
        <f t="shared" si="20"/>
        <v>-102.1266574</v>
      </c>
      <c r="Z16" s="4">
        <v>0.0</v>
      </c>
      <c r="AA16" s="1">
        <f t="shared" si="21"/>
        <v>-11.07064036</v>
      </c>
      <c r="AB16" s="1">
        <f t="shared" ref="AB16:AC16" si="82">2*V16/(1.23*25^2*$B$5)</f>
        <v>-0.2316746502</v>
      </c>
      <c r="AC16" s="1">
        <f t="shared" si="82"/>
        <v>-3.313101852</v>
      </c>
      <c r="AD16" s="1"/>
      <c r="AE16" s="5" t="s">
        <v>37</v>
      </c>
      <c r="AF16" s="6">
        <v>0.602</v>
      </c>
      <c r="AG16" s="9">
        <f t="shared" si="23"/>
        <v>0.01529083058</v>
      </c>
      <c r="AH16" s="9">
        <f t="shared" si="24"/>
        <v>149.9518237</v>
      </c>
      <c r="AI16" s="9">
        <f t="shared" si="25"/>
        <v>0.3901185658</v>
      </c>
      <c r="AJ16" s="9">
        <f t="shared" si="26"/>
        <v>20.8692603</v>
      </c>
      <c r="AK16" s="9">
        <f t="shared" si="27"/>
        <v>148.4925029</v>
      </c>
      <c r="AL16" s="1">
        <f t="shared" si="28"/>
        <v>0</v>
      </c>
      <c r="AM16" s="1">
        <f t="shared" si="29"/>
        <v>149.9518237</v>
      </c>
      <c r="AN16" s="4">
        <v>0.0</v>
      </c>
      <c r="AO16" s="1">
        <f t="shared" si="30"/>
        <v>16.25494024</v>
      </c>
      <c r="AP16" s="1">
        <f t="shared" ref="AP16:AQ16" si="83">2*AJ16/(1.23*25^2*$B$5)</f>
        <v>0.6786751318</v>
      </c>
      <c r="AQ16" s="1">
        <f t="shared" si="83"/>
        <v>4.829024484</v>
      </c>
      <c r="AR16" s="1"/>
      <c r="AS16" s="5" t="s">
        <v>37</v>
      </c>
      <c r="AT16" s="6">
        <v>0.863</v>
      </c>
      <c r="AU16" s="9">
        <f t="shared" si="32"/>
        <v>0.02192024384</v>
      </c>
      <c r="AV16" s="9">
        <f t="shared" si="33"/>
        <v>214.9641593</v>
      </c>
      <c r="AW16" s="9">
        <f t="shared" si="34"/>
        <v>0.5592563493</v>
      </c>
      <c r="AX16" s="9">
        <f t="shared" si="35"/>
        <v>73.52207256</v>
      </c>
      <c r="AY16" s="9">
        <f t="shared" si="36"/>
        <v>202.0002342</v>
      </c>
      <c r="AZ16" s="1">
        <f t="shared" si="37"/>
        <v>0</v>
      </c>
      <c r="BA16" s="1">
        <f t="shared" si="38"/>
        <v>214.9641593</v>
      </c>
      <c r="BB16" s="4">
        <v>0.0</v>
      </c>
      <c r="BC16" s="1">
        <f t="shared" si="39"/>
        <v>23.30234789</v>
      </c>
      <c r="BD16" s="1">
        <f t="shared" ref="BD16:BE16" si="84">2*AX16/(1.23*25^2*$B$5)</f>
        <v>2.390961709</v>
      </c>
      <c r="BE16" s="1">
        <f t="shared" si="84"/>
        <v>6.569113307</v>
      </c>
      <c r="BF16" s="1"/>
    </row>
    <row r="17">
      <c r="A17" s="1"/>
      <c r="B17" s="1"/>
      <c r="C17" s="5" t="s">
        <v>38</v>
      </c>
      <c r="D17" s="6">
        <v>-1.66</v>
      </c>
      <c r="E17" s="8">
        <f t="shared" si="5"/>
        <v>-0.04216408433</v>
      </c>
      <c r="F17" s="5">
        <f t="shared" si="6"/>
        <v>-413.4884176</v>
      </c>
      <c r="G17" s="9">
        <f t="shared" si="7"/>
        <v>-1.075742225</v>
      </c>
      <c r="H17" s="9">
        <f t="shared" si="8"/>
        <v>0</v>
      </c>
      <c r="I17" s="9">
        <f t="shared" si="9"/>
        <v>-413.4884176</v>
      </c>
      <c r="J17" s="1">
        <f t="shared" si="10"/>
        <v>0</v>
      </c>
      <c r="K17" s="1">
        <f t="shared" si="11"/>
        <v>-413.4884176</v>
      </c>
      <c r="L17" s="4">
        <v>0.0</v>
      </c>
      <c r="M17" s="1">
        <f t="shared" si="12"/>
        <v>-44.82259269</v>
      </c>
      <c r="N17" s="1">
        <f t="shared" ref="N17:O17" si="85">2*H17/(1.23*25^2*$B$5)</f>
        <v>0</v>
      </c>
      <c r="O17" s="1">
        <f t="shared" si="85"/>
        <v>-13.44677781</v>
      </c>
      <c r="P17" s="1"/>
      <c r="Q17" s="5" t="s">
        <v>38</v>
      </c>
      <c r="R17" s="6">
        <v>-0.42</v>
      </c>
      <c r="S17" s="9">
        <f t="shared" si="14"/>
        <v>-0.01066802134</v>
      </c>
      <c r="T17" s="9">
        <f t="shared" si="15"/>
        <v>-104.6175514</v>
      </c>
      <c r="U17" s="9">
        <f t="shared" si="16"/>
        <v>-0.2721757436</v>
      </c>
      <c r="V17" s="9">
        <f t="shared" si="17"/>
        <v>-7.29775148</v>
      </c>
      <c r="W17" s="9">
        <f t="shared" si="18"/>
        <v>-104.3627083</v>
      </c>
      <c r="X17" s="1">
        <f t="shared" si="19"/>
        <v>0</v>
      </c>
      <c r="Y17" s="1">
        <f t="shared" si="20"/>
        <v>-104.6175514</v>
      </c>
      <c r="Z17" s="4">
        <v>0.0</v>
      </c>
      <c r="AA17" s="1">
        <f t="shared" si="21"/>
        <v>-11.34065598</v>
      </c>
      <c r="AB17" s="1">
        <f t="shared" ref="AB17:AC17" si="86">2*V17/(1.23*25^2*$B$5)</f>
        <v>-0.2373252514</v>
      </c>
      <c r="AC17" s="1">
        <f t="shared" si="86"/>
        <v>-3.393909214</v>
      </c>
      <c r="AD17" s="1"/>
      <c r="AE17" s="5" t="s">
        <v>38</v>
      </c>
      <c r="AF17" s="6">
        <v>0.9</v>
      </c>
      <c r="AG17" s="9">
        <f t="shared" si="23"/>
        <v>0.02286004572</v>
      </c>
      <c r="AH17" s="9">
        <f t="shared" si="24"/>
        <v>224.1804674</v>
      </c>
      <c r="AI17" s="9">
        <f t="shared" si="25"/>
        <v>0.5832337362</v>
      </c>
      <c r="AJ17" s="9">
        <f t="shared" si="26"/>
        <v>31.19989082</v>
      </c>
      <c r="AK17" s="9">
        <f t="shared" si="27"/>
        <v>221.9987585</v>
      </c>
      <c r="AL17" s="1">
        <f t="shared" si="28"/>
        <v>0</v>
      </c>
      <c r="AM17" s="1">
        <f t="shared" si="29"/>
        <v>224.1804674</v>
      </c>
      <c r="AN17" s="4">
        <v>0.0</v>
      </c>
      <c r="AO17" s="1">
        <f t="shared" si="30"/>
        <v>24.30140568</v>
      </c>
      <c r="AP17" s="1">
        <f t="shared" ref="AP17:AQ17" si="87">2*AJ17/(1.23*25^2*$B$5)</f>
        <v>1.014630596</v>
      </c>
      <c r="AQ17" s="1">
        <f t="shared" si="87"/>
        <v>7.21947182</v>
      </c>
      <c r="AR17" s="1"/>
      <c r="AS17" s="5" t="s">
        <v>38</v>
      </c>
      <c r="AT17" s="6">
        <v>0.401</v>
      </c>
      <c r="AU17" s="9">
        <f t="shared" si="32"/>
        <v>0.01018542037</v>
      </c>
      <c r="AV17" s="9">
        <f t="shared" si="33"/>
        <v>99.88485268</v>
      </c>
      <c r="AW17" s="9">
        <f t="shared" si="34"/>
        <v>0.2598630314</v>
      </c>
      <c r="AX17" s="9">
        <f t="shared" si="35"/>
        <v>34.16263163</v>
      </c>
      <c r="AY17" s="9">
        <f t="shared" si="36"/>
        <v>93.86105899</v>
      </c>
      <c r="AZ17" s="1">
        <f t="shared" si="37"/>
        <v>0</v>
      </c>
      <c r="BA17" s="1">
        <f t="shared" si="38"/>
        <v>99.88485268</v>
      </c>
      <c r="BB17" s="4">
        <v>0.0</v>
      </c>
      <c r="BC17" s="1">
        <f t="shared" si="39"/>
        <v>10.82762631</v>
      </c>
      <c r="BD17" s="1">
        <f t="shared" ref="BD17:BE17" si="88">2*AX17/(1.23*25^2*$B$5)</f>
        <v>1.11097989</v>
      </c>
      <c r="BE17" s="1">
        <f t="shared" si="88"/>
        <v>3.052392162</v>
      </c>
      <c r="BF17" s="1"/>
    </row>
    <row r="18">
      <c r="A18" s="1"/>
      <c r="B18" s="1"/>
      <c r="C18" s="5" t="s">
        <v>39</v>
      </c>
      <c r="D18" s="6">
        <v>-0.61</v>
      </c>
      <c r="E18" s="8">
        <f t="shared" si="5"/>
        <v>-0.01549403099</v>
      </c>
      <c r="F18" s="5">
        <f t="shared" si="6"/>
        <v>-151.944539</v>
      </c>
      <c r="G18" s="9">
        <f t="shared" si="7"/>
        <v>-0.3953028657</v>
      </c>
      <c r="H18" s="9">
        <f t="shared" si="8"/>
        <v>0</v>
      </c>
      <c r="I18" s="9">
        <f t="shared" si="9"/>
        <v>-151.944539</v>
      </c>
      <c r="J18" s="1">
        <f t="shared" si="10"/>
        <v>0</v>
      </c>
      <c r="K18" s="1">
        <f t="shared" si="11"/>
        <v>-151.944539</v>
      </c>
      <c r="L18" s="4">
        <v>0.0</v>
      </c>
      <c r="M18" s="1">
        <f t="shared" si="12"/>
        <v>-16.47095274</v>
      </c>
      <c r="N18" s="1">
        <f t="shared" ref="N18:O18" si="89">2*H18/(1.23*25^2*$B$5)</f>
        <v>0</v>
      </c>
      <c r="O18" s="1">
        <f t="shared" si="89"/>
        <v>-4.941285821</v>
      </c>
      <c r="P18" s="1"/>
      <c r="Q18" s="5" t="s">
        <v>39</v>
      </c>
      <c r="R18" s="6">
        <v>-0.43</v>
      </c>
      <c r="S18" s="9">
        <f t="shared" si="14"/>
        <v>-0.01092202184</v>
      </c>
      <c r="T18" s="9">
        <f t="shared" si="15"/>
        <v>-107.1084455</v>
      </c>
      <c r="U18" s="9">
        <f t="shared" si="16"/>
        <v>-0.2786561184</v>
      </c>
      <c r="V18" s="9">
        <f t="shared" si="17"/>
        <v>-7.471507467</v>
      </c>
      <c r="W18" s="9">
        <f t="shared" si="18"/>
        <v>-106.8475347</v>
      </c>
      <c r="X18" s="1">
        <f t="shared" si="19"/>
        <v>0</v>
      </c>
      <c r="Y18" s="1">
        <f t="shared" si="20"/>
        <v>-107.1084455</v>
      </c>
      <c r="Z18" s="4">
        <v>0.0</v>
      </c>
      <c r="AA18" s="1">
        <f t="shared" si="21"/>
        <v>-11.6106716</v>
      </c>
      <c r="AB18" s="1">
        <f t="shared" ref="AB18:AC18" si="90">2*V18/(1.23*25^2*$B$5)</f>
        <v>-0.2429758526</v>
      </c>
      <c r="AC18" s="1">
        <f t="shared" si="90"/>
        <v>-3.474716576</v>
      </c>
      <c r="AD18" s="1"/>
      <c r="AE18" s="5" t="s">
        <v>39</v>
      </c>
      <c r="AF18" s="6">
        <v>-0.24</v>
      </c>
      <c r="AG18" s="9">
        <f t="shared" si="23"/>
        <v>-0.006096012192</v>
      </c>
      <c r="AH18" s="9">
        <f t="shared" si="24"/>
        <v>-59.78145796</v>
      </c>
      <c r="AI18" s="9">
        <f t="shared" si="25"/>
        <v>-0.1555289963</v>
      </c>
      <c r="AJ18" s="9">
        <f t="shared" si="26"/>
        <v>-8.319970885</v>
      </c>
      <c r="AK18" s="9">
        <f t="shared" si="27"/>
        <v>-59.19966892</v>
      </c>
      <c r="AL18" s="1">
        <f t="shared" si="28"/>
        <v>0</v>
      </c>
      <c r="AM18" s="1">
        <f t="shared" si="29"/>
        <v>-59.78145796</v>
      </c>
      <c r="AN18" s="4">
        <v>0.0</v>
      </c>
      <c r="AO18" s="1">
        <f t="shared" si="30"/>
        <v>-6.480374847</v>
      </c>
      <c r="AP18" s="1">
        <f t="shared" ref="AP18:AQ18" si="91">2*AJ18/(1.23*25^2*$B$5)</f>
        <v>-0.2705681588</v>
      </c>
      <c r="AQ18" s="1">
        <f t="shared" si="91"/>
        <v>-1.925192485</v>
      </c>
      <c r="AR18" s="1"/>
      <c r="AS18" s="5" t="s">
        <v>39</v>
      </c>
      <c r="AT18" s="6">
        <v>0.546</v>
      </c>
      <c r="AU18" s="9">
        <f t="shared" si="32"/>
        <v>0.01386842774</v>
      </c>
      <c r="AV18" s="9">
        <f t="shared" si="33"/>
        <v>136.0028169</v>
      </c>
      <c r="AW18" s="9">
        <f t="shared" si="34"/>
        <v>0.3538284666</v>
      </c>
      <c r="AX18" s="9">
        <f t="shared" si="35"/>
        <v>46.51570292</v>
      </c>
      <c r="AY18" s="9">
        <f t="shared" si="36"/>
        <v>127.8008434</v>
      </c>
      <c r="AZ18" s="1">
        <f t="shared" si="37"/>
        <v>0</v>
      </c>
      <c r="BA18" s="1">
        <f t="shared" si="38"/>
        <v>136.0028169</v>
      </c>
      <c r="BB18" s="4">
        <v>0.0</v>
      </c>
      <c r="BC18" s="1">
        <f t="shared" si="39"/>
        <v>14.74285278</v>
      </c>
      <c r="BD18" s="1">
        <f t="shared" ref="BD18:BE18" si="92">2*AX18/(1.23*25^2*$B$5)</f>
        <v>1.512705786</v>
      </c>
      <c r="BE18" s="1">
        <f t="shared" si="92"/>
        <v>4.156124989</v>
      </c>
      <c r="BF18" s="1"/>
    </row>
    <row r="19">
      <c r="A19" s="1"/>
      <c r="B19" s="1"/>
      <c r="C19" s="5" t="s">
        <v>40</v>
      </c>
      <c r="D19" s="6">
        <v>1.48</v>
      </c>
      <c r="E19" s="8">
        <f t="shared" si="5"/>
        <v>0.03759207518</v>
      </c>
      <c r="F19" s="5">
        <f t="shared" si="6"/>
        <v>368.6523241</v>
      </c>
      <c r="G19" s="9">
        <f t="shared" si="7"/>
        <v>0.9590954773</v>
      </c>
      <c r="H19" s="9">
        <f t="shared" si="8"/>
        <v>0</v>
      </c>
      <c r="I19" s="9">
        <f t="shared" si="9"/>
        <v>368.6523241</v>
      </c>
      <c r="J19" s="1">
        <f t="shared" si="10"/>
        <v>0</v>
      </c>
      <c r="K19" s="1">
        <f t="shared" si="11"/>
        <v>368.6523241</v>
      </c>
      <c r="L19" s="4">
        <v>0.0</v>
      </c>
      <c r="M19" s="1">
        <f t="shared" si="12"/>
        <v>39.96231156</v>
      </c>
      <c r="N19" s="1">
        <f t="shared" ref="N19:O19" si="93">2*H19/(1.23*25^2*$B$5)</f>
        <v>0</v>
      </c>
      <c r="O19" s="1">
        <f t="shared" si="93"/>
        <v>11.98869347</v>
      </c>
      <c r="P19" s="1"/>
      <c r="Q19" s="5" t="s">
        <v>40</v>
      </c>
      <c r="R19" s="6">
        <v>1.47</v>
      </c>
      <c r="S19" s="9">
        <f t="shared" si="14"/>
        <v>0.03733807468</v>
      </c>
      <c r="T19" s="9">
        <f t="shared" si="15"/>
        <v>366.16143</v>
      </c>
      <c r="U19" s="9">
        <f t="shared" si="16"/>
        <v>0.9526151025</v>
      </c>
      <c r="V19" s="9">
        <f t="shared" si="17"/>
        <v>25.54213018</v>
      </c>
      <c r="W19" s="9">
        <f t="shared" si="18"/>
        <v>365.2694792</v>
      </c>
      <c r="X19" s="1">
        <f t="shared" si="19"/>
        <v>0</v>
      </c>
      <c r="Y19" s="1">
        <f t="shared" si="20"/>
        <v>366.16143</v>
      </c>
      <c r="Z19" s="4">
        <v>0.0</v>
      </c>
      <c r="AA19" s="1">
        <f t="shared" si="21"/>
        <v>39.69229594</v>
      </c>
      <c r="AB19" s="1">
        <f t="shared" ref="AB19:AC19" si="94">2*V19/(1.23*25^2*$B$5)</f>
        <v>0.8306383798</v>
      </c>
      <c r="AC19" s="1">
        <f t="shared" si="94"/>
        <v>11.87868225</v>
      </c>
      <c r="AD19" s="1"/>
      <c r="AE19" s="5" t="s">
        <v>40</v>
      </c>
      <c r="AF19" s="6">
        <v>1.48</v>
      </c>
      <c r="AG19" s="9">
        <f t="shared" si="23"/>
        <v>0.03759207518</v>
      </c>
      <c r="AH19" s="9">
        <f t="shared" si="24"/>
        <v>368.6523241</v>
      </c>
      <c r="AI19" s="9">
        <f t="shared" si="25"/>
        <v>0.9590954773</v>
      </c>
      <c r="AJ19" s="9">
        <f t="shared" si="26"/>
        <v>51.30648712</v>
      </c>
      <c r="AK19" s="9">
        <f t="shared" si="27"/>
        <v>365.064625</v>
      </c>
      <c r="AL19" s="1">
        <f t="shared" si="28"/>
        <v>0</v>
      </c>
      <c r="AM19" s="1">
        <f t="shared" si="29"/>
        <v>368.6523241</v>
      </c>
      <c r="AN19" s="4">
        <v>0.0</v>
      </c>
      <c r="AO19" s="1">
        <f t="shared" si="30"/>
        <v>39.96231156</v>
      </c>
      <c r="AP19" s="1">
        <f t="shared" ref="AP19:AQ19" si="95">2*AJ19/(1.23*25^2*$B$5)</f>
        <v>1.668503646</v>
      </c>
      <c r="AQ19" s="1">
        <f t="shared" si="95"/>
        <v>11.87202033</v>
      </c>
      <c r="AR19" s="1"/>
      <c r="AS19" s="5" t="s">
        <v>40</v>
      </c>
      <c r="AT19" s="6">
        <v>1.465</v>
      </c>
      <c r="AU19" s="9">
        <f t="shared" si="32"/>
        <v>0.03721107442</v>
      </c>
      <c r="AV19" s="9">
        <f t="shared" si="33"/>
        <v>364.915983</v>
      </c>
      <c r="AW19" s="9">
        <f t="shared" si="34"/>
        <v>0.9493749151</v>
      </c>
      <c r="AX19" s="9">
        <f t="shared" si="35"/>
        <v>124.8086168</v>
      </c>
      <c r="AY19" s="9">
        <f t="shared" si="36"/>
        <v>342.9088564</v>
      </c>
      <c r="AZ19" s="1">
        <f t="shared" si="37"/>
        <v>0</v>
      </c>
      <c r="BA19" s="1">
        <f t="shared" si="38"/>
        <v>364.915983</v>
      </c>
      <c r="BB19" s="4">
        <v>0.0</v>
      </c>
      <c r="BC19" s="1">
        <f t="shared" si="39"/>
        <v>39.55728813</v>
      </c>
      <c r="BD19" s="1">
        <f t="shared" ref="BD19:BE19" si="96">2*AX19/(1.23*25^2*$B$5)</f>
        <v>4.058816807</v>
      </c>
      <c r="BE19" s="1">
        <f t="shared" si="96"/>
        <v>11.15150753</v>
      </c>
      <c r="BF19" s="1"/>
    </row>
    <row r="20">
      <c r="A20" s="1"/>
      <c r="B20" s="1"/>
      <c r="C20" s="5" t="s">
        <v>41</v>
      </c>
      <c r="D20" s="6">
        <v>-0.57</v>
      </c>
      <c r="E20" s="8">
        <f t="shared" si="5"/>
        <v>-0.01447802896</v>
      </c>
      <c r="F20" s="5">
        <f t="shared" si="6"/>
        <v>-141.9809627</v>
      </c>
      <c r="G20" s="9">
        <f t="shared" si="7"/>
        <v>-0.3693813663</v>
      </c>
      <c r="H20" s="9">
        <f t="shared" si="8"/>
        <v>0</v>
      </c>
      <c r="I20" s="9">
        <f t="shared" si="9"/>
        <v>-141.9809627</v>
      </c>
      <c r="J20" s="1">
        <f t="shared" si="10"/>
        <v>0</v>
      </c>
      <c r="K20" s="1">
        <f t="shared" si="11"/>
        <v>-141.9809627</v>
      </c>
      <c r="L20" s="4">
        <v>0.0</v>
      </c>
      <c r="M20" s="1">
        <f t="shared" si="12"/>
        <v>-15.39089026</v>
      </c>
      <c r="N20" s="1">
        <f t="shared" ref="N20:O20" si="97">2*H20/(1.23*25^2*$B$5)</f>
        <v>0</v>
      </c>
      <c r="O20" s="1">
        <f t="shared" si="97"/>
        <v>-4.617267078</v>
      </c>
      <c r="P20" s="1"/>
      <c r="Q20" s="5" t="s">
        <v>41</v>
      </c>
      <c r="R20" s="6">
        <v>-0.43</v>
      </c>
      <c r="S20" s="9">
        <f t="shared" si="14"/>
        <v>-0.01092202184</v>
      </c>
      <c r="T20" s="9">
        <f t="shared" si="15"/>
        <v>-107.1084455</v>
      </c>
      <c r="U20" s="9">
        <f t="shared" si="16"/>
        <v>-0.2786561184</v>
      </c>
      <c r="V20" s="9">
        <f t="shared" si="17"/>
        <v>-7.471507467</v>
      </c>
      <c r="W20" s="9">
        <f t="shared" si="18"/>
        <v>-106.8475347</v>
      </c>
      <c r="X20" s="1">
        <f t="shared" si="19"/>
        <v>0</v>
      </c>
      <c r="Y20" s="1">
        <f t="shared" si="20"/>
        <v>-107.1084455</v>
      </c>
      <c r="Z20" s="4">
        <v>0.0</v>
      </c>
      <c r="AA20" s="1">
        <f t="shared" si="21"/>
        <v>-11.6106716</v>
      </c>
      <c r="AB20" s="1">
        <f t="shared" ref="AB20:AC20" si="98">2*V20/(1.23*25^2*$B$5)</f>
        <v>-0.2429758526</v>
      </c>
      <c r="AC20" s="1">
        <f t="shared" si="98"/>
        <v>-3.474716576</v>
      </c>
      <c r="AD20" s="1"/>
      <c r="AE20" s="5" t="s">
        <v>41</v>
      </c>
      <c r="AF20" s="6">
        <v>-0.03</v>
      </c>
      <c r="AG20" s="9">
        <f t="shared" si="23"/>
        <v>-0.000762001524</v>
      </c>
      <c r="AH20" s="9">
        <f t="shared" si="24"/>
        <v>-7.472682245</v>
      </c>
      <c r="AI20" s="9">
        <f t="shared" si="25"/>
        <v>-0.01944112454</v>
      </c>
      <c r="AJ20" s="9">
        <f t="shared" si="26"/>
        <v>-1.039996361</v>
      </c>
      <c r="AK20" s="9">
        <f t="shared" si="27"/>
        <v>-7.399958615</v>
      </c>
      <c r="AL20" s="1">
        <f t="shared" si="28"/>
        <v>0</v>
      </c>
      <c r="AM20" s="1">
        <f t="shared" si="29"/>
        <v>-7.472682245</v>
      </c>
      <c r="AN20" s="4">
        <v>0.0</v>
      </c>
      <c r="AO20" s="1">
        <f t="shared" si="30"/>
        <v>-0.8100468559</v>
      </c>
      <c r="AP20" s="1">
        <f t="shared" ref="AP20:AQ20" si="99">2*AJ20/(1.23*25^2*$B$5)</f>
        <v>-0.03382101986</v>
      </c>
      <c r="AQ20" s="1">
        <f t="shared" si="99"/>
        <v>-0.2406490607</v>
      </c>
      <c r="AR20" s="1"/>
      <c r="AS20" s="5" t="s">
        <v>41</v>
      </c>
      <c r="AT20" s="6">
        <v>1.312</v>
      </c>
      <c r="AU20" s="9">
        <f t="shared" si="32"/>
        <v>0.03332486665</v>
      </c>
      <c r="AV20" s="9">
        <f t="shared" si="33"/>
        <v>326.8053035</v>
      </c>
      <c r="AW20" s="9">
        <f t="shared" si="34"/>
        <v>0.8502251799</v>
      </c>
      <c r="AX20" s="9">
        <f t="shared" si="35"/>
        <v>111.7739968</v>
      </c>
      <c r="AY20" s="9">
        <f t="shared" si="36"/>
        <v>307.0965322</v>
      </c>
      <c r="AZ20" s="1">
        <f t="shared" si="37"/>
        <v>0</v>
      </c>
      <c r="BA20" s="1">
        <f t="shared" si="38"/>
        <v>326.8053035</v>
      </c>
      <c r="BB20" s="4">
        <v>0.0</v>
      </c>
      <c r="BC20" s="1">
        <f t="shared" si="39"/>
        <v>35.42604916</v>
      </c>
      <c r="BD20" s="1">
        <f t="shared" ref="BD20:BE20" si="100">2*AX20/(1.23*25^2*$B$5)</f>
        <v>3.634926724</v>
      </c>
      <c r="BE20" s="1">
        <f t="shared" si="100"/>
        <v>9.986879095</v>
      </c>
      <c r="BF20" s="1"/>
    </row>
    <row r="21">
      <c r="A21" s="1"/>
      <c r="B21" s="1"/>
      <c r="C21" s="5" t="s">
        <v>42</v>
      </c>
      <c r="D21" s="6">
        <v>-0.55</v>
      </c>
      <c r="E21" s="8">
        <f t="shared" si="5"/>
        <v>-0.01397002794</v>
      </c>
      <c r="F21" s="5">
        <f t="shared" si="6"/>
        <v>-136.9991745</v>
      </c>
      <c r="G21" s="9">
        <f t="shared" si="7"/>
        <v>-0.3564206166</v>
      </c>
      <c r="H21" s="9">
        <f t="shared" si="8"/>
        <v>0</v>
      </c>
      <c r="I21" s="9">
        <f t="shared" si="9"/>
        <v>-136.9991745</v>
      </c>
      <c r="J21" s="1">
        <f t="shared" si="10"/>
        <v>0</v>
      </c>
      <c r="K21" s="1">
        <f t="shared" si="11"/>
        <v>-136.9991745</v>
      </c>
      <c r="L21" s="4">
        <v>0.0</v>
      </c>
      <c r="M21" s="1">
        <f t="shared" si="12"/>
        <v>-14.85085902</v>
      </c>
      <c r="N21" s="1">
        <f t="shared" ref="N21:O21" si="101">2*H21/(1.23*25^2*$B$5)</f>
        <v>0</v>
      </c>
      <c r="O21" s="1">
        <f t="shared" si="101"/>
        <v>-4.455257707</v>
      </c>
      <c r="P21" s="1"/>
      <c r="Q21" s="5" t="s">
        <v>42</v>
      </c>
      <c r="R21" s="6">
        <v>-0.45</v>
      </c>
      <c r="S21" s="9">
        <f t="shared" si="14"/>
        <v>-0.01143002286</v>
      </c>
      <c r="T21" s="9">
        <f t="shared" si="15"/>
        <v>-112.0902337</v>
      </c>
      <c r="U21" s="9">
        <f t="shared" si="16"/>
        <v>-0.2916168681</v>
      </c>
      <c r="V21" s="9">
        <f t="shared" si="17"/>
        <v>-7.819019443</v>
      </c>
      <c r="W21" s="9">
        <f t="shared" si="18"/>
        <v>-111.8171875</v>
      </c>
      <c r="X21" s="1">
        <f t="shared" si="19"/>
        <v>0</v>
      </c>
      <c r="Y21" s="1">
        <f t="shared" si="20"/>
        <v>-112.0902337</v>
      </c>
      <c r="Z21" s="4">
        <v>0.0</v>
      </c>
      <c r="AA21" s="1">
        <f t="shared" si="21"/>
        <v>-12.15070284</v>
      </c>
      <c r="AB21" s="1">
        <f t="shared" ref="AB21:AC21" si="102">2*V21/(1.23*25^2*$B$5)</f>
        <v>-0.254277055</v>
      </c>
      <c r="AC21" s="1">
        <f t="shared" si="102"/>
        <v>-3.636331301</v>
      </c>
      <c r="AD21" s="1"/>
      <c r="AE21" s="5" t="s">
        <v>42</v>
      </c>
      <c r="AF21" s="6">
        <v>-0.15</v>
      </c>
      <c r="AG21" s="9">
        <f t="shared" si="23"/>
        <v>-0.00381000762</v>
      </c>
      <c r="AH21" s="9">
        <f t="shared" si="24"/>
        <v>-37.36341123</v>
      </c>
      <c r="AI21" s="9">
        <f t="shared" si="25"/>
        <v>-0.0972056227</v>
      </c>
      <c r="AJ21" s="9">
        <f t="shared" si="26"/>
        <v>-5.199981803</v>
      </c>
      <c r="AK21" s="9">
        <f t="shared" si="27"/>
        <v>-36.99979308</v>
      </c>
      <c r="AL21" s="1">
        <f t="shared" si="28"/>
        <v>0</v>
      </c>
      <c r="AM21" s="1">
        <f t="shared" si="29"/>
        <v>-37.36341123</v>
      </c>
      <c r="AN21" s="4">
        <v>0.0</v>
      </c>
      <c r="AO21" s="1">
        <f t="shared" si="30"/>
        <v>-4.050234279</v>
      </c>
      <c r="AP21" s="1">
        <f t="shared" ref="AP21:AQ21" si="103">2*AJ21/(1.23*25^2*$B$5)</f>
        <v>-0.1691050993</v>
      </c>
      <c r="AQ21" s="1">
        <f t="shared" si="103"/>
        <v>-1.203245303</v>
      </c>
      <c r="AR21" s="1"/>
      <c r="AS21" s="5" t="s">
        <v>42</v>
      </c>
      <c r="AT21" s="6">
        <v>0.803</v>
      </c>
      <c r="AU21" s="9">
        <f t="shared" si="32"/>
        <v>0.02039624079</v>
      </c>
      <c r="AV21" s="9">
        <f t="shared" si="33"/>
        <v>200.0187948</v>
      </c>
      <c r="AW21" s="9">
        <f t="shared" si="34"/>
        <v>0.5203741002</v>
      </c>
      <c r="AX21" s="9">
        <f t="shared" si="35"/>
        <v>68.41045685</v>
      </c>
      <c r="AY21" s="9">
        <f t="shared" si="36"/>
        <v>187.9561855</v>
      </c>
      <c r="AZ21" s="1">
        <f t="shared" si="37"/>
        <v>0</v>
      </c>
      <c r="BA21" s="1">
        <f t="shared" si="38"/>
        <v>200.0187948</v>
      </c>
      <c r="BB21" s="4">
        <v>0.0</v>
      </c>
      <c r="BC21" s="1">
        <f t="shared" si="39"/>
        <v>21.68225418</v>
      </c>
      <c r="BD21" s="1">
        <f t="shared" ref="BD21:BE21" si="104">2*AX21/(1.23*25^2*$B$5)</f>
        <v>2.224730304</v>
      </c>
      <c r="BE21" s="1">
        <f t="shared" si="104"/>
        <v>6.112396275</v>
      </c>
      <c r="BF21" s="1"/>
    </row>
    <row r="22">
      <c r="A22" s="1"/>
      <c r="B22" s="1"/>
      <c r="C22" s="1"/>
      <c r="D22" s="1"/>
      <c r="E22" s="1"/>
      <c r="F22" s="1"/>
      <c r="G22" s="4" t="s">
        <v>43</v>
      </c>
      <c r="H22" s="1"/>
      <c r="I22" s="1"/>
      <c r="J22" s="1"/>
      <c r="K22" s="1"/>
      <c r="L22" s="1"/>
      <c r="M22" s="1">
        <f>SUM(M4:M21)/18</f>
        <v>-28.43564481</v>
      </c>
      <c r="N22" s="1"/>
      <c r="O22" s="1"/>
      <c r="P22" s="1"/>
      <c r="Q22" s="1"/>
      <c r="R22" s="1"/>
      <c r="S22" s="1"/>
      <c r="T22" s="1"/>
      <c r="U22" s="4" t="s">
        <v>43</v>
      </c>
      <c r="V22" s="1"/>
      <c r="W22" s="1"/>
      <c r="X22" s="1"/>
      <c r="Y22" s="1"/>
      <c r="Z22" s="1"/>
      <c r="AA22" s="1">
        <f>SUM(AA4:AA21)/18</f>
        <v>-27.13656967</v>
      </c>
      <c r="AB22" s="1"/>
      <c r="AC22" s="1"/>
      <c r="AD22" s="1"/>
      <c r="AE22" s="1"/>
      <c r="AF22" s="1"/>
      <c r="AG22" s="1"/>
      <c r="AH22" s="1"/>
      <c r="AI22" s="4" t="s">
        <v>43</v>
      </c>
      <c r="AJ22" s="1"/>
      <c r="AK22" s="1"/>
      <c r="AL22" s="1"/>
      <c r="AM22" s="1"/>
      <c r="AN22" s="1"/>
      <c r="AO22" s="1">
        <f>SUM(AO4:AO21)/18</f>
        <v>-25.2734619</v>
      </c>
      <c r="AP22" s="1"/>
      <c r="AQ22" s="1"/>
      <c r="AR22" s="1"/>
      <c r="AS22" s="1"/>
      <c r="AT22" s="1"/>
      <c r="AU22" s="1"/>
      <c r="AV22" s="1"/>
      <c r="AW22" s="4" t="s">
        <v>43</v>
      </c>
      <c r="AX22" s="1"/>
      <c r="AY22" s="1"/>
      <c r="AZ22" s="1"/>
      <c r="BA22" s="1"/>
      <c r="BB22" s="1"/>
      <c r="BC22" s="1">
        <f>SUM(BC4:BC21)/18</f>
        <v>9.846569559</v>
      </c>
      <c r="BD22" s="1"/>
      <c r="BE22" s="1"/>
      <c r="BF22" s="1"/>
    </row>
    <row r="23">
      <c r="A23" s="1"/>
      <c r="B23" s="1"/>
      <c r="C23" s="5" t="s">
        <v>24</v>
      </c>
      <c r="D23" s="1"/>
      <c r="E23" s="1"/>
      <c r="F23" s="1"/>
      <c r="G23" s="1">
        <f t="shared" ref="G23:G40" si="105">SQRT((ABS(F4)/(0.5*1.23)))</f>
        <v>22.28359761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>
        <f t="shared" ref="U23:U40" si="106">SQRT((ABS(T4)/(0.5*1.23)))</f>
        <v>22.13771325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>
        <f t="shared" ref="AI23:AI40" si="107">SQRT((ABS(AH4)/(0.5*1.23)))</f>
        <v>15.97387741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>
        <f t="shared" ref="AW23:AW40" si="108">SQRT((ABS(AV4)/(0.5*1.23)))</f>
        <v>6.824785287</v>
      </c>
      <c r="AX23" s="1"/>
      <c r="AY23" s="1"/>
      <c r="AZ23" s="1"/>
      <c r="BA23" s="1"/>
      <c r="BB23" s="1"/>
      <c r="BC23" s="1"/>
      <c r="BD23" s="1"/>
      <c r="BE23" s="1"/>
      <c r="BF23" s="1"/>
    </row>
    <row r="24">
      <c r="A24" s="1"/>
      <c r="B24" s="1"/>
      <c r="C24" s="5" t="s">
        <v>26</v>
      </c>
      <c r="D24" s="1"/>
      <c r="E24" s="1"/>
      <c r="F24" s="1"/>
      <c r="G24" s="1">
        <f t="shared" si="105"/>
        <v>17.31234637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>
        <f t="shared" si="106"/>
        <v>27.22485763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>
        <f t="shared" si="107"/>
        <v>35.83188896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>
        <f t="shared" si="108"/>
        <v>23.72725363</v>
      </c>
      <c r="AX24" s="1"/>
      <c r="AY24" s="1"/>
      <c r="AZ24" s="1"/>
      <c r="BA24" s="1"/>
      <c r="BB24" s="1"/>
      <c r="BC24" s="1"/>
      <c r="BD24" s="1"/>
      <c r="BE24" s="1"/>
      <c r="BF24" s="1"/>
    </row>
    <row r="25">
      <c r="A25" s="1"/>
      <c r="B25" s="1"/>
      <c r="C25" s="5" t="s">
        <v>27</v>
      </c>
      <c r="D25" s="1"/>
      <c r="E25" s="1"/>
      <c r="F25" s="1"/>
      <c r="G25" s="1">
        <f t="shared" si="105"/>
        <v>25.63099686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>
        <f t="shared" si="106"/>
        <v>31.62922489</v>
      </c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>
        <f t="shared" si="107"/>
        <v>37.16355593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>
        <f t="shared" si="108"/>
        <v>25.85127958</v>
      </c>
      <c r="AX25" s="1"/>
      <c r="AY25" s="1"/>
      <c r="AZ25" s="1"/>
      <c r="BA25" s="1"/>
      <c r="BB25" s="1"/>
      <c r="BC25" s="1"/>
      <c r="BD25" s="1"/>
      <c r="BE25" s="1"/>
      <c r="BF25" s="1"/>
    </row>
    <row r="26">
      <c r="A26" s="1"/>
      <c r="B26" s="1"/>
      <c r="C26" s="5" t="s">
        <v>28</v>
      </c>
      <c r="D26" s="1"/>
      <c r="E26" s="1"/>
      <c r="F26" s="1"/>
      <c r="G26" s="1">
        <f t="shared" si="105"/>
        <v>29.37175346</v>
      </c>
      <c r="H26" s="4" t="s">
        <v>44</v>
      </c>
      <c r="I26" s="4"/>
      <c r="J26" s="4"/>
      <c r="K26" s="4"/>
      <c r="L26" s="1"/>
      <c r="M26" s="1"/>
      <c r="N26" s="1"/>
      <c r="O26" s="1"/>
      <c r="P26" s="1"/>
      <c r="Q26" s="1"/>
      <c r="R26" s="1"/>
      <c r="S26" s="1"/>
      <c r="T26" s="1"/>
      <c r="U26" s="1">
        <f t="shared" si="106"/>
        <v>33.55540388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>
        <f t="shared" si="107"/>
        <v>37.27238063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>
        <f t="shared" si="108"/>
        <v>39.12784888</v>
      </c>
      <c r="AX26" s="1"/>
      <c r="AY26" s="1"/>
      <c r="AZ26" s="1"/>
      <c r="BA26" s="1"/>
      <c r="BB26" s="1"/>
      <c r="BC26" s="1"/>
      <c r="BD26" s="1"/>
      <c r="BE26" s="1"/>
      <c r="BF26" s="1"/>
    </row>
    <row r="27">
      <c r="A27" s="1"/>
      <c r="B27" s="1"/>
      <c r="C27" s="5" t="s">
        <v>29</v>
      </c>
      <c r="D27" s="1"/>
      <c r="E27" s="1"/>
      <c r="F27" s="1"/>
      <c r="G27" s="1">
        <f t="shared" si="105"/>
        <v>28.74452631</v>
      </c>
      <c r="H27" s="4" t="s">
        <v>44</v>
      </c>
      <c r="I27" s="4"/>
      <c r="J27" s="4"/>
      <c r="K27" s="4"/>
      <c r="L27" s="1"/>
      <c r="M27" s="1"/>
      <c r="N27" s="1"/>
      <c r="O27" s="1"/>
      <c r="P27" s="1"/>
      <c r="Q27" s="1"/>
      <c r="R27" s="1"/>
      <c r="S27" s="1"/>
      <c r="T27" s="1"/>
      <c r="U27" s="1">
        <f t="shared" si="106"/>
        <v>31.30745431</v>
      </c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>
        <f t="shared" si="107"/>
        <v>33.79594749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>
        <f t="shared" si="108"/>
        <v>22.67994166</v>
      </c>
      <c r="AX27" s="1"/>
      <c r="AY27" s="1"/>
      <c r="AZ27" s="1"/>
      <c r="BA27" s="1"/>
      <c r="BB27" s="1"/>
      <c r="BC27" s="1"/>
      <c r="BD27" s="1"/>
      <c r="BE27" s="1"/>
      <c r="BF27" s="1"/>
    </row>
    <row r="28">
      <c r="A28" s="1"/>
      <c r="B28" s="1"/>
      <c r="C28" s="5" t="s">
        <v>30</v>
      </c>
      <c r="D28" s="1"/>
      <c r="E28" s="1"/>
      <c r="F28" s="1"/>
      <c r="G28" s="1">
        <f t="shared" si="105"/>
        <v>27.44710506</v>
      </c>
      <c r="H28" s="4" t="s">
        <v>44</v>
      </c>
      <c r="I28" s="4"/>
      <c r="J28" s="4"/>
      <c r="K28" s="4"/>
      <c r="L28" s="1"/>
      <c r="M28" s="1"/>
      <c r="N28" s="1"/>
      <c r="O28" s="1"/>
      <c r="P28" s="1"/>
      <c r="Q28" s="1"/>
      <c r="R28" s="1"/>
      <c r="S28" s="1"/>
      <c r="T28" s="1"/>
      <c r="U28" s="1">
        <f t="shared" si="106"/>
        <v>29.6462618</v>
      </c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>
        <f t="shared" si="107"/>
        <v>31.88430341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>
        <f t="shared" si="108"/>
        <v>20.78845828</v>
      </c>
      <c r="AX28" s="1"/>
      <c r="AY28" s="1"/>
      <c r="AZ28" s="1"/>
      <c r="BA28" s="1"/>
      <c r="BB28" s="1"/>
      <c r="BC28" s="1"/>
      <c r="BD28" s="1"/>
      <c r="BE28" s="1"/>
      <c r="BF28" s="1"/>
    </row>
    <row r="29">
      <c r="A29" s="1"/>
      <c r="B29" s="1"/>
      <c r="C29" s="5" t="s">
        <v>31</v>
      </c>
      <c r="D29" s="1"/>
      <c r="E29" s="1"/>
      <c r="F29" s="1"/>
      <c r="G29" s="1">
        <f t="shared" si="105"/>
        <v>26.31710588</v>
      </c>
      <c r="H29" s="4" t="s">
        <v>44</v>
      </c>
      <c r="I29" s="4"/>
      <c r="J29" s="4"/>
      <c r="K29" s="4"/>
      <c r="L29" s="1"/>
      <c r="M29" s="1"/>
      <c r="N29" s="1"/>
      <c r="O29" s="1"/>
      <c r="P29" s="1"/>
      <c r="Q29" s="1"/>
      <c r="R29" s="1"/>
      <c r="S29" s="1"/>
      <c r="T29" s="1"/>
      <c r="U29" s="1">
        <f t="shared" si="106"/>
        <v>28.31865794</v>
      </c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>
        <f t="shared" si="107"/>
        <v>28.95511174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>
        <f t="shared" si="108"/>
        <v>22.55458768</v>
      </c>
      <c r="AX29" s="1"/>
      <c r="AY29" s="1"/>
      <c r="AZ29" s="1"/>
      <c r="BA29" s="1"/>
      <c r="BB29" s="1"/>
      <c r="BC29" s="1"/>
      <c r="BD29" s="1"/>
      <c r="BE29" s="1"/>
      <c r="BF29" s="1"/>
    </row>
    <row r="30">
      <c r="A30" s="1"/>
      <c r="B30" s="1"/>
      <c r="C30" s="5" t="s">
        <v>32</v>
      </c>
      <c r="D30" s="1"/>
      <c r="E30" s="1"/>
      <c r="F30" s="1"/>
      <c r="G30" s="1">
        <f t="shared" si="105"/>
        <v>25.13635908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>
        <f t="shared" si="106"/>
        <v>26.16275202</v>
      </c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>
        <f t="shared" si="107"/>
        <v>26.54695396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>
        <f t="shared" si="108"/>
        <v>22.81348515</v>
      </c>
      <c r="AX30" s="1"/>
      <c r="AY30" s="1"/>
      <c r="AZ30" s="1"/>
      <c r="BA30" s="1"/>
      <c r="BB30" s="1"/>
      <c r="BC30" s="1"/>
      <c r="BD30" s="1"/>
      <c r="BE30" s="1"/>
      <c r="BF30" s="1"/>
    </row>
    <row r="31">
      <c r="A31" s="10"/>
      <c r="B31" s="10"/>
      <c r="C31" s="11" t="s">
        <v>33</v>
      </c>
      <c r="D31" s="10"/>
      <c r="E31" s="10"/>
      <c r="F31" s="10"/>
      <c r="G31" s="10">
        <f t="shared" si="105"/>
        <v>23.03433721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>
        <f t="shared" si="106"/>
        <v>23.12208738</v>
      </c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>
        <f t="shared" si="107"/>
        <v>22.85782628</v>
      </c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>
        <f t="shared" si="108"/>
        <v>13.39497587</v>
      </c>
      <c r="AX31" s="10"/>
      <c r="AY31" s="10"/>
      <c r="AZ31" s="10"/>
      <c r="BA31" s="10"/>
      <c r="BB31" s="10"/>
      <c r="BC31" s="10"/>
      <c r="BD31" s="10"/>
      <c r="BE31" s="10"/>
      <c r="BF31" s="10"/>
    </row>
    <row r="32">
      <c r="A32" s="1"/>
      <c r="B32" s="1"/>
      <c r="C32" s="5" t="s">
        <v>34</v>
      </c>
      <c r="D32" s="1"/>
      <c r="E32" s="1"/>
      <c r="F32" s="1"/>
      <c r="G32" s="1">
        <f t="shared" si="105"/>
        <v>18.98606992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>
        <f t="shared" si="106"/>
        <v>19.61561257</v>
      </c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>
        <f t="shared" si="107"/>
        <v>13.79713779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>
        <f t="shared" si="108"/>
        <v>15.69249006</v>
      </c>
      <c r="AX32" s="1"/>
      <c r="AY32" s="1"/>
      <c r="AZ32" s="1"/>
      <c r="BA32" s="1"/>
      <c r="BB32" s="1"/>
      <c r="BC32" s="1"/>
      <c r="BD32" s="1"/>
      <c r="BE32" s="1"/>
      <c r="BF32" s="1"/>
    </row>
    <row r="33">
      <c r="A33" s="1"/>
      <c r="B33" s="1"/>
      <c r="C33" s="5" t="s">
        <v>35</v>
      </c>
      <c r="D33" s="1"/>
      <c r="E33" s="1"/>
      <c r="F33" s="1"/>
      <c r="G33" s="1">
        <f t="shared" si="105"/>
        <v>22.41046743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>
        <f t="shared" si="106"/>
        <v>10.26187562</v>
      </c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>
        <f t="shared" si="107"/>
        <v>18.11267447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>
        <f t="shared" si="108"/>
        <v>24.20049332</v>
      </c>
      <c r="AX33" s="1"/>
      <c r="AY33" s="1"/>
      <c r="AZ33" s="1"/>
      <c r="BA33" s="1"/>
      <c r="BB33" s="1"/>
      <c r="BC33" s="1"/>
      <c r="BD33" s="1"/>
      <c r="BE33" s="1"/>
      <c r="BF33" s="1"/>
    </row>
    <row r="34">
      <c r="A34" s="1"/>
      <c r="B34" s="1"/>
      <c r="C34" s="5" t="s">
        <v>36</v>
      </c>
      <c r="D34" s="1"/>
      <c r="E34" s="1"/>
      <c r="F34" s="1"/>
      <c r="G34" s="1">
        <f t="shared" si="105"/>
        <v>23.89734365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>
        <f t="shared" si="106"/>
        <v>17.54473725</v>
      </c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>
        <f t="shared" si="107"/>
        <v>4.929645593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>
        <f t="shared" si="108"/>
        <v>23.64174974</v>
      </c>
      <c r="AX34" s="1"/>
      <c r="AY34" s="1"/>
      <c r="AZ34" s="1"/>
      <c r="BA34" s="1"/>
      <c r="BB34" s="1"/>
      <c r="BC34" s="1"/>
      <c r="BD34" s="1"/>
      <c r="BE34" s="1"/>
      <c r="BF34" s="1"/>
    </row>
    <row r="35">
      <c r="A35" s="1"/>
      <c r="B35" s="1"/>
      <c r="C35" s="5" t="s">
        <v>37</v>
      </c>
      <c r="D35" s="1"/>
      <c r="E35" s="1"/>
      <c r="F35" s="1"/>
      <c r="G35" s="1">
        <f t="shared" si="105"/>
        <v>26.69908675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>
        <f t="shared" si="106"/>
        <v>12.88641166</v>
      </c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>
        <f t="shared" si="107"/>
        <v>15.61486803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>
        <f t="shared" si="108"/>
        <v>18.69586099</v>
      </c>
      <c r="AX35" s="1"/>
      <c r="AY35" s="1"/>
      <c r="AZ35" s="1"/>
      <c r="BA35" s="1"/>
      <c r="BB35" s="1"/>
      <c r="BC35" s="1"/>
      <c r="BD35" s="1"/>
      <c r="BE35" s="1"/>
      <c r="BF35" s="1"/>
    </row>
    <row r="36">
      <c r="A36" s="1"/>
      <c r="B36" s="1"/>
      <c r="C36" s="5" t="s">
        <v>38</v>
      </c>
      <c r="D36" s="1"/>
      <c r="E36" s="1"/>
      <c r="F36" s="1"/>
      <c r="G36" s="1">
        <f t="shared" si="105"/>
        <v>25.92949846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>
        <f t="shared" si="106"/>
        <v>13.04261629</v>
      </c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>
        <f t="shared" si="107"/>
        <v>19.09243529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>
        <f t="shared" si="108"/>
        <v>12.74419062</v>
      </c>
      <c r="AX36" s="1"/>
      <c r="AY36" s="1"/>
      <c r="AZ36" s="1"/>
      <c r="BA36" s="1"/>
      <c r="BB36" s="1"/>
      <c r="BC36" s="1"/>
      <c r="BD36" s="1"/>
      <c r="BE36" s="1"/>
      <c r="BF36" s="1"/>
    </row>
    <row r="37">
      <c r="A37" s="1"/>
      <c r="B37" s="1"/>
      <c r="C37" s="5" t="s">
        <v>39</v>
      </c>
      <c r="D37" s="1"/>
      <c r="E37" s="1"/>
      <c r="F37" s="1"/>
      <c r="G37" s="1">
        <f t="shared" si="105"/>
        <v>15.71827888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>
        <f t="shared" si="106"/>
        <v>13.19697215</v>
      </c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>
        <f t="shared" si="107"/>
        <v>9.859291187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>
        <f t="shared" si="108"/>
        <v>14.87087057</v>
      </c>
      <c r="AX37" s="1"/>
      <c r="AY37" s="1"/>
      <c r="AZ37" s="1"/>
      <c r="BA37" s="1"/>
      <c r="BB37" s="1"/>
      <c r="BC37" s="1"/>
      <c r="BD37" s="1"/>
      <c r="BE37" s="1"/>
      <c r="BF37" s="1"/>
    </row>
    <row r="38">
      <c r="A38" s="1"/>
      <c r="B38" s="1"/>
      <c r="C38" s="5" t="s">
        <v>40</v>
      </c>
      <c r="D38" s="1"/>
      <c r="E38" s="1"/>
      <c r="F38" s="1"/>
      <c r="G38" s="1">
        <f t="shared" si="105"/>
        <v>24.48335503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>
        <f t="shared" si="106"/>
        <v>24.4005008</v>
      </c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>
        <f t="shared" si="107"/>
        <v>24.48335503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>
        <f t="shared" si="108"/>
        <v>24.358968</v>
      </c>
      <c r="AX38" s="1"/>
      <c r="AY38" s="1"/>
      <c r="AZ38" s="1"/>
      <c r="BA38" s="1"/>
      <c r="BB38" s="1"/>
      <c r="BC38" s="1"/>
      <c r="BD38" s="1"/>
      <c r="BE38" s="1"/>
      <c r="BF38" s="1"/>
    </row>
    <row r="39">
      <c r="A39" s="1"/>
      <c r="B39" s="1"/>
      <c r="C39" s="5" t="s">
        <v>41</v>
      </c>
      <c r="D39" s="1"/>
      <c r="E39" s="1"/>
      <c r="F39" s="1"/>
      <c r="G39" s="1">
        <f t="shared" si="105"/>
        <v>15.19418816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>
        <f t="shared" si="106"/>
        <v>13.19697215</v>
      </c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>
        <f t="shared" si="107"/>
        <v>3.485785828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>
        <f t="shared" si="108"/>
        <v>23.05191396</v>
      </c>
      <c r="AX39" s="1"/>
      <c r="AY39" s="1"/>
      <c r="AZ39" s="1"/>
      <c r="BA39" s="1"/>
      <c r="BB39" s="1"/>
      <c r="BC39" s="1"/>
      <c r="BD39" s="1"/>
      <c r="BE39" s="1"/>
      <c r="BF39" s="1"/>
    </row>
    <row r="40">
      <c r="A40" s="1"/>
      <c r="B40" s="1"/>
      <c r="C40" s="5" t="s">
        <v>42</v>
      </c>
      <c r="D40" s="1"/>
      <c r="E40" s="1"/>
      <c r="F40" s="1"/>
      <c r="G40" s="1">
        <f t="shared" si="105"/>
        <v>14.92524323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>
        <f t="shared" si="106"/>
        <v>13.50039046</v>
      </c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>
        <f t="shared" si="107"/>
        <v>7.794454066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>
        <f t="shared" si="108"/>
        <v>18.03424001</v>
      </c>
      <c r="AX40" s="1"/>
      <c r="AY40" s="1"/>
      <c r="AZ40" s="1"/>
      <c r="BA40" s="1"/>
      <c r="BB40" s="1"/>
      <c r="BC40" s="1"/>
      <c r="BD40" s="1"/>
      <c r="BE40" s="1"/>
      <c r="BF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</row>
  </sheetData>
  <mergeCells count="4">
    <mergeCell ref="C1:G1"/>
    <mergeCell ref="Q1:U1"/>
    <mergeCell ref="AE1:AI1"/>
    <mergeCell ref="AS1:AW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38"/>
    <col customWidth="1" min="4" max="7" width="20.5"/>
  </cols>
  <sheetData>
    <row r="1">
      <c r="A1" s="12" t="s">
        <v>45</v>
      </c>
      <c r="B1" s="13" t="s">
        <v>46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5"/>
    </row>
    <row r="2">
      <c r="A2" s="15"/>
      <c r="B2" s="16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>
      <c r="A3" s="12" t="s">
        <v>47</v>
      </c>
      <c r="B3" s="13">
        <v>296.0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</row>
    <row r="4">
      <c r="A4" s="12" t="s">
        <v>48</v>
      </c>
      <c r="B4" s="17">
        <v>0.57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</row>
    <row r="7">
      <c r="A7" s="18" t="s">
        <v>49</v>
      </c>
      <c r="B7" s="19"/>
      <c r="C7" s="19"/>
      <c r="D7" s="19"/>
      <c r="E7" s="19"/>
      <c r="F7" s="19"/>
      <c r="G7" s="19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</row>
    <row r="8">
      <c r="A8" s="20" t="s">
        <v>50</v>
      </c>
      <c r="B8" s="21" t="s">
        <v>51</v>
      </c>
      <c r="C8" s="21" t="s">
        <v>52</v>
      </c>
      <c r="D8" s="22"/>
      <c r="E8" s="22"/>
      <c r="F8" s="22"/>
      <c r="G8" s="22"/>
      <c r="H8" s="22"/>
      <c r="I8" s="22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</row>
    <row r="9">
      <c r="A9" s="23">
        <v>5.069</v>
      </c>
      <c r="B9" s="24">
        <v>3.1053</v>
      </c>
      <c r="C9" s="24">
        <v>0.00259976</v>
      </c>
      <c r="D9" s="22"/>
      <c r="E9" s="22"/>
      <c r="F9" s="22"/>
      <c r="G9" s="22"/>
      <c r="H9" s="22"/>
      <c r="I9" s="22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>
      <c r="A10" s="23">
        <v>6.938</v>
      </c>
      <c r="B10" s="24">
        <v>3.25439</v>
      </c>
      <c r="C10" s="24">
        <v>0.00288823</v>
      </c>
      <c r="D10" s="22"/>
      <c r="E10" s="22"/>
      <c r="F10" s="22"/>
      <c r="G10" s="22"/>
      <c r="H10" s="22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</row>
    <row r="11">
      <c r="A11" s="23">
        <v>9.036</v>
      </c>
      <c r="B11" s="24">
        <v>3.40787</v>
      </c>
      <c r="C11" s="24">
        <v>0.00395683</v>
      </c>
      <c r="D11" s="25"/>
      <c r="E11" s="25"/>
      <c r="F11" s="25"/>
      <c r="G11" s="25" t="s">
        <v>53</v>
      </c>
      <c r="H11" s="22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</row>
    <row r="12">
      <c r="A12" s="23">
        <v>12.05</v>
      </c>
      <c r="B12" s="24">
        <v>3.56266</v>
      </c>
      <c r="C12" s="24">
        <v>0.00324157</v>
      </c>
      <c r="D12" s="25"/>
      <c r="E12" s="25"/>
      <c r="F12" s="25"/>
      <c r="G12" s="25" t="s">
        <v>54</v>
      </c>
      <c r="H12" s="22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</row>
    <row r="13">
      <c r="A13" s="23">
        <v>15.02</v>
      </c>
      <c r="B13" s="24">
        <v>3.69331</v>
      </c>
      <c r="C13" s="24">
        <v>0.0035872</v>
      </c>
      <c r="D13" s="22"/>
      <c r="E13" s="22"/>
      <c r="F13" s="22"/>
      <c r="G13" s="22"/>
      <c r="H13" s="22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</row>
    <row r="14">
      <c r="A14" s="23">
        <v>20.06</v>
      </c>
      <c r="B14" s="24">
        <v>3.88358</v>
      </c>
      <c r="C14" s="24">
        <v>0.00439787</v>
      </c>
      <c r="D14" s="22"/>
      <c r="E14" s="22"/>
      <c r="F14" s="22"/>
      <c r="G14" s="22"/>
      <c r="H14" s="22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</row>
    <row r="15">
      <c r="A15" s="23">
        <v>25.69</v>
      </c>
      <c r="B15" s="24">
        <v>4.07724</v>
      </c>
      <c r="C15" s="24">
        <v>0.00548864</v>
      </c>
      <c r="D15" s="22"/>
      <c r="E15" s="22"/>
      <c r="F15" s="22"/>
      <c r="G15" s="22"/>
      <c r="H15" s="22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>
      <c r="A16" s="23">
        <v>30.03</v>
      </c>
      <c r="B16" s="24">
        <v>4.21875</v>
      </c>
      <c r="C16" s="24">
        <v>0.00525716</v>
      </c>
      <c r="D16" s="22"/>
      <c r="E16" s="22"/>
      <c r="F16" s="22"/>
      <c r="G16" s="22"/>
      <c r="H16" s="22"/>
      <c r="I16" s="14"/>
      <c r="J16" s="14"/>
      <c r="K16" s="14"/>
      <c r="L16" s="14"/>
      <c r="M16" s="14"/>
      <c r="N16" s="14"/>
      <c r="O16" s="14"/>
      <c r="P16" s="26"/>
      <c r="Q16" s="26"/>
      <c r="R16" s="26"/>
      <c r="S16" s="27"/>
    </row>
    <row r="17">
      <c r="A17" s="23">
        <v>35.31</v>
      </c>
      <c r="B17" s="24">
        <v>4.36941</v>
      </c>
      <c r="C17" s="24">
        <v>0.004815</v>
      </c>
      <c r="D17" s="22"/>
      <c r="E17" s="22"/>
      <c r="F17" s="22"/>
      <c r="G17" s="22"/>
      <c r="H17" s="22"/>
      <c r="I17" s="14"/>
      <c r="J17" s="14"/>
      <c r="K17" s="14"/>
      <c r="L17" s="14"/>
      <c r="M17" s="14"/>
      <c r="N17" s="14"/>
      <c r="O17" s="14"/>
      <c r="P17" s="26"/>
      <c r="Q17" s="26"/>
      <c r="R17" s="26"/>
      <c r="S17" s="28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</row>
    <row r="23">
      <c r="A23" s="14"/>
      <c r="B23" s="14"/>
      <c r="C23" s="14"/>
      <c r="D23" s="14"/>
      <c r="E23" s="14"/>
      <c r="F23" s="14"/>
      <c r="G23" s="14"/>
      <c r="H23" s="14"/>
      <c r="O23" s="14"/>
      <c r="P23" s="14"/>
      <c r="Q23" s="14"/>
      <c r="R23" s="14"/>
      <c r="S23" s="14"/>
      <c r="T23" s="14"/>
      <c r="U23" s="14"/>
    </row>
    <row r="24">
      <c r="A24" s="14"/>
      <c r="B24" s="14"/>
      <c r="C24" s="14"/>
      <c r="D24" s="14"/>
      <c r="E24" s="14"/>
      <c r="F24" s="14"/>
      <c r="G24" s="14"/>
      <c r="O24" s="14"/>
      <c r="P24" s="14"/>
      <c r="Q24" s="14"/>
      <c r="R24" s="14"/>
      <c r="S24" s="14"/>
      <c r="T24" s="14"/>
      <c r="U24" s="14"/>
    </row>
    <row r="25">
      <c r="A25" s="14"/>
      <c r="B25" s="29" t="s">
        <v>55</v>
      </c>
      <c r="C25" s="30"/>
      <c r="F25" s="31" t="s">
        <v>56</v>
      </c>
      <c r="N25" s="14"/>
      <c r="O25" s="14"/>
      <c r="P25" s="14"/>
      <c r="Q25" s="14"/>
      <c r="R25" s="14"/>
      <c r="S25" s="14"/>
      <c r="T25" s="14"/>
      <c r="U25" s="14"/>
    </row>
    <row r="26">
      <c r="A26" s="14"/>
      <c r="B26" s="32" t="s">
        <v>57</v>
      </c>
      <c r="C26" s="20" t="s">
        <v>58</v>
      </c>
      <c r="F26" s="31" t="s">
        <v>59</v>
      </c>
      <c r="N26" s="14"/>
      <c r="O26" s="14"/>
      <c r="P26" s="14"/>
      <c r="Q26" s="14"/>
      <c r="R26" s="14"/>
      <c r="S26" s="14"/>
      <c r="T26" s="14"/>
      <c r="U26" s="14"/>
    </row>
    <row r="27">
      <c r="A27" s="14"/>
      <c r="B27" s="33">
        <v>23.76</v>
      </c>
      <c r="C27" s="23">
        <v>76.0</v>
      </c>
      <c r="D27" s="22"/>
      <c r="E27" s="22"/>
      <c r="F27" s="22"/>
      <c r="G27" s="22"/>
      <c r="H27" s="22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</row>
    <row r="28">
      <c r="A28" s="14"/>
      <c r="B28" s="33">
        <v>23.71</v>
      </c>
      <c r="C28" s="23">
        <v>106.0</v>
      </c>
      <c r="D28" s="22"/>
      <c r="E28" s="22"/>
      <c r="F28" s="22"/>
      <c r="G28" s="22"/>
      <c r="H28" s="22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</row>
    <row r="29">
      <c r="A29" s="14"/>
      <c r="B29" s="33">
        <v>23.58</v>
      </c>
      <c r="C29" s="23">
        <v>136.0</v>
      </c>
      <c r="D29" s="22"/>
      <c r="E29" s="22"/>
      <c r="F29" s="22"/>
      <c r="G29" s="22"/>
      <c r="H29" s="22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</row>
    <row r="30">
      <c r="A30" s="14"/>
      <c r="B30" s="33">
        <v>23.6</v>
      </c>
      <c r="C30" s="23">
        <v>166.0</v>
      </c>
      <c r="D30" s="22"/>
      <c r="E30" s="22"/>
      <c r="F30" s="22"/>
      <c r="G30" s="22"/>
      <c r="H30" s="22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</row>
    <row r="31">
      <c r="A31" s="14"/>
      <c r="B31" s="33">
        <v>23.58</v>
      </c>
      <c r="C31" s="23">
        <v>196.0</v>
      </c>
      <c r="D31" s="22"/>
      <c r="E31" s="22"/>
      <c r="F31" s="22"/>
      <c r="G31" s="22"/>
      <c r="H31" s="22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</row>
    <row r="32">
      <c r="A32" s="14"/>
      <c r="B32" s="33">
        <v>23.73</v>
      </c>
      <c r="C32" s="23">
        <v>226.0</v>
      </c>
      <c r="D32" s="22"/>
      <c r="E32" s="22"/>
      <c r="F32" s="22"/>
      <c r="G32" s="22"/>
      <c r="H32" s="22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</row>
    <row r="33">
      <c r="A33" s="14"/>
      <c r="B33" s="33">
        <v>23.67</v>
      </c>
      <c r="C33" s="23">
        <v>256.0</v>
      </c>
      <c r="D33" s="22"/>
      <c r="E33" s="22"/>
      <c r="F33" s="22"/>
      <c r="G33" s="22"/>
      <c r="H33" s="22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</row>
    <row r="36">
      <c r="A36" s="34"/>
      <c r="B36" s="14"/>
      <c r="C36" s="14"/>
      <c r="D36" s="25"/>
      <c r="E36" s="25" t="s">
        <v>60</v>
      </c>
      <c r="F36" s="25">
        <v>0.024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</row>
    <row r="37">
      <c r="A37" s="14"/>
      <c r="B37" s="14"/>
      <c r="C37" s="14"/>
      <c r="D37" s="25"/>
      <c r="E37" s="25" t="s">
        <v>61</v>
      </c>
      <c r="F37" s="25">
        <v>0.08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</row>
    <row r="39">
      <c r="A39" s="29" t="s">
        <v>62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5"/>
    </row>
    <row r="40">
      <c r="A40" s="36" t="s">
        <v>63</v>
      </c>
      <c r="B40" s="37" t="s">
        <v>64</v>
      </c>
      <c r="C40" s="38" t="s">
        <v>65</v>
      </c>
      <c r="D40" s="38" t="s">
        <v>66</v>
      </c>
      <c r="E40" s="38" t="s">
        <v>14</v>
      </c>
      <c r="F40" s="38" t="s">
        <v>16</v>
      </c>
      <c r="G40" s="38" t="s">
        <v>67</v>
      </c>
      <c r="H40" s="38" t="s">
        <v>64</v>
      </c>
      <c r="I40" s="37" t="s">
        <v>65</v>
      </c>
      <c r="J40" s="38" t="s">
        <v>66</v>
      </c>
      <c r="K40" s="38" t="s">
        <v>14</v>
      </c>
      <c r="L40" s="38" t="s">
        <v>16</v>
      </c>
      <c r="M40" s="38" t="s">
        <v>63</v>
      </c>
      <c r="N40" s="38" t="s">
        <v>64</v>
      </c>
      <c r="O40" s="37" t="s">
        <v>65</v>
      </c>
      <c r="P40" s="39" t="s">
        <v>66</v>
      </c>
      <c r="Q40" s="39" t="s">
        <v>14</v>
      </c>
      <c r="R40" s="39" t="s">
        <v>16</v>
      </c>
      <c r="S40" s="39" t="s">
        <v>67</v>
      </c>
      <c r="T40" s="40" t="s">
        <v>68</v>
      </c>
      <c r="U40" s="39" t="s">
        <v>65</v>
      </c>
      <c r="V40" s="41" t="s">
        <v>66</v>
      </c>
      <c r="W40" s="41" t="s">
        <v>14</v>
      </c>
      <c r="X40" s="41" t="s">
        <v>16</v>
      </c>
      <c r="AA40" s="42" t="s">
        <v>68</v>
      </c>
      <c r="AB40" s="43" t="s">
        <v>65</v>
      </c>
      <c r="AC40" s="44"/>
      <c r="AD40" s="45" t="s">
        <v>68</v>
      </c>
      <c r="AE40" s="42" t="s">
        <v>65</v>
      </c>
    </row>
    <row r="41">
      <c r="A41" s="46">
        <v>0.0</v>
      </c>
      <c r="B41" s="47">
        <v>3.95652</v>
      </c>
      <c r="C41" s="48">
        <v>0.0</v>
      </c>
      <c r="D41" s="49">
        <f t="shared" ref="D41:D63" si="1">C41/1000</f>
        <v>0</v>
      </c>
      <c r="E41" s="49">
        <f t="shared" ref="E41:E63" si="2">2*$F$36*1.23*25^2*D41-2*$F$36*1.23*25^2*D42</f>
        <v>0.0370107</v>
      </c>
      <c r="F41" s="49">
        <f t="shared" ref="F41:F63" si="3">2*E41/(1.23*25^2*$F$37)</f>
        <v>0.0012036</v>
      </c>
      <c r="G41" s="46">
        <v>4.0</v>
      </c>
      <c r="H41" s="50">
        <v>3.99847</v>
      </c>
      <c r="I41" s="47">
        <v>0.0</v>
      </c>
      <c r="J41" s="49">
        <f t="shared" ref="J41:J71" si="4">I41/1000</f>
        <v>0</v>
      </c>
      <c r="K41" s="49">
        <f t="shared" ref="K41:K71" si="5">2*$F$36*1.23*25^2*J41-2*$F$36*1.23*25^2*J42</f>
        <v>0.01845</v>
      </c>
      <c r="L41" s="49">
        <f t="shared" ref="L41:L71" si="6">2*K41/(1.23*25^2*$F$37)</f>
        <v>0.0006</v>
      </c>
      <c r="M41" s="46">
        <v>8.0</v>
      </c>
      <c r="N41" s="50">
        <v>4.01913</v>
      </c>
      <c r="O41" s="51">
        <v>-30.519</v>
      </c>
      <c r="P41" s="52">
        <f t="shared" ref="P41:P71" si="7">O41/1000</f>
        <v>-0.030519</v>
      </c>
      <c r="Q41" s="53">
        <f t="shared" ref="Q41:Q71" si="8">2*$F$36*1.23*25^2*P41-2*$F$36*1.23*25^2*P42</f>
        <v>-0.1997028</v>
      </c>
      <c r="R41" s="53">
        <f t="shared" ref="R41:R71" si="9">2*Q41/(1.23*25^2*$F$37)</f>
        <v>-0.0064944</v>
      </c>
      <c r="S41" s="54">
        <v>20.0</v>
      </c>
      <c r="T41" s="51">
        <v>4.09475</v>
      </c>
      <c r="U41" s="51">
        <v>-50.415</v>
      </c>
      <c r="V41" s="55">
        <f t="shared" ref="V41:V101" si="10">U41/1000</f>
        <v>-0.050415</v>
      </c>
      <c r="W41" s="56">
        <f t="shared" ref="W41:W101" si="11">2*$F$36*1.23*25^2*V41-2*$F$36*1.23*25^2*V42</f>
        <v>-0.2005146</v>
      </c>
      <c r="X41" s="56">
        <f t="shared" ref="X41:X101" si="12">2*W41/(1.23*25^2*$F$37)</f>
        <v>-0.0065208</v>
      </c>
      <c r="AA41" s="57">
        <v>4.09475</v>
      </c>
      <c r="AB41" s="48">
        <v>-50.415</v>
      </c>
      <c r="AC41" s="44"/>
      <c r="AD41" s="58">
        <v>3.51866</v>
      </c>
      <c r="AE41" s="58">
        <v>9.003</v>
      </c>
    </row>
    <row r="42">
      <c r="A42" s="59"/>
      <c r="B42" s="47">
        <v>3.9375</v>
      </c>
      <c r="C42" s="60">
        <v>-1.003</v>
      </c>
      <c r="D42" s="49">
        <f t="shared" si="1"/>
        <v>-0.001003</v>
      </c>
      <c r="E42" s="49">
        <f t="shared" si="2"/>
        <v>0.0187821</v>
      </c>
      <c r="F42" s="49">
        <f t="shared" si="3"/>
        <v>0.0006108</v>
      </c>
      <c r="G42" s="59"/>
      <c r="H42" s="51">
        <v>3.98708</v>
      </c>
      <c r="I42" s="47">
        <v>-0.5</v>
      </c>
      <c r="J42" s="49">
        <f t="shared" si="4"/>
        <v>-0.0005</v>
      </c>
      <c r="K42" s="49">
        <f t="shared" si="5"/>
        <v>0.0201474</v>
      </c>
      <c r="L42" s="49">
        <f t="shared" si="6"/>
        <v>0.0006552</v>
      </c>
      <c r="M42" s="59"/>
      <c r="N42" s="51">
        <v>4.01916</v>
      </c>
      <c r="O42" s="51">
        <v>-25.107</v>
      </c>
      <c r="P42" s="61">
        <f t="shared" si="7"/>
        <v>-0.025107</v>
      </c>
      <c r="Q42" s="58">
        <f t="shared" si="8"/>
        <v>-0.1838727</v>
      </c>
      <c r="R42" s="58">
        <f t="shared" si="9"/>
        <v>-0.0059796</v>
      </c>
      <c r="S42" s="62"/>
      <c r="T42" s="51">
        <v>4.09347</v>
      </c>
      <c r="U42" s="51">
        <v>-44.981</v>
      </c>
      <c r="V42" s="61">
        <f t="shared" si="10"/>
        <v>-0.044981</v>
      </c>
      <c r="W42" s="58">
        <f t="shared" si="11"/>
        <v>-0.1668618</v>
      </c>
      <c r="X42" s="58">
        <f t="shared" si="12"/>
        <v>-0.0054264</v>
      </c>
      <c r="AA42" s="57">
        <v>4.09347</v>
      </c>
      <c r="AB42" s="48">
        <v>-44.981</v>
      </c>
      <c r="AC42" s="44"/>
      <c r="AD42" s="58">
        <v>3.50372</v>
      </c>
      <c r="AE42" s="58">
        <v>10.019</v>
      </c>
    </row>
    <row r="43">
      <c r="A43" s="59"/>
      <c r="B43" s="47">
        <v>3.9374</v>
      </c>
      <c r="C43" s="60">
        <v>-1.512</v>
      </c>
      <c r="D43" s="49">
        <f t="shared" si="1"/>
        <v>-0.001512</v>
      </c>
      <c r="E43" s="49">
        <f t="shared" si="2"/>
        <v>0.0209961</v>
      </c>
      <c r="F43" s="49">
        <f t="shared" si="3"/>
        <v>0.0006828</v>
      </c>
      <c r="G43" s="59"/>
      <c r="H43" s="51">
        <v>3.98092</v>
      </c>
      <c r="I43" s="47">
        <v>-1.046</v>
      </c>
      <c r="J43" s="49">
        <f t="shared" si="4"/>
        <v>-0.001046</v>
      </c>
      <c r="K43" s="49">
        <f t="shared" si="5"/>
        <v>0.0165681</v>
      </c>
      <c r="L43" s="49">
        <f t="shared" si="6"/>
        <v>0.0005388</v>
      </c>
      <c r="M43" s="59"/>
      <c r="N43" s="51">
        <v>4.01497</v>
      </c>
      <c r="O43" s="51">
        <v>-20.124</v>
      </c>
      <c r="P43" s="61">
        <f t="shared" si="7"/>
        <v>-0.020124</v>
      </c>
      <c r="Q43" s="58">
        <f t="shared" si="8"/>
        <v>-0.1885221</v>
      </c>
      <c r="R43" s="58">
        <f t="shared" si="9"/>
        <v>-0.0061308</v>
      </c>
      <c r="S43" s="62"/>
      <c r="T43" s="51">
        <v>4.09306</v>
      </c>
      <c r="U43" s="51">
        <v>-40.459</v>
      </c>
      <c r="V43" s="61">
        <f t="shared" si="10"/>
        <v>-0.040459</v>
      </c>
      <c r="W43" s="58">
        <f t="shared" si="11"/>
        <v>-0.2142045</v>
      </c>
      <c r="X43" s="58">
        <f t="shared" si="12"/>
        <v>-0.006966</v>
      </c>
      <c r="AA43" s="57">
        <v>4.09306</v>
      </c>
      <c r="AB43" s="48">
        <v>-40.459</v>
      </c>
      <c r="AC43" s="44"/>
      <c r="AD43" s="58">
        <v>3.48717</v>
      </c>
      <c r="AE43" s="58">
        <v>11.017</v>
      </c>
    </row>
    <row r="44">
      <c r="A44" s="59"/>
      <c r="B44" s="47">
        <v>3.9326</v>
      </c>
      <c r="C44" s="60">
        <v>-2.081</v>
      </c>
      <c r="D44" s="49">
        <f t="shared" si="1"/>
        <v>-0.002081</v>
      </c>
      <c r="E44" s="49">
        <f t="shared" si="2"/>
        <v>0.0345015</v>
      </c>
      <c r="F44" s="49">
        <f t="shared" si="3"/>
        <v>0.001122</v>
      </c>
      <c r="G44" s="59"/>
      <c r="H44" s="51">
        <v>3.95982</v>
      </c>
      <c r="I44" s="47">
        <v>-1.495</v>
      </c>
      <c r="J44" s="49">
        <f t="shared" si="4"/>
        <v>-0.001495</v>
      </c>
      <c r="K44" s="49">
        <f t="shared" si="5"/>
        <v>0.0198891</v>
      </c>
      <c r="L44" s="49">
        <f t="shared" si="6"/>
        <v>0.0006468</v>
      </c>
      <c r="M44" s="59"/>
      <c r="N44" s="51">
        <v>4.01382</v>
      </c>
      <c r="O44" s="51">
        <v>-15.015</v>
      </c>
      <c r="P44" s="61">
        <f t="shared" si="7"/>
        <v>-0.015015</v>
      </c>
      <c r="Q44" s="58">
        <f t="shared" si="8"/>
        <v>-0.0714753</v>
      </c>
      <c r="R44" s="58">
        <f t="shared" si="9"/>
        <v>-0.0023244</v>
      </c>
      <c r="S44" s="62"/>
      <c r="T44" s="51">
        <v>4.09151</v>
      </c>
      <c r="U44" s="51">
        <v>-34.654</v>
      </c>
      <c r="V44" s="61">
        <f t="shared" si="10"/>
        <v>-0.034654</v>
      </c>
      <c r="W44" s="58">
        <f t="shared" si="11"/>
        <v>-0.3325797</v>
      </c>
      <c r="X44" s="58">
        <f t="shared" si="12"/>
        <v>-0.0108156</v>
      </c>
      <c r="AA44" s="57">
        <v>4.09151</v>
      </c>
      <c r="AB44" s="48">
        <v>-34.654</v>
      </c>
      <c r="AC44" s="44"/>
      <c r="AD44" s="58">
        <v>3.48584</v>
      </c>
      <c r="AE44" s="58">
        <v>12.163</v>
      </c>
    </row>
    <row r="45">
      <c r="A45" s="59"/>
      <c r="B45" s="47">
        <v>3.93343</v>
      </c>
      <c r="C45" s="60">
        <v>-3.016</v>
      </c>
      <c r="D45" s="49">
        <f t="shared" si="1"/>
        <v>-0.003016</v>
      </c>
      <c r="E45" s="49">
        <f t="shared" si="2"/>
        <v>0.0363834</v>
      </c>
      <c r="F45" s="49">
        <f t="shared" si="3"/>
        <v>0.0011832</v>
      </c>
      <c r="G45" s="59"/>
      <c r="H45" s="51">
        <v>3.94765</v>
      </c>
      <c r="I45" s="47">
        <v>-2.034</v>
      </c>
      <c r="J45" s="49">
        <f t="shared" si="4"/>
        <v>-0.002034</v>
      </c>
      <c r="K45" s="49">
        <f t="shared" si="5"/>
        <v>0.0188928</v>
      </c>
      <c r="L45" s="49">
        <f t="shared" si="6"/>
        <v>0.0006144</v>
      </c>
      <c r="M45" s="59"/>
      <c r="N45" s="51">
        <v>4.00656</v>
      </c>
      <c r="O45" s="51">
        <v>-13.078</v>
      </c>
      <c r="P45" s="61">
        <f t="shared" si="7"/>
        <v>-0.013078</v>
      </c>
      <c r="Q45" s="58">
        <f t="shared" si="8"/>
        <v>-0.0331362</v>
      </c>
      <c r="R45" s="58">
        <f t="shared" si="9"/>
        <v>-0.0010776</v>
      </c>
      <c r="S45" s="62"/>
      <c r="T45" s="51">
        <v>4.08213</v>
      </c>
      <c r="U45" s="51">
        <v>-25.641</v>
      </c>
      <c r="V45" s="61">
        <f t="shared" si="10"/>
        <v>-0.025641</v>
      </c>
      <c r="W45" s="58">
        <f t="shared" si="11"/>
        <v>-0.0769734</v>
      </c>
      <c r="X45" s="58">
        <f t="shared" si="12"/>
        <v>-0.0025032</v>
      </c>
      <c r="AA45" s="57">
        <v>4.08213</v>
      </c>
      <c r="AB45" s="48">
        <v>-25.641</v>
      </c>
      <c r="AC45" s="44"/>
      <c r="AD45" s="58">
        <v>3.48052</v>
      </c>
      <c r="AE45" s="58">
        <v>13.131</v>
      </c>
    </row>
    <row r="46">
      <c r="A46" s="59"/>
      <c r="B46" s="47">
        <v>3.95295</v>
      </c>
      <c r="C46" s="60">
        <v>-4.002</v>
      </c>
      <c r="D46" s="49">
        <f t="shared" si="1"/>
        <v>-0.004002</v>
      </c>
      <c r="E46" s="49">
        <f t="shared" si="2"/>
        <v>0.0370476</v>
      </c>
      <c r="F46" s="49">
        <f t="shared" si="3"/>
        <v>0.0012048</v>
      </c>
      <c r="G46" s="59"/>
      <c r="H46" s="51">
        <v>3.93968</v>
      </c>
      <c r="I46" s="47">
        <v>-2.546</v>
      </c>
      <c r="J46" s="49">
        <f t="shared" si="4"/>
        <v>-0.002546</v>
      </c>
      <c r="K46" s="49">
        <f t="shared" si="5"/>
        <v>0.0184869</v>
      </c>
      <c r="L46" s="49">
        <f t="shared" si="6"/>
        <v>0.0006012</v>
      </c>
      <c r="M46" s="59"/>
      <c r="N46" s="51">
        <v>4.00683</v>
      </c>
      <c r="O46" s="51">
        <v>-12.18</v>
      </c>
      <c r="P46" s="61">
        <f t="shared" si="7"/>
        <v>-0.01218</v>
      </c>
      <c r="Q46" s="58">
        <f t="shared" si="8"/>
        <v>-0.0425457</v>
      </c>
      <c r="R46" s="58">
        <f t="shared" si="9"/>
        <v>-0.0013836</v>
      </c>
      <c r="S46" s="62"/>
      <c r="T46" s="51">
        <v>4.08595</v>
      </c>
      <c r="U46" s="51">
        <v>-23.555</v>
      </c>
      <c r="V46" s="61">
        <f t="shared" si="10"/>
        <v>-0.023555</v>
      </c>
      <c r="W46" s="58">
        <f t="shared" si="11"/>
        <v>-0.1832085</v>
      </c>
      <c r="X46" s="58">
        <f t="shared" si="12"/>
        <v>-0.005958</v>
      </c>
      <c r="AA46" s="57">
        <v>4.08595</v>
      </c>
      <c r="AB46" s="48">
        <v>-23.555</v>
      </c>
      <c r="AC46" s="44"/>
      <c r="AD46" s="58">
        <v>3.48395</v>
      </c>
      <c r="AE46" s="58">
        <v>14.22</v>
      </c>
    </row>
    <row r="47">
      <c r="A47" s="59"/>
      <c r="B47" s="47">
        <v>3.98095</v>
      </c>
      <c r="C47" s="60">
        <v>-5.006</v>
      </c>
      <c r="D47" s="49">
        <f t="shared" si="1"/>
        <v>-0.005006</v>
      </c>
      <c r="E47" s="49">
        <f t="shared" si="2"/>
        <v>0.0369738</v>
      </c>
      <c r="F47" s="49">
        <f t="shared" si="3"/>
        <v>0.0012024</v>
      </c>
      <c r="G47" s="59"/>
      <c r="H47" s="51">
        <v>3.93278</v>
      </c>
      <c r="I47" s="47">
        <v>-3.047</v>
      </c>
      <c r="J47" s="49">
        <f t="shared" si="4"/>
        <v>-0.003047</v>
      </c>
      <c r="K47" s="49">
        <f t="shared" si="5"/>
        <v>0.0172692</v>
      </c>
      <c r="L47" s="49">
        <f t="shared" si="6"/>
        <v>0.0005616</v>
      </c>
      <c r="M47" s="59"/>
      <c r="N47" s="51">
        <v>3.98435</v>
      </c>
      <c r="O47" s="51">
        <v>-11.027</v>
      </c>
      <c r="P47" s="61">
        <f t="shared" si="7"/>
        <v>-0.011027</v>
      </c>
      <c r="Q47" s="58">
        <f t="shared" si="8"/>
        <v>-0.0344277</v>
      </c>
      <c r="R47" s="58">
        <f t="shared" si="9"/>
        <v>-0.0011196</v>
      </c>
      <c r="S47" s="62"/>
      <c r="T47" s="51">
        <v>4.07705</v>
      </c>
      <c r="U47" s="51">
        <v>-18.59</v>
      </c>
      <c r="V47" s="61">
        <f t="shared" si="10"/>
        <v>-0.01859</v>
      </c>
      <c r="W47" s="58">
        <f t="shared" si="11"/>
        <v>-0.0410697</v>
      </c>
      <c r="X47" s="58">
        <f t="shared" si="12"/>
        <v>-0.0013356</v>
      </c>
      <c r="AA47" s="57">
        <v>4.07705</v>
      </c>
      <c r="AB47" s="48">
        <v>-18.59</v>
      </c>
      <c r="AC47" s="44"/>
      <c r="AD47" s="58">
        <v>3.49077</v>
      </c>
      <c r="AE47" s="58">
        <v>15.136</v>
      </c>
    </row>
    <row r="48">
      <c r="A48" s="59"/>
      <c r="B48" s="47">
        <v>4.00034</v>
      </c>
      <c r="C48" s="60">
        <v>-6.008</v>
      </c>
      <c r="D48" s="49">
        <f t="shared" si="1"/>
        <v>-0.006008</v>
      </c>
      <c r="E48" s="49">
        <f t="shared" si="2"/>
        <v>0.0374166</v>
      </c>
      <c r="F48" s="49">
        <f t="shared" si="3"/>
        <v>0.0012168</v>
      </c>
      <c r="G48" s="59"/>
      <c r="H48" s="51">
        <v>3.91973</v>
      </c>
      <c r="I48" s="47">
        <v>-3.515</v>
      </c>
      <c r="J48" s="49">
        <f t="shared" si="4"/>
        <v>-0.003515</v>
      </c>
      <c r="K48" s="49">
        <f t="shared" si="5"/>
        <v>0.0203688</v>
      </c>
      <c r="L48" s="49">
        <f t="shared" si="6"/>
        <v>0.0006624</v>
      </c>
      <c r="M48" s="59"/>
      <c r="N48" s="51">
        <v>3.94974</v>
      </c>
      <c r="O48" s="51">
        <v>-10.094</v>
      </c>
      <c r="P48" s="61">
        <f t="shared" si="7"/>
        <v>-0.010094</v>
      </c>
      <c r="Q48" s="58">
        <f t="shared" si="8"/>
        <v>-0.0403317</v>
      </c>
      <c r="R48" s="58">
        <f t="shared" si="9"/>
        <v>-0.0013116</v>
      </c>
      <c r="S48" s="62"/>
      <c r="T48" s="51">
        <v>4.07281</v>
      </c>
      <c r="U48" s="51">
        <v>-17.477</v>
      </c>
      <c r="V48" s="61">
        <f t="shared" si="10"/>
        <v>-0.017477</v>
      </c>
      <c r="W48" s="58">
        <f t="shared" si="11"/>
        <v>-0.1243161</v>
      </c>
      <c r="X48" s="58">
        <f t="shared" si="12"/>
        <v>-0.0040428</v>
      </c>
      <c r="AA48" s="57">
        <v>4.07281</v>
      </c>
      <c r="AB48" s="48">
        <v>-17.477</v>
      </c>
      <c r="AC48" s="44"/>
      <c r="AD48" s="58">
        <v>3.49584</v>
      </c>
      <c r="AE48" s="58">
        <v>16.023</v>
      </c>
    </row>
    <row r="49">
      <c r="A49" s="59"/>
      <c r="B49" s="47">
        <v>4.01221</v>
      </c>
      <c r="C49" s="60">
        <v>-7.022</v>
      </c>
      <c r="D49" s="49">
        <f t="shared" si="1"/>
        <v>-0.007022</v>
      </c>
      <c r="E49" s="49">
        <f t="shared" si="2"/>
        <v>0.0363465</v>
      </c>
      <c r="F49" s="49">
        <f t="shared" si="3"/>
        <v>0.001182</v>
      </c>
      <c r="G49" s="59"/>
      <c r="H49" s="51">
        <v>3.90985</v>
      </c>
      <c r="I49" s="47">
        <v>-4.067</v>
      </c>
      <c r="J49" s="49">
        <f t="shared" si="4"/>
        <v>-0.004067</v>
      </c>
      <c r="K49" s="49">
        <f t="shared" si="5"/>
        <v>0.016974</v>
      </c>
      <c r="L49" s="49">
        <f t="shared" si="6"/>
        <v>0.000552</v>
      </c>
      <c r="M49" s="59"/>
      <c r="N49" s="51">
        <v>3.90661</v>
      </c>
      <c r="O49" s="51">
        <v>-9.001</v>
      </c>
      <c r="P49" s="61">
        <f t="shared" si="7"/>
        <v>-0.009001</v>
      </c>
      <c r="Q49" s="58">
        <f t="shared" si="8"/>
        <v>-0.0364572</v>
      </c>
      <c r="R49" s="58">
        <f t="shared" si="9"/>
        <v>-0.0011856</v>
      </c>
      <c r="S49" s="62"/>
      <c r="T49" s="51">
        <v>4.05268</v>
      </c>
      <c r="U49" s="51">
        <v>-14.108</v>
      </c>
      <c r="V49" s="61">
        <f t="shared" si="10"/>
        <v>-0.014108</v>
      </c>
      <c r="W49" s="58">
        <f t="shared" si="11"/>
        <v>-0.0407376</v>
      </c>
      <c r="X49" s="58">
        <f t="shared" si="12"/>
        <v>-0.0013248</v>
      </c>
      <c r="AA49" s="57">
        <v>4.05268</v>
      </c>
      <c r="AB49" s="48">
        <v>-14.108</v>
      </c>
      <c r="AC49" s="44"/>
      <c r="AD49" s="58">
        <v>3.50947</v>
      </c>
      <c r="AE49" s="58">
        <v>17.208</v>
      </c>
    </row>
    <row r="50">
      <c r="A50" s="59"/>
      <c r="B50" s="47">
        <v>4.00897</v>
      </c>
      <c r="C50" s="60">
        <v>-8.007</v>
      </c>
      <c r="D50" s="49">
        <f t="shared" si="1"/>
        <v>-0.008007</v>
      </c>
      <c r="E50" s="49">
        <f t="shared" si="2"/>
        <v>0.0369</v>
      </c>
      <c r="F50" s="49">
        <f t="shared" si="3"/>
        <v>0.0012</v>
      </c>
      <c r="G50" s="59"/>
      <c r="H50" s="51">
        <v>3.90501</v>
      </c>
      <c r="I50" s="47">
        <v>-4.527</v>
      </c>
      <c r="J50" s="49">
        <f t="shared" si="4"/>
        <v>-0.004527</v>
      </c>
      <c r="K50" s="49">
        <f t="shared" si="5"/>
        <v>0.0196677</v>
      </c>
      <c r="L50" s="49">
        <f t="shared" si="6"/>
        <v>0.0006396</v>
      </c>
      <c r="M50" s="59"/>
      <c r="N50" s="51">
        <v>3.87857</v>
      </c>
      <c r="O50" s="51">
        <v>-8.013</v>
      </c>
      <c r="P50" s="61">
        <f t="shared" si="7"/>
        <v>-0.008013</v>
      </c>
      <c r="Q50" s="58">
        <f t="shared" si="8"/>
        <v>-0.0374166</v>
      </c>
      <c r="R50" s="58">
        <f t="shared" si="9"/>
        <v>-0.0012168</v>
      </c>
      <c r="S50" s="62"/>
      <c r="T50" s="51">
        <v>4.04577</v>
      </c>
      <c r="U50" s="51">
        <v>-13.004</v>
      </c>
      <c r="V50" s="61">
        <f t="shared" si="10"/>
        <v>-0.013004</v>
      </c>
      <c r="W50" s="58">
        <f t="shared" si="11"/>
        <v>-0.0370845</v>
      </c>
      <c r="X50" s="58">
        <f t="shared" si="12"/>
        <v>-0.001206</v>
      </c>
      <c r="AA50" s="57">
        <v>4.04577</v>
      </c>
      <c r="AB50" s="48">
        <v>-13.004</v>
      </c>
      <c r="AC50" s="44"/>
      <c r="AD50" s="58">
        <v>3.51171</v>
      </c>
      <c r="AE50" s="58">
        <v>18.126</v>
      </c>
    </row>
    <row r="51">
      <c r="A51" s="59"/>
      <c r="B51" s="47">
        <v>4.00858</v>
      </c>
      <c r="C51" s="60">
        <v>-9.007</v>
      </c>
      <c r="D51" s="49">
        <f t="shared" si="1"/>
        <v>-0.009007</v>
      </c>
      <c r="E51" s="49">
        <f t="shared" si="2"/>
        <v>0.2213631</v>
      </c>
      <c r="F51" s="49">
        <f t="shared" si="3"/>
        <v>0.0071988</v>
      </c>
      <c r="G51" s="59"/>
      <c r="H51" s="51">
        <v>3.8987</v>
      </c>
      <c r="I51" s="47">
        <v>-5.06</v>
      </c>
      <c r="J51" s="49">
        <f t="shared" si="4"/>
        <v>-0.00506</v>
      </c>
      <c r="K51" s="49">
        <f t="shared" si="5"/>
        <v>0.0171585</v>
      </c>
      <c r="L51" s="49">
        <f t="shared" si="6"/>
        <v>0.000558</v>
      </c>
      <c r="M51" s="59"/>
      <c r="N51" s="51">
        <v>3.86941</v>
      </c>
      <c r="O51" s="51">
        <v>-6.999</v>
      </c>
      <c r="P51" s="61">
        <f t="shared" si="7"/>
        <v>-0.006999</v>
      </c>
      <c r="Q51" s="58">
        <f t="shared" si="8"/>
        <v>-0.0361989</v>
      </c>
      <c r="R51" s="58">
        <f t="shared" si="9"/>
        <v>-0.0011772</v>
      </c>
      <c r="S51" s="62"/>
      <c r="T51" s="51">
        <v>4.0421</v>
      </c>
      <c r="U51" s="51">
        <v>-11.999</v>
      </c>
      <c r="V51" s="61">
        <f t="shared" si="10"/>
        <v>-0.011999</v>
      </c>
      <c r="W51" s="58">
        <f t="shared" si="11"/>
        <v>-0.0346122</v>
      </c>
      <c r="X51" s="58">
        <f t="shared" si="12"/>
        <v>-0.0011256</v>
      </c>
      <c r="AA51" s="57">
        <v>4.0421</v>
      </c>
      <c r="AB51" s="48">
        <v>-11.999</v>
      </c>
      <c r="AC51" s="44"/>
      <c r="AD51" s="58">
        <v>3.53423</v>
      </c>
      <c r="AE51" s="58">
        <v>19.265</v>
      </c>
    </row>
    <row r="52">
      <c r="A52" s="59"/>
      <c r="B52" s="47">
        <v>4.01004</v>
      </c>
      <c r="C52" s="60">
        <v>-15.006</v>
      </c>
      <c r="D52" s="49">
        <f t="shared" si="1"/>
        <v>-0.015006</v>
      </c>
      <c r="E52" s="49">
        <f t="shared" si="2"/>
        <v>-0.4611024</v>
      </c>
      <c r="F52" s="49">
        <f t="shared" si="3"/>
        <v>-0.0149952</v>
      </c>
      <c r="G52" s="59"/>
      <c r="H52" s="51">
        <v>3.90308</v>
      </c>
      <c r="I52" s="47">
        <v>-5.525</v>
      </c>
      <c r="J52" s="49">
        <f t="shared" si="4"/>
        <v>-0.005525</v>
      </c>
      <c r="K52" s="49">
        <f t="shared" si="5"/>
        <v>0.0178596</v>
      </c>
      <c r="L52" s="49">
        <f t="shared" si="6"/>
        <v>0.0005808</v>
      </c>
      <c r="M52" s="59"/>
      <c r="N52" s="51">
        <v>3.88135</v>
      </c>
      <c r="O52" s="51">
        <v>-6.018</v>
      </c>
      <c r="P52" s="61">
        <f t="shared" si="7"/>
        <v>-0.006018</v>
      </c>
      <c r="Q52" s="58">
        <f t="shared" si="8"/>
        <v>-0.0359775</v>
      </c>
      <c r="R52" s="58">
        <f t="shared" si="9"/>
        <v>-0.00117</v>
      </c>
      <c r="S52" s="62"/>
      <c r="T52" s="51">
        <v>4.03246</v>
      </c>
      <c r="U52" s="51">
        <v>-11.061</v>
      </c>
      <c r="V52" s="61">
        <f t="shared" si="10"/>
        <v>-0.011061</v>
      </c>
      <c r="W52" s="58">
        <f t="shared" si="11"/>
        <v>-0.0336897</v>
      </c>
      <c r="X52" s="58">
        <f t="shared" si="12"/>
        <v>-0.0010956</v>
      </c>
      <c r="AA52" s="57">
        <v>4.03246</v>
      </c>
      <c r="AB52" s="48">
        <v>-11.061</v>
      </c>
      <c r="AC52" s="44"/>
      <c r="AD52" s="58">
        <v>3.56151</v>
      </c>
      <c r="AE52" s="58">
        <v>20.262</v>
      </c>
    </row>
    <row r="53">
      <c r="A53" s="59"/>
      <c r="B53" s="47">
        <v>3.92623</v>
      </c>
      <c r="C53" s="60">
        <v>-2.51</v>
      </c>
      <c r="D53" s="49">
        <f t="shared" si="1"/>
        <v>-0.00251</v>
      </c>
      <c r="E53" s="49">
        <f t="shared" si="2"/>
        <v>-0.0741321</v>
      </c>
      <c r="F53" s="49">
        <f t="shared" si="3"/>
        <v>-0.0024108</v>
      </c>
      <c r="G53" s="59"/>
      <c r="H53" s="51">
        <v>3.91033</v>
      </c>
      <c r="I53" s="47">
        <v>-6.009</v>
      </c>
      <c r="J53" s="49">
        <f t="shared" si="4"/>
        <v>-0.006009</v>
      </c>
      <c r="K53" s="49">
        <f t="shared" si="5"/>
        <v>0.0201105</v>
      </c>
      <c r="L53" s="49">
        <f t="shared" si="6"/>
        <v>0.000654</v>
      </c>
      <c r="M53" s="59"/>
      <c r="N53" s="51">
        <v>3.90631</v>
      </c>
      <c r="O53" s="51">
        <v>-5.043</v>
      </c>
      <c r="P53" s="61">
        <f t="shared" si="7"/>
        <v>-0.005043</v>
      </c>
      <c r="Q53" s="58">
        <f t="shared" si="8"/>
        <v>-0.036531</v>
      </c>
      <c r="R53" s="58">
        <f t="shared" si="9"/>
        <v>-0.001188</v>
      </c>
      <c r="S53" s="62"/>
      <c r="T53" s="51">
        <v>4.03013</v>
      </c>
      <c r="U53" s="51">
        <v>-10.148</v>
      </c>
      <c r="V53" s="61">
        <f t="shared" si="10"/>
        <v>-0.010148</v>
      </c>
      <c r="W53" s="58">
        <f t="shared" si="11"/>
        <v>-0.0412173</v>
      </c>
      <c r="X53" s="58">
        <f t="shared" si="12"/>
        <v>-0.0013404</v>
      </c>
      <c r="AA53" s="57">
        <v>4.03013</v>
      </c>
      <c r="AB53" s="48">
        <v>-10.148</v>
      </c>
      <c r="AC53" s="44"/>
      <c r="AD53" s="58">
        <v>3.59667</v>
      </c>
      <c r="AE53" s="58">
        <v>22.208</v>
      </c>
    </row>
    <row r="54">
      <c r="A54" s="59"/>
      <c r="B54" s="47">
        <v>3.94186</v>
      </c>
      <c r="C54" s="60">
        <v>-0.501</v>
      </c>
      <c r="D54" s="49">
        <f t="shared" si="1"/>
        <v>-0.000501</v>
      </c>
      <c r="E54" s="49">
        <f t="shared" si="2"/>
        <v>-0.0389664</v>
      </c>
      <c r="F54" s="49">
        <f t="shared" si="3"/>
        <v>-0.0012672</v>
      </c>
      <c r="G54" s="59"/>
      <c r="H54" s="51">
        <v>3.92072</v>
      </c>
      <c r="I54" s="47">
        <v>-6.554</v>
      </c>
      <c r="J54" s="49">
        <f t="shared" si="4"/>
        <v>-0.006554</v>
      </c>
      <c r="K54" s="49">
        <f t="shared" si="5"/>
        <v>0.0169002</v>
      </c>
      <c r="L54" s="49">
        <f t="shared" si="6"/>
        <v>0.0005496</v>
      </c>
      <c r="M54" s="59"/>
      <c r="N54" s="51">
        <v>3.93346</v>
      </c>
      <c r="O54" s="51">
        <v>-4.053</v>
      </c>
      <c r="P54" s="61">
        <f t="shared" si="7"/>
        <v>-0.004053</v>
      </c>
      <c r="Q54" s="58">
        <f t="shared" si="8"/>
        <v>-0.0355347</v>
      </c>
      <c r="R54" s="58">
        <f t="shared" si="9"/>
        <v>-0.0011556</v>
      </c>
      <c r="S54" s="62"/>
      <c r="T54" s="51">
        <v>4.00926</v>
      </c>
      <c r="U54" s="51">
        <v>-9.031</v>
      </c>
      <c r="V54" s="61">
        <f t="shared" si="10"/>
        <v>-0.009031</v>
      </c>
      <c r="W54" s="58">
        <f t="shared" si="11"/>
        <v>-0.0374535</v>
      </c>
      <c r="X54" s="58">
        <f t="shared" si="12"/>
        <v>-0.001218</v>
      </c>
      <c r="AA54" s="57">
        <v>4.00926</v>
      </c>
      <c r="AB54" s="48">
        <v>-9.031</v>
      </c>
      <c r="AC54" s="44"/>
      <c r="AD54" s="58">
        <v>3.62377</v>
      </c>
      <c r="AE54" s="58">
        <v>23.453</v>
      </c>
    </row>
    <row r="55">
      <c r="A55" s="59"/>
      <c r="B55" s="47">
        <v>3.95981</v>
      </c>
      <c r="C55" s="60">
        <v>0.555</v>
      </c>
      <c r="D55" s="49">
        <f t="shared" si="1"/>
        <v>0.000555</v>
      </c>
      <c r="E55" s="49">
        <f t="shared" si="2"/>
        <v>-0.0188559</v>
      </c>
      <c r="F55" s="49">
        <f t="shared" si="3"/>
        <v>-0.0006132</v>
      </c>
      <c r="G55" s="59"/>
      <c r="H55" s="51">
        <v>3.92936</v>
      </c>
      <c r="I55" s="47">
        <v>-7.012</v>
      </c>
      <c r="J55" s="49">
        <f t="shared" si="4"/>
        <v>-0.007012</v>
      </c>
      <c r="K55" s="49">
        <f t="shared" si="5"/>
        <v>0.0208485</v>
      </c>
      <c r="L55" s="49">
        <f t="shared" si="6"/>
        <v>0.000678</v>
      </c>
      <c r="M55" s="59"/>
      <c r="N55" s="51">
        <v>3.96076</v>
      </c>
      <c r="O55" s="51">
        <v>-3.09</v>
      </c>
      <c r="P55" s="61">
        <f t="shared" si="7"/>
        <v>-0.00309</v>
      </c>
      <c r="Q55" s="58">
        <f t="shared" si="8"/>
        <v>-0.0376749</v>
      </c>
      <c r="R55" s="58">
        <f t="shared" si="9"/>
        <v>-0.0012252</v>
      </c>
      <c r="S55" s="62"/>
      <c r="T55" s="51">
        <v>3.99286</v>
      </c>
      <c r="U55" s="51">
        <v>-8.016</v>
      </c>
      <c r="V55" s="61">
        <f t="shared" si="10"/>
        <v>-0.008016</v>
      </c>
      <c r="W55" s="58">
        <f t="shared" si="11"/>
        <v>-0.0368262</v>
      </c>
      <c r="X55" s="58">
        <f t="shared" si="12"/>
        <v>-0.0011976</v>
      </c>
      <c r="AA55" s="57">
        <v>3.99286</v>
      </c>
      <c r="AB55" s="48">
        <v>-8.016</v>
      </c>
      <c r="AC55" s="44"/>
      <c r="AD55" s="58">
        <v>3.66112</v>
      </c>
      <c r="AE55" s="58">
        <v>25.091</v>
      </c>
    </row>
    <row r="56">
      <c r="A56" s="59"/>
      <c r="B56" s="47">
        <v>3.96939</v>
      </c>
      <c r="C56" s="60">
        <v>1.066</v>
      </c>
      <c r="D56" s="49">
        <f t="shared" si="1"/>
        <v>0.001066</v>
      </c>
      <c r="E56" s="49">
        <f t="shared" si="2"/>
        <v>-0.0169002</v>
      </c>
      <c r="F56" s="49">
        <f t="shared" si="3"/>
        <v>-0.0005496</v>
      </c>
      <c r="G56" s="59"/>
      <c r="H56" s="51">
        <v>3.95388</v>
      </c>
      <c r="I56" s="47">
        <v>-7.577</v>
      </c>
      <c r="J56" s="49">
        <f t="shared" si="4"/>
        <v>-0.007577</v>
      </c>
      <c r="K56" s="49">
        <f t="shared" si="5"/>
        <v>0.0170847</v>
      </c>
      <c r="L56" s="49">
        <f t="shared" si="6"/>
        <v>0.0005556</v>
      </c>
      <c r="M56" s="59"/>
      <c r="N56" s="51">
        <v>3.99</v>
      </c>
      <c r="O56" s="51">
        <v>-2.069</v>
      </c>
      <c r="P56" s="61">
        <f t="shared" si="7"/>
        <v>-0.002069</v>
      </c>
      <c r="Q56" s="58">
        <f t="shared" si="8"/>
        <v>-0.0394092</v>
      </c>
      <c r="R56" s="58">
        <f t="shared" si="9"/>
        <v>-0.0012816</v>
      </c>
      <c r="S56" s="62"/>
      <c r="T56" s="51">
        <v>3.98268</v>
      </c>
      <c r="U56" s="51">
        <v>-7.018</v>
      </c>
      <c r="V56" s="61">
        <f t="shared" si="10"/>
        <v>-0.007018</v>
      </c>
      <c r="W56" s="58">
        <f t="shared" si="11"/>
        <v>-0.0346491</v>
      </c>
      <c r="X56" s="58">
        <f t="shared" si="12"/>
        <v>-0.0011268</v>
      </c>
      <c r="AA56" s="57">
        <v>3.98268</v>
      </c>
      <c r="AB56" s="48">
        <v>-7.018</v>
      </c>
      <c r="AC56" s="44"/>
      <c r="AD56" s="58">
        <v>3.7009</v>
      </c>
      <c r="AE56" s="58">
        <v>26.393</v>
      </c>
    </row>
    <row r="57">
      <c r="A57" s="59"/>
      <c r="B57" s="47">
        <v>3.98068</v>
      </c>
      <c r="C57" s="60">
        <v>1.524</v>
      </c>
      <c r="D57" s="49">
        <f t="shared" si="1"/>
        <v>0.001524</v>
      </c>
      <c r="E57" s="49">
        <f t="shared" si="2"/>
        <v>-0.0181548</v>
      </c>
      <c r="F57" s="49">
        <f t="shared" si="3"/>
        <v>-0.0005904</v>
      </c>
      <c r="G57" s="59"/>
      <c r="H57" s="51">
        <v>3.97205</v>
      </c>
      <c r="I57" s="47">
        <v>-8.04</v>
      </c>
      <c r="J57" s="49">
        <f t="shared" si="4"/>
        <v>-0.00804</v>
      </c>
      <c r="K57" s="49">
        <f t="shared" si="5"/>
        <v>0.0171954</v>
      </c>
      <c r="L57" s="49">
        <f t="shared" si="6"/>
        <v>0.0005592</v>
      </c>
      <c r="M57" s="59"/>
      <c r="N57" s="51">
        <v>4.00233</v>
      </c>
      <c r="O57" s="51">
        <v>-1.001</v>
      </c>
      <c r="P57" s="61">
        <f t="shared" si="7"/>
        <v>-0.001001</v>
      </c>
      <c r="Q57" s="58">
        <f t="shared" si="8"/>
        <v>-0.0369369</v>
      </c>
      <c r="R57" s="58">
        <f t="shared" si="9"/>
        <v>-0.0012012</v>
      </c>
      <c r="S57" s="62"/>
      <c r="T57" s="51">
        <v>3.95639</v>
      </c>
      <c r="U57" s="51">
        <v>-6.079</v>
      </c>
      <c r="V57" s="61">
        <f t="shared" si="10"/>
        <v>-0.006079</v>
      </c>
      <c r="W57" s="58">
        <f t="shared" si="11"/>
        <v>-0.0393723</v>
      </c>
      <c r="X57" s="58">
        <f t="shared" si="12"/>
        <v>-0.0012804</v>
      </c>
      <c r="AA57" s="57">
        <v>3.95639</v>
      </c>
      <c r="AB57" s="48">
        <v>-6.079</v>
      </c>
      <c r="AC57" s="44"/>
      <c r="AD57" s="58">
        <v>3.74007</v>
      </c>
      <c r="AE57" s="58">
        <v>27.655</v>
      </c>
    </row>
    <row r="58">
      <c r="A58" s="59"/>
      <c r="B58" s="47">
        <v>3.98785</v>
      </c>
      <c r="C58" s="60">
        <v>2.016</v>
      </c>
      <c r="D58" s="49">
        <f t="shared" si="1"/>
        <v>0.002016</v>
      </c>
      <c r="E58" s="49">
        <f t="shared" si="2"/>
        <v>-0.0203319</v>
      </c>
      <c r="F58" s="49">
        <f t="shared" si="3"/>
        <v>-0.0006612</v>
      </c>
      <c r="G58" s="59"/>
      <c r="H58" s="51">
        <v>3.98332</v>
      </c>
      <c r="I58" s="47">
        <v>-8.506</v>
      </c>
      <c r="J58" s="49">
        <f t="shared" si="4"/>
        <v>-0.008506</v>
      </c>
      <c r="K58" s="49">
        <f t="shared" si="5"/>
        <v>0.0199998</v>
      </c>
      <c r="L58" s="49">
        <f t="shared" si="6"/>
        <v>0.0006504</v>
      </c>
      <c r="M58" s="59"/>
      <c r="N58" s="51">
        <v>4.00984</v>
      </c>
      <c r="O58" s="51">
        <v>0.0</v>
      </c>
      <c r="P58" s="61">
        <f t="shared" si="7"/>
        <v>0</v>
      </c>
      <c r="Q58" s="58">
        <f t="shared" si="8"/>
        <v>-0.0370845</v>
      </c>
      <c r="R58" s="58">
        <f t="shared" si="9"/>
        <v>-0.001206</v>
      </c>
      <c r="S58" s="62"/>
      <c r="T58" s="51">
        <v>3.94204</v>
      </c>
      <c r="U58" s="51">
        <v>-5.012</v>
      </c>
      <c r="V58" s="61">
        <f t="shared" si="10"/>
        <v>-0.005012</v>
      </c>
      <c r="W58" s="58">
        <f t="shared" si="11"/>
        <v>-0.0368262</v>
      </c>
      <c r="X58" s="58">
        <f t="shared" si="12"/>
        <v>-0.0011976</v>
      </c>
      <c r="AA58" s="57">
        <v>3.94204</v>
      </c>
      <c r="AB58" s="48">
        <v>-5.012</v>
      </c>
      <c r="AC58" s="44"/>
      <c r="AD58" s="58">
        <v>3.77739</v>
      </c>
      <c r="AE58" s="58">
        <v>29.029</v>
      </c>
    </row>
    <row r="59">
      <c r="A59" s="59"/>
      <c r="B59" s="47">
        <v>3.99828</v>
      </c>
      <c r="C59" s="60">
        <v>2.567</v>
      </c>
      <c r="D59" s="49">
        <f t="shared" si="1"/>
        <v>0.002567</v>
      </c>
      <c r="E59" s="49">
        <f t="shared" si="2"/>
        <v>-0.0165312</v>
      </c>
      <c r="F59" s="49">
        <f t="shared" si="3"/>
        <v>-0.0005376</v>
      </c>
      <c r="G59" s="63"/>
      <c r="H59" s="64">
        <v>3.99588</v>
      </c>
      <c r="I59" s="51">
        <v>-9.048</v>
      </c>
      <c r="J59" s="49">
        <f t="shared" si="4"/>
        <v>-0.009048</v>
      </c>
      <c r="K59" s="49">
        <f t="shared" si="5"/>
        <v>0.0169002</v>
      </c>
      <c r="L59" s="49">
        <f t="shared" si="6"/>
        <v>0.0005496</v>
      </c>
      <c r="M59" s="65"/>
      <c r="N59" s="64">
        <v>4.00634</v>
      </c>
      <c r="O59" s="51">
        <v>1.005</v>
      </c>
      <c r="P59" s="61">
        <f t="shared" si="7"/>
        <v>0.001005</v>
      </c>
      <c r="Q59" s="58">
        <f t="shared" si="8"/>
        <v>-0.0432468</v>
      </c>
      <c r="R59" s="58">
        <f t="shared" si="9"/>
        <v>-0.0014064</v>
      </c>
      <c r="S59" s="65"/>
      <c r="T59" s="64">
        <v>3.91786</v>
      </c>
      <c r="U59" s="51">
        <v>-4.014</v>
      </c>
      <c r="V59" s="61">
        <f t="shared" si="10"/>
        <v>-0.004014</v>
      </c>
      <c r="W59" s="58">
        <f t="shared" si="11"/>
        <v>-0.0367893</v>
      </c>
      <c r="X59" s="58">
        <f t="shared" si="12"/>
        <v>-0.0011964</v>
      </c>
      <c r="AA59" s="57">
        <v>3.91786</v>
      </c>
      <c r="AB59" s="48">
        <v>-4.014</v>
      </c>
      <c r="AC59" s="44"/>
      <c r="AD59" s="58">
        <v>3.82336</v>
      </c>
      <c r="AE59" s="58">
        <v>30.172</v>
      </c>
    </row>
    <row r="60">
      <c r="A60" s="59"/>
      <c r="B60" s="51">
        <v>4.00217</v>
      </c>
      <c r="C60" s="51">
        <v>3.015</v>
      </c>
      <c r="D60" s="49">
        <f t="shared" si="1"/>
        <v>0.003015</v>
      </c>
      <c r="E60" s="49">
        <f t="shared" si="2"/>
        <v>-0.0388188</v>
      </c>
      <c r="F60" s="49">
        <f t="shared" si="3"/>
        <v>-0.0012624</v>
      </c>
      <c r="G60" s="14"/>
      <c r="H60" s="64">
        <v>3.99679</v>
      </c>
      <c r="I60" s="51">
        <v>-9.506</v>
      </c>
      <c r="J60" s="49">
        <f t="shared" si="4"/>
        <v>-0.009506</v>
      </c>
      <c r="K60" s="49">
        <f t="shared" si="5"/>
        <v>0.057933</v>
      </c>
      <c r="L60" s="49">
        <f t="shared" si="6"/>
        <v>0.001884</v>
      </c>
      <c r="M60" s="14"/>
      <c r="N60" s="64">
        <v>4.00702</v>
      </c>
      <c r="O60" s="51">
        <v>2.177</v>
      </c>
      <c r="P60" s="61">
        <f t="shared" si="7"/>
        <v>0.002177</v>
      </c>
      <c r="Q60" s="58">
        <f t="shared" si="8"/>
        <v>-0.0359406</v>
      </c>
      <c r="R60" s="66">
        <f t="shared" si="9"/>
        <v>-0.0011688</v>
      </c>
      <c r="S60" s="14"/>
      <c r="T60" s="64">
        <v>3.89141</v>
      </c>
      <c r="U60" s="51">
        <v>-3.017</v>
      </c>
      <c r="V60" s="61">
        <f t="shared" si="10"/>
        <v>-0.003017</v>
      </c>
      <c r="W60" s="58">
        <f t="shared" si="11"/>
        <v>-0.0373059</v>
      </c>
      <c r="X60" s="66">
        <f t="shared" si="12"/>
        <v>-0.0012132</v>
      </c>
      <c r="AA60" s="57">
        <v>3.89141</v>
      </c>
      <c r="AB60" s="48">
        <v>-3.017</v>
      </c>
      <c r="AC60" s="44"/>
      <c r="AD60" s="58">
        <v>3.86498</v>
      </c>
      <c r="AE60" s="58">
        <v>31.485</v>
      </c>
    </row>
    <row r="61">
      <c r="A61" s="59"/>
      <c r="B61" s="51">
        <v>4.00732</v>
      </c>
      <c r="C61" s="51">
        <v>4.067</v>
      </c>
      <c r="D61" s="49">
        <f t="shared" si="1"/>
        <v>0.004067</v>
      </c>
      <c r="E61" s="49">
        <f t="shared" si="2"/>
        <v>-0.0361251</v>
      </c>
      <c r="F61" s="49">
        <f t="shared" si="3"/>
        <v>-0.0011748</v>
      </c>
      <c r="G61" s="14"/>
      <c r="H61" s="64">
        <v>4.00795</v>
      </c>
      <c r="I61" s="51">
        <v>-11.076</v>
      </c>
      <c r="J61" s="49">
        <f t="shared" si="4"/>
        <v>-0.011076</v>
      </c>
      <c r="K61" s="49">
        <f t="shared" si="5"/>
        <v>0.0350919</v>
      </c>
      <c r="L61" s="49">
        <f t="shared" si="6"/>
        <v>0.0011412</v>
      </c>
      <c r="M61" s="14"/>
      <c r="N61" s="64">
        <v>4.01351</v>
      </c>
      <c r="O61" s="51">
        <v>3.151</v>
      </c>
      <c r="P61" s="61">
        <f t="shared" si="7"/>
        <v>0.003151</v>
      </c>
      <c r="Q61" s="58">
        <f t="shared" si="8"/>
        <v>-0.1868616</v>
      </c>
      <c r="R61" s="66">
        <f t="shared" si="9"/>
        <v>-0.0060768</v>
      </c>
      <c r="S61" s="14"/>
      <c r="T61" s="64">
        <v>3.85919</v>
      </c>
      <c r="U61" s="51">
        <v>-2.006</v>
      </c>
      <c r="V61" s="61">
        <f t="shared" si="10"/>
        <v>-0.002006</v>
      </c>
      <c r="W61" s="58">
        <f t="shared" si="11"/>
        <v>-0.0354609</v>
      </c>
      <c r="X61" s="66">
        <f t="shared" si="12"/>
        <v>-0.0011532</v>
      </c>
      <c r="AA61" s="57">
        <v>3.85919</v>
      </c>
      <c r="AB61" s="48">
        <v>-2.006</v>
      </c>
      <c r="AC61" s="44"/>
      <c r="AD61" s="58">
        <v>3.91173</v>
      </c>
      <c r="AE61" s="58">
        <v>32.905</v>
      </c>
    </row>
    <row r="62">
      <c r="A62" s="59"/>
      <c r="B62" s="51">
        <v>4.01027</v>
      </c>
      <c r="C62" s="51">
        <v>5.046</v>
      </c>
      <c r="D62" s="49">
        <f t="shared" si="1"/>
        <v>0.005046</v>
      </c>
      <c r="E62" s="49">
        <f t="shared" si="2"/>
        <v>-0.3850515</v>
      </c>
      <c r="F62" s="49">
        <f t="shared" si="3"/>
        <v>-0.012522</v>
      </c>
      <c r="G62" s="14"/>
      <c r="H62" s="64">
        <v>4.01094</v>
      </c>
      <c r="I62" s="51">
        <v>-12.027</v>
      </c>
      <c r="J62" s="49">
        <f t="shared" si="4"/>
        <v>-0.012027</v>
      </c>
      <c r="K62" s="49">
        <f t="shared" si="5"/>
        <v>0.0361251</v>
      </c>
      <c r="L62" s="49">
        <f t="shared" si="6"/>
        <v>0.0011748</v>
      </c>
      <c r="M62" s="14"/>
      <c r="N62" s="64">
        <v>4.01192</v>
      </c>
      <c r="O62" s="51">
        <v>8.215</v>
      </c>
      <c r="P62" s="61">
        <f t="shared" si="7"/>
        <v>0.008215</v>
      </c>
      <c r="Q62" s="58">
        <f t="shared" si="8"/>
        <v>-0.2555325</v>
      </c>
      <c r="R62" s="66">
        <f t="shared" si="9"/>
        <v>-0.00831</v>
      </c>
      <c r="S62" s="14"/>
      <c r="T62" s="64">
        <v>3.83678</v>
      </c>
      <c r="U62" s="51">
        <v>-1.045</v>
      </c>
      <c r="V62" s="61">
        <f t="shared" si="10"/>
        <v>-0.001045</v>
      </c>
      <c r="W62" s="58">
        <f t="shared" si="11"/>
        <v>-0.0385974</v>
      </c>
      <c r="X62" s="66">
        <f t="shared" si="12"/>
        <v>-0.0012552</v>
      </c>
      <c r="AA62" s="57">
        <v>3.83678</v>
      </c>
      <c r="AB62" s="48">
        <v>-1.045</v>
      </c>
      <c r="AC62" s="44"/>
      <c r="AD62" s="58">
        <v>3.93754</v>
      </c>
      <c r="AE62" s="58">
        <v>34.249</v>
      </c>
    </row>
    <row r="63">
      <c r="A63" s="67"/>
      <c r="B63" s="57">
        <v>4.01837</v>
      </c>
      <c r="C63" s="57">
        <v>15.481</v>
      </c>
      <c r="D63" s="57">
        <f t="shared" si="1"/>
        <v>0.015481</v>
      </c>
      <c r="E63" s="57">
        <f t="shared" si="2"/>
        <v>0.5712489</v>
      </c>
      <c r="F63" s="57">
        <f t="shared" si="3"/>
        <v>0.0185772</v>
      </c>
      <c r="G63" s="14"/>
      <c r="H63" s="64">
        <v>4.00564</v>
      </c>
      <c r="I63" s="51">
        <v>-13.006</v>
      </c>
      <c r="J63" s="49">
        <f t="shared" si="4"/>
        <v>-0.013006</v>
      </c>
      <c r="K63" s="49">
        <f t="shared" si="5"/>
        <v>-0.5171535</v>
      </c>
      <c r="L63" s="49">
        <f t="shared" si="6"/>
        <v>-0.016818</v>
      </c>
      <c r="M63" s="14"/>
      <c r="N63" s="64">
        <v>4.01627</v>
      </c>
      <c r="O63" s="51">
        <v>15.14</v>
      </c>
      <c r="P63" s="68">
        <f t="shared" si="7"/>
        <v>0.01514</v>
      </c>
      <c r="Q63" s="69">
        <f t="shared" si="8"/>
        <v>-0.1911789</v>
      </c>
      <c r="R63" s="70">
        <f t="shared" si="9"/>
        <v>-0.0062172</v>
      </c>
      <c r="S63" s="14"/>
      <c r="T63" s="64">
        <v>3.79305</v>
      </c>
      <c r="U63" s="51">
        <v>0.001</v>
      </c>
      <c r="V63" s="68">
        <f t="shared" si="10"/>
        <v>0.000001</v>
      </c>
      <c r="W63" s="69">
        <f t="shared" si="11"/>
        <v>-0.0370476</v>
      </c>
      <c r="X63" s="70">
        <f t="shared" si="12"/>
        <v>-0.0012048</v>
      </c>
      <c r="AA63" s="57">
        <v>3.79305</v>
      </c>
      <c r="AB63" s="48">
        <v>0.001</v>
      </c>
      <c r="AC63" s="44"/>
      <c r="AD63" s="58">
        <v>3.98417</v>
      </c>
      <c r="AE63" s="58">
        <v>36.409</v>
      </c>
    </row>
    <row r="64">
      <c r="A64" s="14"/>
      <c r="B64" s="48" t="s">
        <v>69</v>
      </c>
      <c r="C64" s="30"/>
      <c r="D64" s="30"/>
      <c r="E64" s="35"/>
      <c r="F64" s="71">
        <f>sum(F41:F63)</f>
        <v>0</v>
      </c>
      <c r="G64" s="14"/>
      <c r="H64" s="64">
        <v>3.9911</v>
      </c>
      <c r="I64" s="51">
        <v>1.009</v>
      </c>
      <c r="J64" s="49">
        <f t="shared" si="4"/>
        <v>0.001009</v>
      </c>
      <c r="K64" s="49">
        <f t="shared" si="5"/>
        <v>-0.0391509</v>
      </c>
      <c r="L64" s="49">
        <f t="shared" si="6"/>
        <v>-0.0012732</v>
      </c>
      <c r="M64" s="14"/>
      <c r="N64" s="64">
        <v>4.02161</v>
      </c>
      <c r="O64" s="51">
        <v>20.321</v>
      </c>
      <c r="P64" s="52">
        <f t="shared" si="7"/>
        <v>0.020321</v>
      </c>
      <c r="Q64" s="53">
        <f t="shared" si="8"/>
        <v>-0.1727658</v>
      </c>
      <c r="R64" s="53">
        <f t="shared" si="9"/>
        <v>-0.0056184</v>
      </c>
      <c r="S64" s="14"/>
      <c r="T64" s="64">
        <v>3.7572</v>
      </c>
      <c r="U64" s="51">
        <v>1.005</v>
      </c>
      <c r="V64" s="55">
        <f t="shared" si="10"/>
        <v>0.001005</v>
      </c>
      <c r="W64" s="56">
        <f t="shared" si="11"/>
        <v>-0.0384498</v>
      </c>
      <c r="X64" s="56">
        <f t="shared" si="12"/>
        <v>-0.0012504</v>
      </c>
      <c r="AA64" s="57">
        <v>3.7572</v>
      </c>
      <c r="AB64" s="48">
        <v>1.005</v>
      </c>
      <c r="AC64" s="44"/>
      <c r="AD64" s="58">
        <v>4.00959</v>
      </c>
      <c r="AE64" s="58">
        <v>37.278</v>
      </c>
    </row>
    <row r="65">
      <c r="A65" s="14"/>
      <c r="B65" s="14"/>
      <c r="C65" s="14"/>
      <c r="D65" s="14"/>
      <c r="E65" s="14"/>
      <c r="F65" s="14"/>
      <c r="G65" s="14"/>
      <c r="H65" s="64">
        <v>3.9958</v>
      </c>
      <c r="I65" s="51">
        <v>2.07</v>
      </c>
      <c r="J65" s="49">
        <f t="shared" si="4"/>
        <v>0.00207</v>
      </c>
      <c r="K65" s="49">
        <f t="shared" si="5"/>
        <v>-0.0357561</v>
      </c>
      <c r="L65" s="49">
        <f t="shared" si="6"/>
        <v>-0.0011628</v>
      </c>
      <c r="M65" s="14"/>
      <c r="N65" s="64">
        <v>4.02422</v>
      </c>
      <c r="O65" s="51">
        <v>25.003</v>
      </c>
      <c r="P65" s="61">
        <f t="shared" si="7"/>
        <v>0.025003</v>
      </c>
      <c r="Q65" s="58">
        <f t="shared" si="8"/>
        <v>-0.1856808</v>
      </c>
      <c r="R65" s="58">
        <f t="shared" si="9"/>
        <v>-0.0060384</v>
      </c>
      <c r="S65" s="14"/>
      <c r="T65" s="64">
        <v>3.71555</v>
      </c>
      <c r="U65" s="51">
        <v>2.047</v>
      </c>
      <c r="V65" s="61">
        <f t="shared" si="10"/>
        <v>0.002047</v>
      </c>
      <c r="W65" s="58">
        <f t="shared" si="11"/>
        <v>-0.0376749</v>
      </c>
      <c r="X65" s="58">
        <f t="shared" si="12"/>
        <v>-0.0012252</v>
      </c>
      <c r="AA65" s="57">
        <v>3.71555</v>
      </c>
      <c r="AB65" s="48">
        <v>2.047</v>
      </c>
      <c r="AC65" s="44"/>
      <c r="AD65" s="58">
        <v>4.04871</v>
      </c>
      <c r="AE65" s="58">
        <v>38.574</v>
      </c>
    </row>
    <row r="66">
      <c r="A66" s="14"/>
      <c r="B66" s="14"/>
      <c r="C66" s="14"/>
      <c r="D66" s="14"/>
      <c r="E66" s="14"/>
      <c r="F66" s="14"/>
      <c r="G66" s="14"/>
      <c r="H66" s="64">
        <v>3.99456</v>
      </c>
      <c r="I66" s="51">
        <v>3.039</v>
      </c>
      <c r="J66" s="49">
        <f t="shared" si="4"/>
        <v>0.003039</v>
      </c>
      <c r="K66" s="49">
        <f t="shared" si="5"/>
        <v>-0.038745</v>
      </c>
      <c r="L66" s="49">
        <f t="shared" si="6"/>
        <v>-0.00126</v>
      </c>
      <c r="M66" s="14"/>
      <c r="N66" s="64">
        <v>4.02878</v>
      </c>
      <c r="O66" s="51">
        <v>30.035</v>
      </c>
      <c r="P66" s="61">
        <f t="shared" si="7"/>
        <v>0.030035</v>
      </c>
      <c r="Q66" s="58">
        <f t="shared" si="8"/>
        <v>1.3133817</v>
      </c>
      <c r="R66" s="58">
        <f t="shared" si="9"/>
        <v>0.0427116</v>
      </c>
      <c r="S66" s="14"/>
      <c r="T66" s="64">
        <v>3.68856</v>
      </c>
      <c r="U66" s="51">
        <v>3.068</v>
      </c>
      <c r="V66" s="61">
        <f t="shared" si="10"/>
        <v>0.003068</v>
      </c>
      <c r="W66" s="58">
        <f t="shared" si="11"/>
        <v>-0.0371214</v>
      </c>
      <c r="X66" s="58">
        <f t="shared" si="12"/>
        <v>-0.0012072</v>
      </c>
      <c r="AA66" s="57">
        <v>3.68856</v>
      </c>
      <c r="AB66" s="48">
        <v>3.068</v>
      </c>
      <c r="AC66" s="44"/>
      <c r="AD66" s="58">
        <v>4.05959</v>
      </c>
      <c r="AE66" s="58">
        <v>40.017</v>
      </c>
    </row>
    <row r="67">
      <c r="A67" s="14"/>
      <c r="B67" s="14"/>
      <c r="C67" s="14"/>
      <c r="D67" s="14"/>
      <c r="E67" s="14"/>
      <c r="F67" s="14"/>
      <c r="G67" s="14"/>
      <c r="H67" s="64">
        <v>3.99412</v>
      </c>
      <c r="I67" s="51">
        <v>4.089</v>
      </c>
      <c r="J67" s="49">
        <f t="shared" si="4"/>
        <v>0.004089</v>
      </c>
      <c r="K67" s="49">
        <f t="shared" si="5"/>
        <v>-0.0408852</v>
      </c>
      <c r="L67" s="49">
        <f t="shared" si="6"/>
        <v>-0.0013296</v>
      </c>
      <c r="M67" s="14"/>
      <c r="N67" s="64">
        <v>3.88899</v>
      </c>
      <c r="O67" s="51">
        <v>-5.558</v>
      </c>
      <c r="P67" s="61">
        <f t="shared" si="7"/>
        <v>-0.005558</v>
      </c>
      <c r="Q67" s="58">
        <f t="shared" si="8"/>
        <v>0.0377487</v>
      </c>
      <c r="R67" s="58">
        <f t="shared" si="9"/>
        <v>0.0012276</v>
      </c>
      <c r="S67" s="14"/>
      <c r="T67" s="64">
        <v>3.64945</v>
      </c>
      <c r="U67" s="51">
        <v>4.074</v>
      </c>
      <c r="V67" s="61">
        <f t="shared" si="10"/>
        <v>0.004074</v>
      </c>
      <c r="W67" s="58">
        <f t="shared" si="11"/>
        <v>-0.0366786</v>
      </c>
      <c r="X67" s="58">
        <f t="shared" si="12"/>
        <v>-0.0011928</v>
      </c>
      <c r="AA67" s="57">
        <v>3.64945</v>
      </c>
      <c r="AB67" s="48">
        <v>4.074</v>
      </c>
      <c r="AC67" s="44"/>
      <c r="AD67" s="58">
        <v>4.09</v>
      </c>
      <c r="AE67" s="58">
        <v>41.674</v>
      </c>
    </row>
    <row r="68">
      <c r="A68" s="14"/>
      <c r="B68" s="14"/>
      <c r="C68" s="14"/>
      <c r="D68" s="14"/>
      <c r="E68" s="14"/>
      <c r="F68" s="14"/>
      <c r="G68" s="14"/>
      <c r="H68" s="64">
        <v>3.99673</v>
      </c>
      <c r="I68" s="51">
        <v>5.197</v>
      </c>
      <c r="J68" s="49">
        <f t="shared" si="4"/>
        <v>0.005197</v>
      </c>
      <c r="K68" s="49">
        <f t="shared" si="5"/>
        <v>-0.1045377</v>
      </c>
      <c r="L68" s="49">
        <f t="shared" si="6"/>
        <v>-0.0033996</v>
      </c>
      <c r="M68" s="14"/>
      <c r="N68" s="64">
        <v>3.87177</v>
      </c>
      <c r="O68" s="51">
        <v>-6.581</v>
      </c>
      <c r="P68" s="61">
        <f t="shared" si="7"/>
        <v>-0.006581</v>
      </c>
      <c r="Q68" s="58">
        <f t="shared" si="8"/>
        <v>0.0323982</v>
      </c>
      <c r="R68" s="58">
        <f t="shared" si="9"/>
        <v>0.0010536</v>
      </c>
      <c r="S68" s="14"/>
      <c r="T68" s="64">
        <v>3.61363</v>
      </c>
      <c r="U68" s="51">
        <v>5.068</v>
      </c>
      <c r="V68" s="61">
        <f t="shared" si="10"/>
        <v>0.005068</v>
      </c>
      <c r="W68" s="58">
        <f t="shared" si="11"/>
        <v>-0.0380439</v>
      </c>
      <c r="X68" s="58">
        <f t="shared" si="12"/>
        <v>-0.0012372</v>
      </c>
      <c r="AA68" s="57">
        <v>3.61363</v>
      </c>
      <c r="AB68" s="48">
        <v>5.068</v>
      </c>
      <c r="AC68" s="44"/>
      <c r="AD68" s="58">
        <v>4.11544</v>
      </c>
      <c r="AE68" s="58">
        <v>45.016</v>
      </c>
    </row>
    <row r="69">
      <c r="A69" s="14"/>
      <c r="B69" s="14"/>
      <c r="C69" s="14"/>
      <c r="D69" s="14"/>
      <c r="E69" s="14"/>
      <c r="F69" s="14"/>
      <c r="G69" s="14"/>
      <c r="H69" s="64">
        <v>3.99753</v>
      </c>
      <c r="I69" s="51">
        <v>8.03</v>
      </c>
      <c r="J69" s="49">
        <f t="shared" si="4"/>
        <v>0.00803</v>
      </c>
      <c r="K69" s="49">
        <f t="shared" si="5"/>
        <v>-0.1597401</v>
      </c>
      <c r="L69" s="49">
        <f t="shared" si="6"/>
        <v>-0.0051948</v>
      </c>
      <c r="M69" s="14"/>
      <c r="N69" s="64">
        <v>3.87292</v>
      </c>
      <c r="O69" s="51">
        <v>-7.459</v>
      </c>
      <c r="P69" s="61">
        <f t="shared" si="7"/>
        <v>-0.007459</v>
      </c>
      <c r="Q69" s="58">
        <f t="shared" si="8"/>
        <v>-0.1092978</v>
      </c>
      <c r="R69" s="58">
        <f t="shared" si="9"/>
        <v>-0.0035544</v>
      </c>
      <c r="S69" s="14"/>
      <c r="T69" s="64">
        <v>3.57955</v>
      </c>
      <c r="U69" s="51">
        <v>6.099</v>
      </c>
      <c r="V69" s="61">
        <f t="shared" si="10"/>
        <v>0.006099</v>
      </c>
      <c r="W69" s="58">
        <f t="shared" si="11"/>
        <v>-0.0352026</v>
      </c>
      <c r="X69" s="58">
        <f t="shared" si="12"/>
        <v>-0.0011448</v>
      </c>
      <c r="AA69" s="57">
        <v>3.57955</v>
      </c>
      <c r="AB69" s="48">
        <v>6.099</v>
      </c>
      <c r="AC69" s="44"/>
      <c r="AD69" s="58">
        <v>4.13967</v>
      </c>
      <c r="AE69" s="58">
        <v>55.072</v>
      </c>
    </row>
    <row r="70">
      <c r="A70" s="14"/>
      <c r="B70" s="14"/>
      <c r="C70" s="14"/>
      <c r="D70" s="14"/>
      <c r="E70" s="14"/>
      <c r="F70" s="14"/>
      <c r="G70" s="14"/>
      <c r="H70" s="64">
        <v>4.00876</v>
      </c>
      <c r="I70" s="51">
        <v>12.359</v>
      </c>
      <c r="J70" s="49">
        <f t="shared" si="4"/>
        <v>0.012359</v>
      </c>
      <c r="K70" s="49">
        <f t="shared" si="5"/>
        <v>-0.1055709</v>
      </c>
      <c r="L70" s="49">
        <f t="shared" si="6"/>
        <v>-0.0034332</v>
      </c>
      <c r="M70" s="14"/>
      <c r="N70" s="64">
        <v>3.91618</v>
      </c>
      <c r="O70" s="51">
        <v>-4.497</v>
      </c>
      <c r="P70" s="61">
        <f t="shared" si="7"/>
        <v>-0.004497</v>
      </c>
      <c r="Q70" s="58">
        <f t="shared" si="8"/>
        <v>-0.0366048</v>
      </c>
      <c r="R70" s="58">
        <f t="shared" si="9"/>
        <v>-0.0011904</v>
      </c>
      <c r="S70" s="14"/>
      <c r="T70" s="64">
        <v>3.55187</v>
      </c>
      <c r="U70" s="51">
        <v>7.053</v>
      </c>
      <c r="V70" s="61">
        <f t="shared" si="10"/>
        <v>0.007053</v>
      </c>
      <c r="W70" s="58">
        <f t="shared" si="11"/>
        <v>-0.0352026</v>
      </c>
      <c r="X70" s="58">
        <f t="shared" si="12"/>
        <v>-0.0011448</v>
      </c>
      <c r="AA70" s="57">
        <v>3.55187</v>
      </c>
      <c r="AB70" s="48">
        <v>7.053</v>
      </c>
      <c r="AC70" s="44"/>
      <c r="AD70" s="69">
        <v>4.13828</v>
      </c>
      <c r="AE70" s="69">
        <v>60.016</v>
      </c>
    </row>
    <row r="71">
      <c r="A71" s="14"/>
      <c r="B71" s="14"/>
      <c r="C71" s="14"/>
      <c r="D71" s="14"/>
      <c r="E71" s="14"/>
      <c r="F71" s="14"/>
      <c r="G71" s="14"/>
      <c r="H71" s="72">
        <v>4.01209</v>
      </c>
      <c r="I71" s="54">
        <v>15.22</v>
      </c>
      <c r="J71" s="49">
        <f t="shared" si="4"/>
        <v>0.01522</v>
      </c>
      <c r="K71" s="49">
        <f t="shared" si="5"/>
        <v>0.561618</v>
      </c>
      <c r="L71" s="49">
        <f t="shared" si="6"/>
        <v>0.018264</v>
      </c>
      <c r="M71" s="14"/>
      <c r="N71" s="64">
        <v>3.94575</v>
      </c>
      <c r="O71" s="51">
        <v>-3.505</v>
      </c>
      <c r="P71" s="61">
        <f t="shared" si="7"/>
        <v>-0.003505</v>
      </c>
      <c r="Q71" s="58">
        <f t="shared" si="8"/>
        <v>-0.1293345</v>
      </c>
      <c r="R71" s="58">
        <f t="shared" si="9"/>
        <v>-0.004206</v>
      </c>
      <c r="S71" s="14"/>
      <c r="T71" s="64">
        <v>3.52455</v>
      </c>
      <c r="U71" s="51">
        <v>8.007</v>
      </c>
      <c r="V71" s="61">
        <f t="shared" si="10"/>
        <v>0.008007</v>
      </c>
      <c r="W71" s="58">
        <f t="shared" si="11"/>
        <v>-0.0367524</v>
      </c>
      <c r="X71" s="58">
        <f t="shared" si="12"/>
        <v>-0.0011952</v>
      </c>
      <c r="AA71" s="57">
        <v>3.52455</v>
      </c>
      <c r="AB71" s="48">
        <v>8.007</v>
      </c>
      <c r="AC71" s="44"/>
      <c r="AD71" s="73"/>
      <c r="AE71" s="74"/>
    </row>
    <row r="72">
      <c r="A72" s="14"/>
      <c r="B72" s="14"/>
      <c r="C72" s="14"/>
      <c r="D72" s="14"/>
      <c r="E72" s="14"/>
      <c r="F72" s="14"/>
      <c r="G72" s="14"/>
      <c r="H72" s="48" t="s">
        <v>69</v>
      </c>
      <c r="I72" s="30"/>
      <c r="J72" s="30"/>
      <c r="K72" s="35"/>
      <c r="L72" s="71">
        <f>sum(L41:L71)</f>
        <v>0</v>
      </c>
      <c r="M72" s="14"/>
      <c r="N72" s="48" t="s">
        <v>69</v>
      </c>
      <c r="O72" s="30"/>
      <c r="P72" s="30"/>
      <c r="Q72" s="35"/>
      <c r="R72" s="71">
        <f>sum(R41:R71)</f>
        <v>-0.0366228</v>
      </c>
      <c r="S72" s="14"/>
      <c r="T72" s="64">
        <v>3.51866</v>
      </c>
      <c r="U72" s="51">
        <v>9.003</v>
      </c>
      <c r="V72" s="61">
        <f t="shared" si="10"/>
        <v>0.009003</v>
      </c>
      <c r="W72" s="58">
        <f t="shared" si="11"/>
        <v>-0.0374904</v>
      </c>
      <c r="X72" s="58">
        <f t="shared" si="12"/>
        <v>-0.0012192</v>
      </c>
      <c r="AA72" s="75"/>
      <c r="AB72" s="75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64">
        <v>3.50372</v>
      </c>
      <c r="U73" s="51">
        <v>10.019</v>
      </c>
      <c r="V73" s="61">
        <f t="shared" si="10"/>
        <v>0.010019</v>
      </c>
      <c r="W73" s="58">
        <f t="shared" si="11"/>
        <v>-0.0368262</v>
      </c>
      <c r="X73" s="58">
        <f t="shared" si="12"/>
        <v>-0.0011976</v>
      </c>
      <c r="AA73" s="76"/>
      <c r="AB73" s="76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64">
        <v>3.48717</v>
      </c>
      <c r="U74" s="51">
        <v>11.017</v>
      </c>
      <c r="V74" s="61">
        <f t="shared" si="10"/>
        <v>0.011017</v>
      </c>
      <c r="W74" s="58">
        <f t="shared" si="11"/>
        <v>-0.0422874</v>
      </c>
      <c r="X74" s="58">
        <f t="shared" si="12"/>
        <v>-0.0013752</v>
      </c>
      <c r="AA74" s="76"/>
      <c r="AB74" s="76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64">
        <v>3.48584</v>
      </c>
      <c r="U75" s="51">
        <v>12.163</v>
      </c>
      <c r="V75" s="61">
        <f t="shared" si="10"/>
        <v>0.012163</v>
      </c>
      <c r="W75" s="58">
        <f t="shared" si="11"/>
        <v>-0.0357192</v>
      </c>
      <c r="X75" s="58">
        <f t="shared" si="12"/>
        <v>-0.0011616</v>
      </c>
      <c r="AA75" s="76"/>
      <c r="AB75" s="76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64">
        <v>3.48052</v>
      </c>
      <c r="U76" s="51">
        <v>13.131</v>
      </c>
      <c r="V76" s="61">
        <f t="shared" si="10"/>
        <v>0.013131</v>
      </c>
      <c r="W76" s="58">
        <f t="shared" si="11"/>
        <v>-0.0401841</v>
      </c>
      <c r="X76" s="58">
        <f t="shared" si="12"/>
        <v>-0.0013068</v>
      </c>
      <c r="AA76" s="76"/>
      <c r="AB76" s="76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64">
        <v>3.48395</v>
      </c>
      <c r="U77" s="51">
        <v>14.22</v>
      </c>
      <c r="V77" s="61">
        <f t="shared" si="10"/>
        <v>0.01422</v>
      </c>
      <c r="W77" s="58">
        <f t="shared" si="11"/>
        <v>-0.0338004</v>
      </c>
      <c r="X77" s="58">
        <f t="shared" si="12"/>
        <v>-0.0010992</v>
      </c>
      <c r="AA77" s="76"/>
      <c r="AB77" s="76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64">
        <v>3.49077</v>
      </c>
      <c r="U78" s="51">
        <v>15.136</v>
      </c>
      <c r="V78" s="61">
        <f t="shared" si="10"/>
        <v>0.015136</v>
      </c>
      <c r="W78" s="58">
        <f t="shared" si="11"/>
        <v>-0.0327303</v>
      </c>
      <c r="X78" s="58">
        <f t="shared" si="12"/>
        <v>-0.0010644</v>
      </c>
      <c r="AA78" s="76"/>
      <c r="AB78" s="76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64">
        <v>3.49584</v>
      </c>
      <c r="U79" s="51">
        <v>16.023</v>
      </c>
      <c r="V79" s="61">
        <f t="shared" si="10"/>
        <v>0.016023</v>
      </c>
      <c r="W79" s="58">
        <f t="shared" si="11"/>
        <v>-0.0437265</v>
      </c>
      <c r="X79" s="58">
        <f t="shared" si="12"/>
        <v>-0.001422</v>
      </c>
      <c r="AA79" s="76"/>
      <c r="AB79" s="76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64">
        <v>3.50947</v>
      </c>
      <c r="U80" s="51">
        <v>17.208</v>
      </c>
      <c r="V80" s="61">
        <f t="shared" si="10"/>
        <v>0.017208</v>
      </c>
      <c r="W80" s="58">
        <f t="shared" si="11"/>
        <v>-0.0338742</v>
      </c>
      <c r="X80" s="58">
        <f t="shared" si="12"/>
        <v>-0.0011016</v>
      </c>
      <c r="AA80" s="76"/>
      <c r="AB80" s="76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64">
        <v>3.51171</v>
      </c>
      <c r="U81" s="51">
        <v>18.126</v>
      </c>
      <c r="V81" s="61">
        <f t="shared" si="10"/>
        <v>0.018126</v>
      </c>
      <c r="W81" s="58">
        <f t="shared" si="11"/>
        <v>-0.0420291</v>
      </c>
      <c r="X81" s="58">
        <f t="shared" si="12"/>
        <v>-0.0013668</v>
      </c>
      <c r="AA81" s="76"/>
      <c r="AB81" s="76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64">
        <v>3.53423</v>
      </c>
      <c r="U82" s="51">
        <v>19.265</v>
      </c>
      <c r="V82" s="61">
        <f t="shared" si="10"/>
        <v>0.019265</v>
      </c>
      <c r="W82" s="58">
        <f t="shared" si="11"/>
        <v>-0.0367893</v>
      </c>
      <c r="X82" s="58">
        <f t="shared" si="12"/>
        <v>-0.0011964</v>
      </c>
      <c r="AA82" s="76"/>
      <c r="AB82" s="76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64">
        <v>3.56151</v>
      </c>
      <c r="U83" s="51">
        <v>20.262</v>
      </c>
      <c r="V83" s="61">
        <f t="shared" si="10"/>
        <v>0.020262</v>
      </c>
      <c r="W83" s="58">
        <f t="shared" si="11"/>
        <v>-0.0718074</v>
      </c>
      <c r="X83" s="66">
        <f t="shared" si="12"/>
        <v>-0.0023352</v>
      </c>
      <c r="AA83" s="76"/>
      <c r="AB83" s="76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64">
        <v>3.59667</v>
      </c>
      <c r="U84" s="51">
        <v>22.208</v>
      </c>
      <c r="V84" s="61">
        <f t="shared" si="10"/>
        <v>0.022208</v>
      </c>
      <c r="W84" s="58">
        <f t="shared" si="11"/>
        <v>-0.0459405</v>
      </c>
      <c r="X84" s="66">
        <f t="shared" si="12"/>
        <v>-0.001494</v>
      </c>
      <c r="AA84" s="76"/>
      <c r="AB84" s="76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64">
        <v>3.62377</v>
      </c>
      <c r="U85" s="51">
        <v>23.453</v>
      </c>
      <c r="V85" s="61">
        <f t="shared" si="10"/>
        <v>0.023453</v>
      </c>
      <c r="W85" s="58">
        <f t="shared" si="11"/>
        <v>-0.0604422</v>
      </c>
      <c r="X85" s="66">
        <f t="shared" si="12"/>
        <v>-0.0019656</v>
      </c>
      <c r="AA85" s="76"/>
      <c r="AB85" s="76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64">
        <v>3.66112</v>
      </c>
      <c r="U86" s="51">
        <v>25.091</v>
      </c>
      <c r="V86" s="68">
        <f t="shared" si="10"/>
        <v>0.025091</v>
      </c>
      <c r="W86" s="69">
        <f t="shared" si="11"/>
        <v>-0.0480438</v>
      </c>
      <c r="X86" s="70">
        <f t="shared" si="12"/>
        <v>-0.0015624</v>
      </c>
      <c r="AA86" s="76"/>
      <c r="AB86" s="76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64">
        <v>3.7009</v>
      </c>
      <c r="U87" s="51">
        <v>26.393</v>
      </c>
      <c r="V87" s="55">
        <f t="shared" si="10"/>
        <v>0.026393</v>
      </c>
      <c r="W87" s="56">
        <f t="shared" si="11"/>
        <v>-0.0465678</v>
      </c>
      <c r="X87" s="56">
        <f t="shared" si="12"/>
        <v>-0.0015144</v>
      </c>
      <c r="AA87" s="76"/>
      <c r="AB87" s="76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64">
        <v>3.74007</v>
      </c>
      <c r="U88" s="51">
        <v>27.655</v>
      </c>
      <c r="V88" s="61">
        <f t="shared" si="10"/>
        <v>0.027655</v>
      </c>
      <c r="W88" s="58">
        <f t="shared" si="11"/>
        <v>-0.0507006</v>
      </c>
      <c r="X88" s="58">
        <f t="shared" si="12"/>
        <v>-0.0016488</v>
      </c>
      <c r="AA88" s="76"/>
      <c r="AB88" s="76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64">
        <v>3.77739</v>
      </c>
      <c r="U89" s="51">
        <v>29.029</v>
      </c>
      <c r="V89" s="61">
        <f t="shared" si="10"/>
        <v>0.029029</v>
      </c>
      <c r="W89" s="58">
        <f t="shared" si="11"/>
        <v>-0.0421767</v>
      </c>
      <c r="X89" s="58">
        <f t="shared" si="12"/>
        <v>-0.0013716</v>
      </c>
      <c r="AA89" s="76"/>
      <c r="AB89" s="76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64">
        <v>3.82336</v>
      </c>
      <c r="U90" s="51">
        <v>30.172</v>
      </c>
      <c r="V90" s="61">
        <f t="shared" si="10"/>
        <v>0.030172</v>
      </c>
      <c r="W90" s="58">
        <f t="shared" si="11"/>
        <v>-0.0484497</v>
      </c>
      <c r="X90" s="58">
        <f t="shared" si="12"/>
        <v>-0.0015756</v>
      </c>
      <c r="AA90" s="76"/>
      <c r="AB90" s="76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64">
        <v>3.86498</v>
      </c>
      <c r="U91" s="51">
        <v>31.485</v>
      </c>
      <c r="V91" s="61">
        <f t="shared" si="10"/>
        <v>0.031485</v>
      </c>
      <c r="W91" s="58">
        <f t="shared" si="11"/>
        <v>-0.052398</v>
      </c>
      <c r="X91" s="58">
        <f t="shared" si="12"/>
        <v>-0.001704</v>
      </c>
      <c r="AA91" s="76"/>
      <c r="AB91" s="76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64">
        <v>3.91173</v>
      </c>
      <c r="U92" s="51">
        <v>32.905</v>
      </c>
      <c r="V92" s="61">
        <f t="shared" si="10"/>
        <v>0.032905</v>
      </c>
      <c r="W92" s="58">
        <f t="shared" si="11"/>
        <v>-0.0495936</v>
      </c>
      <c r="X92" s="58">
        <f t="shared" si="12"/>
        <v>-0.0016128</v>
      </c>
      <c r="AA92" s="76"/>
      <c r="AB92" s="76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64">
        <v>3.93754</v>
      </c>
      <c r="U93" s="51">
        <v>34.249</v>
      </c>
      <c r="V93" s="61">
        <f t="shared" si="10"/>
        <v>0.034249</v>
      </c>
      <c r="W93" s="58">
        <f t="shared" si="11"/>
        <v>-0.079704</v>
      </c>
      <c r="X93" s="58">
        <f t="shared" si="12"/>
        <v>-0.002592</v>
      </c>
      <c r="AA93" s="76"/>
      <c r="AB93" s="76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64">
        <v>3.98417</v>
      </c>
      <c r="U94" s="51">
        <v>36.409</v>
      </c>
      <c r="V94" s="61">
        <f t="shared" si="10"/>
        <v>0.036409</v>
      </c>
      <c r="W94" s="58">
        <f t="shared" si="11"/>
        <v>-0.0320661</v>
      </c>
      <c r="X94" s="58">
        <f t="shared" si="12"/>
        <v>-0.0010428</v>
      </c>
      <c r="AA94" s="76"/>
      <c r="AB94" s="76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64">
        <v>4.00959</v>
      </c>
      <c r="U95" s="51">
        <v>37.278</v>
      </c>
      <c r="V95" s="61">
        <f t="shared" si="10"/>
        <v>0.037278</v>
      </c>
      <c r="W95" s="58">
        <f t="shared" si="11"/>
        <v>-0.0478224</v>
      </c>
      <c r="X95" s="58">
        <f t="shared" si="12"/>
        <v>-0.0015552</v>
      </c>
      <c r="AA95" s="76"/>
      <c r="AB95" s="76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64">
        <v>4.04871</v>
      </c>
      <c r="U96" s="51">
        <v>38.574</v>
      </c>
      <c r="V96" s="61">
        <f t="shared" si="10"/>
        <v>0.038574</v>
      </c>
      <c r="W96" s="58">
        <f t="shared" si="11"/>
        <v>-0.0532467</v>
      </c>
      <c r="X96" s="58">
        <f t="shared" si="12"/>
        <v>-0.0017316</v>
      </c>
      <c r="AA96" s="76"/>
      <c r="AB96" s="76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64">
        <v>4.05959</v>
      </c>
      <c r="U97" s="51">
        <v>40.017</v>
      </c>
      <c r="V97" s="61">
        <f t="shared" si="10"/>
        <v>0.040017</v>
      </c>
      <c r="W97" s="58">
        <f t="shared" si="11"/>
        <v>-0.0611433</v>
      </c>
      <c r="X97" s="58">
        <f t="shared" si="12"/>
        <v>-0.0019884</v>
      </c>
      <c r="AA97" s="76"/>
      <c r="AB97" s="76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64">
        <v>4.09</v>
      </c>
      <c r="U98" s="51">
        <v>41.674</v>
      </c>
      <c r="V98" s="61">
        <f t="shared" si="10"/>
        <v>0.041674</v>
      </c>
      <c r="W98" s="58">
        <f t="shared" si="11"/>
        <v>-0.1233198</v>
      </c>
      <c r="X98" s="58">
        <f t="shared" si="12"/>
        <v>-0.0040104</v>
      </c>
      <c r="AA98" s="76"/>
      <c r="AB98" s="76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64">
        <v>4.11544</v>
      </c>
      <c r="U99" s="51">
        <v>45.016</v>
      </c>
      <c r="V99" s="61">
        <f t="shared" si="10"/>
        <v>0.045016</v>
      </c>
      <c r="W99" s="58">
        <f t="shared" si="11"/>
        <v>-0.3710664</v>
      </c>
      <c r="X99" s="58">
        <f t="shared" si="12"/>
        <v>-0.0120672</v>
      </c>
      <c r="AA99" s="76"/>
      <c r="AB99" s="76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64">
        <v>4.13967</v>
      </c>
      <c r="U100" s="51">
        <v>55.072</v>
      </c>
      <c r="V100" s="61">
        <f t="shared" si="10"/>
        <v>0.055072</v>
      </c>
      <c r="W100" s="58">
        <f t="shared" si="11"/>
        <v>-0.1824336</v>
      </c>
      <c r="X100" s="58">
        <f t="shared" si="12"/>
        <v>-0.0059328</v>
      </c>
      <c r="AA100" s="76"/>
      <c r="AB100" s="76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72">
        <v>4.13828</v>
      </c>
      <c r="U101" s="54">
        <v>60.016</v>
      </c>
      <c r="V101" s="61">
        <f t="shared" si="10"/>
        <v>0.060016</v>
      </c>
      <c r="W101" s="58">
        <f t="shared" si="11"/>
        <v>2.2145904</v>
      </c>
      <c r="X101" s="58">
        <f t="shared" si="12"/>
        <v>0.0720192</v>
      </c>
      <c r="AA101" s="76"/>
      <c r="AB101" s="76"/>
    </row>
    <row r="102">
      <c r="T102" s="48" t="s">
        <v>69</v>
      </c>
      <c r="U102" s="30"/>
      <c r="V102" s="30"/>
      <c r="W102" s="35"/>
      <c r="X102" s="71">
        <f>sum(X41:X101)</f>
        <v>-0.060498</v>
      </c>
    </row>
  </sheetData>
  <mergeCells count="8">
    <mergeCell ref="A7:G7"/>
    <mergeCell ref="S16:U17"/>
    <mergeCell ref="B25:C25"/>
    <mergeCell ref="A39:U39"/>
    <mergeCell ref="B64:E64"/>
    <mergeCell ref="H72:K72"/>
    <mergeCell ref="N72:Q72"/>
    <mergeCell ref="T102:W10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0"/>
  </cols>
  <sheetData>
    <row r="1">
      <c r="A1" s="77" t="s">
        <v>70</v>
      </c>
      <c r="B1" s="77" t="s">
        <v>71</v>
      </c>
      <c r="C1" s="41" t="s">
        <v>72</v>
      </c>
      <c r="D1" s="41" t="s">
        <v>73</v>
      </c>
      <c r="E1" s="41" t="s">
        <v>74</v>
      </c>
      <c r="G1" s="41" t="s">
        <v>75</v>
      </c>
      <c r="H1" s="41" t="s">
        <v>76</v>
      </c>
      <c r="I1" s="41" t="s">
        <v>77</v>
      </c>
    </row>
    <row r="2">
      <c r="A2" s="77">
        <v>0.0</v>
      </c>
      <c r="B2" s="77">
        <v>0.0</v>
      </c>
      <c r="C2" s="41">
        <v>0.7944939562</v>
      </c>
      <c r="D2" s="41">
        <v>305.38361442722885</v>
      </c>
      <c r="E2" s="41">
        <v>1.0</v>
      </c>
      <c r="G2" s="78">
        <v>0.7841253564783551</v>
      </c>
      <c r="H2" s="78">
        <v>0.40826361535649897</v>
      </c>
      <c r="I2" s="78">
        <v>-0.0745243107396784</v>
      </c>
    </row>
    <row r="3">
      <c r="A3" s="77">
        <v>5.0E-4</v>
      </c>
      <c r="B3" s="77">
        <v>0.002339</v>
      </c>
    </row>
    <row r="4">
      <c r="A4" s="77">
        <v>0.001</v>
      </c>
      <c r="B4" s="77">
        <v>0.0037271</v>
      </c>
    </row>
    <row r="5">
      <c r="A5" s="77">
        <v>0.002</v>
      </c>
      <c r="B5" s="77">
        <v>0.0058025</v>
      </c>
    </row>
    <row r="6">
      <c r="A6" s="77">
        <v>0.004</v>
      </c>
      <c r="B6" s="77">
        <v>0.0089238</v>
      </c>
    </row>
    <row r="7">
      <c r="A7" s="77">
        <v>0.008</v>
      </c>
      <c r="B7" s="77">
        <v>0.013735</v>
      </c>
    </row>
    <row r="8">
      <c r="A8" s="77">
        <v>0.012</v>
      </c>
      <c r="B8" s="77">
        <v>0.0178581</v>
      </c>
    </row>
    <row r="9">
      <c r="A9" s="77">
        <v>0.02</v>
      </c>
      <c r="B9" s="77">
        <v>0.0253735</v>
      </c>
      <c r="C9" s="41">
        <v>-0.4795477387</v>
      </c>
      <c r="D9" s="41">
        <v>-184.32616205232412</v>
      </c>
      <c r="E9" s="41">
        <v>2.0</v>
      </c>
      <c r="G9" s="78">
        <v>-1.1859085969879257</v>
      </c>
      <c r="H9" s="78">
        <v>-2.0542788264763523</v>
      </c>
      <c r="I9" s="78">
        <v>0.900772103723069</v>
      </c>
    </row>
    <row r="10">
      <c r="A10" s="77">
        <v>0.03</v>
      </c>
      <c r="B10" s="77">
        <v>0.0330215</v>
      </c>
    </row>
    <row r="11">
      <c r="A11" s="77">
        <v>0.04</v>
      </c>
      <c r="B11" s="77">
        <v>0.0391283</v>
      </c>
    </row>
    <row r="12">
      <c r="A12" s="77">
        <v>0.05</v>
      </c>
      <c r="B12" s="77">
        <v>0.0442753</v>
      </c>
    </row>
    <row r="13">
      <c r="A13" s="77">
        <v>0.06</v>
      </c>
      <c r="B13" s="77">
        <v>0.0487571</v>
      </c>
      <c r="C13" s="41">
        <v>-1.0511168</v>
      </c>
      <c r="D13" s="41">
        <v>-404.02302006604015</v>
      </c>
      <c r="E13" s="41">
        <v>3.0</v>
      </c>
      <c r="G13" s="78">
        <v>-1.6006525871913535</v>
      </c>
      <c r="H13" s="78">
        <v>-2.2098078228026377</v>
      </c>
      <c r="I13" s="78">
        <v>-1.0692618497432118</v>
      </c>
    </row>
    <row r="14">
      <c r="A14" s="77">
        <v>0.08</v>
      </c>
      <c r="B14" s="77">
        <v>0.0564308</v>
      </c>
    </row>
    <row r="15">
      <c r="A15" s="77">
        <v>0.1</v>
      </c>
      <c r="B15" s="77">
        <v>0.0629981</v>
      </c>
    </row>
    <row r="16">
      <c r="A16" s="77">
        <v>0.12</v>
      </c>
      <c r="B16" s="77">
        <v>0.0686204</v>
      </c>
    </row>
    <row r="17">
      <c r="A17" s="77">
        <v>0.14</v>
      </c>
      <c r="B17" s="77">
        <v>0.073436</v>
      </c>
    </row>
    <row r="18">
      <c r="A18" s="77">
        <v>0.16</v>
      </c>
      <c r="B18" s="77">
        <v>0.0775707</v>
      </c>
    </row>
    <row r="19">
      <c r="A19" s="77">
        <v>0.18</v>
      </c>
      <c r="B19" s="77">
        <v>0.0810687</v>
      </c>
    </row>
    <row r="20">
      <c r="A20" s="77">
        <v>0.2</v>
      </c>
      <c r="B20" s="77">
        <v>0.0839202</v>
      </c>
    </row>
    <row r="21">
      <c r="A21" s="77">
        <v>0.22</v>
      </c>
      <c r="B21" s="77">
        <v>0.0861433</v>
      </c>
      <c r="C21" s="41">
        <v>-1.380319842</v>
      </c>
      <c r="D21" s="41">
        <v>-530.5604394208789</v>
      </c>
      <c r="E21" s="70">
        <v>4.0</v>
      </c>
      <c r="G21" s="78">
        <v>-1.801544207446138</v>
      </c>
      <c r="H21" s="78">
        <v>-2.2227685724964945</v>
      </c>
      <c r="I21" s="78">
        <v>-2.449581692138994</v>
      </c>
    </row>
    <row r="22">
      <c r="A22" s="77">
        <v>0.24</v>
      </c>
      <c r="B22" s="77">
        <v>0.0878308</v>
      </c>
    </row>
    <row r="23">
      <c r="A23" s="77">
        <v>0.26</v>
      </c>
      <c r="B23" s="77">
        <v>0.089084</v>
      </c>
    </row>
    <row r="24">
      <c r="A24" s="77">
        <v>0.28</v>
      </c>
      <c r="B24" s="77">
        <v>0.0900016</v>
      </c>
    </row>
    <row r="25">
      <c r="A25" s="77">
        <v>0.3</v>
      </c>
      <c r="B25" s="77">
        <v>0.0906804</v>
      </c>
      <c r="E25" s="79"/>
    </row>
    <row r="26">
      <c r="A26" s="77">
        <v>0.32</v>
      </c>
      <c r="B26" s="77">
        <v>0.0911857</v>
      </c>
      <c r="E26" s="70"/>
    </row>
    <row r="27">
      <c r="A27" s="77">
        <v>0.34</v>
      </c>
      <c r="B27" s="77">
        <v>0.0915079</v>
      </c>
      <c r="E27" s="79"/>
    </row>
    <row r="28">
      <c r="A28" s="77">
        <v>0.36</v>
      </c>
      <c r="B28" s="77">
        <v>0.0916266</v>
      </c>
      <c r="E28" s="79"/>
    </row>
    <row r="29">
      <c r="A29" s="77">
        <v>0.38</v>
      </c>
      <c r="B29" s="77">
        <v>0.0915212</v>
      </c>
      <c r="E29" s="80"/>
    </row>
    <row r="30">
      <c r="A30" s="77">
        <v>0.4</v>
      </c>
      <c r="B30" s="77">
        <v>0.0911712</v>
      </c>
    </row>
    <row r="31">
      <c r="A31" s="77">
        <v>0.42</v>
      </c>
      <c r="B31" s="77">
        <v>0.0905657</v>
      </c>
    </row>
    <row r="32">
      <c r="A32" s="77">
        <v>0.44</v>
      </c>
      <c r="B32" s="77">
        <v>0.0897175</v>
      </c>
    </row>
    <row r="33">
      <c r="A33" s="77">
        <v>0.46</v>
      </c>
      <c r="B33" s="77">
        <v>0.0886427</v>
      </c>
    </row>
    <row r="34">
      <c r="A34" s="77">
        <v>0.48</v>
      </c>
      <c r="B34" s="77">
        <v>0.0873572</v>
      </c>
      <c r="E34" s="70"/>
    </row>
    <row r="35">
      <c r="A35" s="77">
        <v>0.5</v>
      </c>
      <c r="B35" s="77">
        <v>0.0858772</v>
      </c>
    </row>
    <row r="36">
      <c r="A36" s="77">
        <v>0.52</v>
      </c>
      <c r="B36" s="77">
        <v>0.0842145</v>
      </c>
    </row>
    <row r="37">
      <c r="A37" s="77">
        <v>0.54</v>
      </c>
      <c r="B37" s="77">
        <v>0.0823712</v>
      </c>
    </row>
    <row r="38">
      <c r="A38" s="77">
        <v>0.56</v>
      </c>
      <c r="B38" s="77">
        <v>0.080348</v>
      </c>
      <c r="E38" s="79"/>
    </row>
    <row r="39">
      <c r="A39" s="77">
        <v>0.58</v>
      </c>
      <c r="B39" s="77">
        <v>0.0781451</v>
      </c>
      <c r="E39" s="79"/>
    </row>
    <row r="40">
      <c r="A40" s="77">
        <v>0.6</v>
      </c>
      <c r="B40" s="77">
        <v>0.0757633</v>
      </c>
      <c r="E40" s="79"/>
    </row>
    <row r="41">
      <c r="A41" s="77">
        <v>0.62</v>
      </c>
      <c r="B41" s="77">
        <v>0.0732055</v>
      </c>
      <c r="E41" s="79"/>
    </row>
    <row r="42">
      <c r="A42" s="77">
        <v>0.64</v>
      </c>
      <c r="B42" s="77">
        <v>0.0704822</v>
      </c>
      <c r="E42" s="80"/>
    </row>
    <row r="43">
      <c r="A43" s="77">
        <v>0.66</v>
      </c>
      <c r="B43" s="77">
        <v>0.0676046</v>
      </c>
    </row>
    <row r="44">
      <c r="A44" s="77">
        <v>0.68</v>
      </c>
      <c r="B44" s="77">
        <v>0.0645843</v>
      </c>
      <c r="E44" s="70"/>
    </row>
    <row r="45">
      <c r="A45" s="77">
        <v>0.7</v>
      </c>
      <c r="B45" s="77">
        <v>0.0614329</v>
      </c>
      <c r="E45" s="79"/>
    </row>
    <row r="46">
      <c r="A46" s="77">
        <v>0.72</v>
      </c>
      <c r="B46" s="77">
        <v>0.0581599</v>
      </c>
      <c r="E46" s="79"/>
    </row>
    <row r="47">
      <c r="A47" s="77">
        <v>0.74</v>
      </c>
      <c r="B47" s="77">
        <v>0.0547675</v>
      </c>
      <c r="E47" s="79"/>
    </row>
    <row r="48">
      <c r="A48" s="77">
        <v>0.76</v>
      </c>
      <c r="B48" s="77">
        <v>0.0512565</v>
      </c>
      <c r="E48" s="79"/>
    </row>
    <row r="49">
      <c r="A49" s="77">
        <v>0.78</v>
      </c>
      <c r="B49" s="77">
        <v>0.0476281</v>
      </c>
      <c r="E49" s="80"/>
    </row>
    <row r="50">
      <c r="A50" s="77">
        <v>0.8</v>
      </c>
      <c r="B50" s="77">
        <v>0.0438836</v>
      </c>
    </row>
    <row r="51">
      <c r="A51" s="77">
        <v>0.82</v>
      </c>
      <c r="B51" s="77">
        <v>0.0400245</v>
      </c>
      <c r="E51" s="70"/>
    </row>
    <row r="52">
      <c r="A52" s="77">
        <v>0.84</v>
      </c>
      <c r="B52" s="77">
        <v>0.0360536</v>
      </c>
      <c r="E52" s="79"/>
    </row>
    <row r="53">
      <c r="A53" s="77">
        <v>0.86</v>
      </c>
      <c r="B53" s="77">
        <v>0.031974</v>
      </c>
      <c r="E53" s="79"/>
    </row>
    <row r="54">
      <c r="A54" s="77">
        <v>0.88</v>
      </c>
      <c r="B54" s="77">
        <v>0.0277891</v>
      </c>
      <c r="E54" s="79"/>
    </row>
    <row r="55">
      <c r="A55" s="77">
        <v>0.9</v>
      </c>
      <c r="B55" s="77">
        <v>0.0235025</v>
      </c>
      <c r="E55" s="79"/>
    </row>
    <row r="56">
      <c r="A56" s="77">
        <v>0.92</v>
      </c>
      <c r="B56" s="77">
        <v>0.0191156</v>
      </c>
      <c r="E56" s="80"/>
    </row>
    <row r="57">
      <c r="A57" s="77">
        <v>0.94</v>
      </c>
      <c r="B57" s="77">
        <v>0.0146239</v>
      </c>
    </row>
    <row r="58">
      <c r="A58" s="77">
        <v>0.96</v>
      </c>
      <c r="B58" s="77">
        <v>0.0100232</v>
      </c>
      <c r="E58" s="70"/>
    </row>
    <row r="59">
      <c r="A59" s="77">
        <v>0.97</v>
      </c>
      <c r="B59" s="77">
        <v>0.0076868</v>
      </c>
      <c r="E59" s="79"/>
    </row>
    <row r="60">
      <c r="A60" s="77">
        <v>0.98</v>
      </c>
      <c r="B60" s="77">
        <v>0.0053335</v>
      </c>
      <c r="E60" s="79"/>
    </row>
    <row r="61">
      <c r="A61" s="77">
        <v>0.99</v>
      </c>
      <c r="B61" s="77">
        <v>0.002969</v>
      </c>
      <c r="E61" s="79"/>
    </row>
    <row r="62">
      <c r="A62" s="77">
        <v>1.0</v>
      </c>
      <c r="B62" s="77">
        <v>5.993E-4</v>
      </c>
      <c r="E62" s="79"/>
    </row>
    <row r="63">
      <c r="A63" s="77">
        <v>0.0</v>
      </c>
      <c r="B63" s="77">
        <v>0.0</v>
      </c>
      <c r="E63" s="80"/>
    </row>
    <row r="64">
      <c r="A64" s="77">
        <v>5.0E-4</v>
      </c>
      <c r="B64" s="77">
        <v>-0.00467</v>
      </c>
      <c r="C64" s="81"/>
      <c r="D64" s="41" t="s">
        <v>78</v>
      </c>
    </row>
    <row r="65">
      <c r="A65" s="77">
        <v>0.001</v>
      </c>
      <c r="B65" s="77">
        <v>-0.0059418</v>
      </c>
      <c r="E65" s="70"/>
    </row>
    <row r="66">
      <c r="A66" s="77">
        <v>0.002</v>
      </c>
      <c r="B66" s="77">
        <v>-0.0078113</v>
      </c>
      <c r="E66" s="79"/>
    </row>
    <row r="67">
      <c r="A67" s="77">
        <v>0.004</v>
      </c>
      <c r="B67" s="77">
        <v>-0.0105126</v>
      </c>
      <c r="E67" s="79"/>
    </row>
    <row r="68">
      <c r="A68" s="77">
        <v>0.008</v>
      </c>
      <c r="B68" s="77">
        <v>-0.0142862</v>
      </c>
      <c r="E68" s="79"/>
    </row>
    <row r="69">
      <c r="A69" s="77">
        <v>0.012</v>
      </c>
      <c r="B69" s="77">
        <v>-0.0169733</v>
      </c>
      <c r="E69" s="79"/>
    </row>
    <row r="70">
      <c r="A70" s="77">
        <v>0.02</v>
      </c>
      <c r="B70" s="77">
        <v>-0.0202723</v>
      </c>
      <c r="E70" s="80"/>
    </row>
    <row r="71">
      <c r="A71" s="77">
        <v>0.03</v>
      </c>
      <c r="B71" s="77">
        <v>-0.0226056</v>
      </c>
    </row>
    <row r="72">
      <c r="A72" s="77">
        <v>0.04</v>
      </c>
      <c r="B72" s="77">
        <v>-0.0245211</v>
      </c>
      <c r="E72" s="70"/>
    </row>
    <row r="73">
      <c r="A73" s="77">
        <v>0.05</v>
      </c>
      <c r="B73" s="77">
        <v>-0.0260452</v>
      </c>
      <c r="E73" s="79"/>
    </row>
    <row r="74">
      <c r="A74" s="77">
        <v>0.06</v>
      </c>
      <c r="B74" s="77">
        <v>-0.0271277</v>
      </c>
      <c r="E74" s="79"/>
    </row>
    <row r="75">
      <c r="A75" s="77">
        <v>0.08</v>
      </c>
      <c r="B75" s="77">
        <v>-0.0284595</v>
      </c>
      <c r="E75" s="79"/>
    </row>
    <row r="76">
      <c r="A76" s="77">
        <v>0.1</v>
      </c>
      <c r="B76" s="77">
        <v>-0.0293786</v>
      </c>
      <c r="E76" s="79"/>
    </row>
    <row r="77">
      <c r="A77" s="77">
        <v>0.12</v>
      </c>
      <c r="B77" s="77">
        <v>-0.0299633</v>
      </c>
      <c r="E77" s="80"/>
    </row>
    <row r="78">
      <c r="A78" s="77">
        <v>0.14</v>
      </c>
      <c r="B78" s="77">
        <v>-0.0302404</v>
      </c>
    </row>
    <row r="79">
      <c r="A79" s="77">
        <v>0.16</v>
      </c>
      <c r="B79" s="77">
        <v>-0.0302546</v>
      </c>
      <c r="E79" s="70"/>
    </row>
    <row r="80">
      <c r="A80" s="77">
        <v>0.18</v>
      </c>
      <c r="B80" s="77">
        <v>-0.030049</v>
      </c>
      <c r="E80" s="79"/>
    </row>
    <row r="81">
      <c r="A81" s="77">
        <v>0.2</v>
      </c>
      <c r="B81" s="77">
        <v>-0.0296656</v>
      </c>
      <c r="E81" s="79"/>
    </row>
    <row r="82">
      <c r="A82" s="77">
        <v>0.22</v>
      </c>
      <c r="B82" s="77">
        <v>-0.0291445</v>
      </c>
      <c r="E82" s="79"/>
    </row>
    <row r="83">
      <c r="A83" s="77">
        <v>0.24</v>
      </c>
      <c r="B83" s="77">
        <v>-0.0285181</v>
      </c>
      <c r="E83" s="79"/>
    </row>
    <row r="84">
      <c r="A84" s="77">
        <v>0.26</v>
      </c>
      <c r="B84" s="77">
        <v>-0.0278164</v>
      </c>
      <c r="E84" s="80"/>
    </row>
    <row r="85">
      <c r="A85" s="77">
        <v>0.28</v>
      </c>
      <c r="B85" s="77">
        <v>-0.0270696</v>
      </c>
    </row>
    <row r="86">
      <c r="A86" s="77">
        <v>0.3</v>
      </c>
      <c r="B86" s="77">
        <v>-0.0263079</v>
      </c>
      <c r="E86" s="70"/>
    </row>
    <row r="87">
      <c r="A87" s="77">
        <v>0.32</v>
      </c>
      <c r="B87" s="77">
        <v>-0.0255565</v>
      </c>
      <c r="E87" s="79"/>
    </row>
    <row r="88">
      <c r="A88" s="77">
        <v>0.34</v>
      </c>
      <c r="B88" s="77">
        <v>-0.0248176</v>
      </c>
      <c r="E88" s="79"/>
    </row>
    <row r="89">
      <c r="A89" s="77">
        <v>0.36</v>
      </c>
      <c r="B89" s="77">
        <v>-0.024087</v>
      </c>
      <c r="E89" s="79"/>
    </row>
    <row r="90">
      <c r="A90" s="77">
        <v>0.38</v>
      </c>
      <c r="B90" s="77">
        <v>-0.0233606</v>
      </c>
      <c r="E90" s="79"/>
    </row>
    <row r="91">
      <c r="A91" s="77">
        <v>0.4</v>
      </c>
      <c r="B91" s="77">
        <v>-0.0226341</v>
      </c>
      <c r="E91" s="80"/>
    </row>
    <row r="92">
      <c r="A92" s="77">
        <v>0.42</v>
      </c>
      <c r="B92" s="77">
        <v>-0.0219042</v>
      </c>
    </row>
    <row r="93">
      <c r="A93" s="77">
        <v>0.44</v>
      </c>
      <c r="B93" s="77">
        <v>-0.0211708</v>
      </c>
      <c r="E93" s="70"/>
    </row>
    <row r="94">
      <c r="A94" s="77">
        <v>0.46</v>
      </c>
      <c r="B94" s="77">
        <v>-0.0204353</v>
      </c>
      <c r="E94" s="79"/>
    </row>
    <row r="95">
      <c r="A95" s="77">
        <v>0.48</v>
      </c>
      <c r="B95" s="77">
        <v>-0.0196986</v>
      </c>
      <c r="E95" s="79"/>
    </row>
    <row r="96">
      <c r="A96" s="77">
        <v>0.5</v>
      </c>
      <c r="B96" s="77">
        <v>-0.0189619</v>
      </c>
      <c r="E96" s="79"/>
    </row>
    <row r="97">
      <c r="A97" s="77">
        <v>0.52</v>
      </c>
      <c r="B97" s="77">
        <v>-0.0182262</v>
      </c>
      <c r="E97" s="79"/>
    </row>
    <row r="98">
      <c r="A98" s="77">
        <v>0.54</v>
      </c>
      <c r="B98" s="77">
        <v>-0.0174914</v>
      </c>
      <c r="E98" s="80"/>
    </row>
    <row r="99">
      <c r="A99" s="77">
        <v>0.56</v>
      </c>
      <c r="B99" s="77">
        <v>-0.0167572</v>
      </c>
    </row>
    <row r="100">
      <c r="A100" s="77">
        <v>0.58</v>
      </c>
      <c r="B100" s="77">
        <v>-0.0160232</v>
      </c>
      <c r="E100" s="70"/>
    </row>
    <row r="101">
      <c r="A101" s="77">
        <v>0.6</v>
      </c>
      <c r="B101" s="77">
        <v>-0.0152893</v>
      </c>
      <c r="E101" s="79"/>
    </row>
    <row r="102">
      <c r="A102" s="77">
        <v>0.62</v>
      </c>
      <c r="B102" s="77">
        <v>-0.0145551</v>
      </c>
      <c r="E102" s="79"/>
    </row>
    <row r="103">
      <c r="A103" s="77">
        <v>0.64</v>
      </c>
      <c r="B103" s="77">
        <v>-0.0138207</v>
      </c>
      <c r="E103" s="79"/>
    </row>
    <row r="104">
      <c r="A104" s="77">
        <v>0.66</v>
      </c>
      <c r="B104" s="77">
        <v>-0.0130862</v>
      </c>
      <c r="E104" s="79"/>
    </row>
    <row r="105">
      <c r="A105" s="77">
        <v>0.68</v>
      </c>
      <c r="B105" s="77">
        <v>-0.0123515</v>
      </c>
      <c r="E105" s="80"/>
    </row>
    <row r="106">
      <c r="A106" s="77">
        <v>0.7</v>
      </c>
      <c r="B106" s="77">
        <v>-0.0116169</v>
      </c>
    </row>
    <row r="107">
      <c r="A107" s="77">
        <v>0.72</v>
      </c>
      <c r="B107" s="77">
        <v>-0.0108823</v>
      </c>
      <c r="E107" s="70"/>
    </row>
    <row r="108">
      <c r="A108" s="77">
        <v>0.74</v>
      </c>
      <c r="B108" s="77">
        <v>-0.0101478</v>
      </c>
      <c r="E108" s="79"/>
    </row>
    <row r="109">
      <c r="A109" s="77">
        <v>0.76</v>
      </c>
      <c r="B109" s="77">
        <v>-0.0094133</v>
      </c>
      <c r="E109" s="79"/>
    </row>
    <row r="110">
      <c r="A110" s="77">
        <v>0.78</v>
      </c>
      <c r="B110" s="77">
        <v>-0.0086788</v>
      </c>
      <c r="E110" s="79"/>
    </row>
    <row r="111">
      <c r="A111" s="77">
        <v>0.8</v>
      </c>
      <c r="B111" s="77">
        <v>-0.0079443</v>
      </c>
      <c r="E111" s="79"/>
    </row>
    <row r="112">
      <c r="A112" s="77">
        <v>0.82</v>
      </c>
      <c r="B112" s="77">
        <v>-0.0072098</v>
      </c>
      <c r="E112" s="80"/>
    </row>
    <row r="113">
      <c r="A113" s="77">
        <v>0.84</v>
      </c>
      <c r="B113" s="77">
        <v>-0.0064753</v>
      </c>
    </row>
    <row r="114">
      <c r="A114" s="77">
        <v>0.86</v>
      </c>
      <c r="B114" s="77">
        <v>-0.0057408</v>
      </c>
      <c r="E114" s="70"/>
    </row>
    <row r="115">
      <c r="A115" s="77">
        <v>0.88</v>
      </c>
      <c r="B115" s="77">
        <v>-0.0050063</v>
      </c>
      <c r="E115" s="79"/>
    </row>
    <row r="116">
      <c r="A116" s="77">
        <v>0.9</v>
      </c>
      <c r="B116" s="77">
        <v>-0.0042718</v>
      </c>
      <c r="E116" s="79"/>
    </row>
    <row r="117">
      <c r="A117" s="77">
        <v>0.92</v>
      </c>
      <c r="B117" s="77">
        <v>-0.0035373</v>
      </c>
      <c r="E117" s="79"/>
    </row>
    <row r="118">
      <c r="A118" s="77">
        <v>0.94</v>
      </c>
      <c r="B118" s="77">
        <v>-0.0028028</v>
      </c>
      <c r="E118" s="79"/>
    </row>
    <row r="119">
      <c r="A119" s="77">
        <v>0.96</v>
      </c>
      <c r="B119" s="77">
        <v>-0.0020683</v>
      </c>
      <c r="E119" s="80"/>
    </row>
    <row r="120">
      <c r="A120" s="77">
        <v>0.97</v>
      </c>
      <c r="B120" s="77">
        <v>-0.0017011</v>
      </c>
    </row>
    <row r="121">
      <c r="A121" s="77">
        <v>0.98</v>
      </c>
      <c r="B121" s="77">
        <v>-0.0013339</v>
      </c>
      <c r="E121" s="70"/>
    </row>
    <row r="122">
      <c r="A122" s="77">
        <v>0.99</v>
      </c>
      <c r="B122" s="77">
        <v>-9.666E-4</v>
      </c>
    </row>
    <row r="123">
      <c r="A123" s="77">
        <v>1.0</v>
      </c>
      <c r="B123" s="77">
        <v>-5.993E-4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2.38"/>
    <col customWidth="1" min="4" max="4" width="41.88"/>
    <col customWidth="1" min="5" max="5" width="31.0"/>
    <col customWidth="1" min="6" max="6" width="30.5"/>
    <col customWidth="1" min="7" max="7" width="30.88"/>
  </cols>
  <sheetData>
    <row r="1">
      <c r="A1" s="77" t="s">
        <v>70</v>
      </c>
      <c r="B1" s="77" t="s">
        <v>71</v>
      </c>
      <c r="C1" s="41" t="s">
        <v>79</v>
      </c>
      <c r="D1" s="41" t="s">
        <v>74</v>
      </c>
      <c r="E1" s="41" t="s">
        <v>80</v>
      </c>
      <c r="F1" s="82" t="s">
        <v>81</v>
      </c>
      <c r="G1" s="82" t="s">
        <v>82</v>
      </c>
    </row>
    <row r="2">
      <c r="A2" s="77">
        <v>0.0</v>
      </c>
      <c r="B2" s="77">
        <v>0.0</v>
      </c>
      <c r="C2" s="78">
        <v>9.931174452918011</v>
      </c>
      <c r="D2" s="41">
        <v>1.0</v>
      </c>
      <c r="E2" s="83">
        <v>9.777690831499704</v>
      </c>
      <c r="F2" s="83">
        <v>5.053630273956645</v>
      </c>
      <c r="G2" s="83">
        <v>-0.8753743108903977</v>
      </c>
    </row>
    <row r="3">
      <c r="A3" s="77">
        <v>5.0E-4</v>
      </c>
      <c r="B3" s="77">
        <v>0.002339</v>
      </c>
    </row>
    <row r="4">
      <c r="A4" s="77">
        <v>0.001</v>
      </c>
      <c r="B4" s="77">
        <v>0.0037271</v>
      </c>
    </row>
    <row r="5">
      <c r="A5" s="77">
        <v>0.002</v>
      </c>
      <c r="B5" s="77">
        <v>0.0058025</v>
      </c>
    </row>
    <row r="6">
      <c r="A6" s="77">
        <v>0.004</v>
      </c>
      <c r="B6" s="77">
        <v>0.0089238</v>
      </c>
    </row>
    <row r="7">
      <c r="A7" s="77">
        <v>0.008</v>
      </c>
      <c r="B7" s="77">
        <v>0.013735</v>
      </c>
    </row>
    <row r="8">
      <c r="A8" s="77">
        <v>0.012</v>
      </c>
      <c r="B8" s="77">
        <v>0.0178581</v>
      </c>
    </row>
    <row r="9">
      <c r="A9" s="77">
        <v>0.02</v>
      </c>
      <c r="B9" s="77">
        <v>0.0253735</v>
      </c>
      <c r="C9" s="78">
        <v>-5.994346733408914</v>
      </c>
      <c r="D9" s="41">
        <v>2.0</v>
      </c>
      <c r="E9" s="78">
        <v>-14.78774729061526</v>
      </c>
      <c r="F9" s="78">
        <v>-25.42858407689296</v>
      </c>
      <c r="G9" s="78">
        <v>10.580611235979587</v>
      </c>
    </row>
    <row r="10">
      <c r="A10" s="77">
        <v>0.03</v>
      </c>
      <c r="B10" s="77">
        <v>0.0330215</v>
      </c>
    </row>
    <row r="11">
      <c r="A11" s="77">
        <v>0.04</v>
      </c>
      <c r="B11" s="77">
        <v>0.0391283</v>
      </c>
    </row>
    <row r="12">
      <c r="A12" s="77">
        <v>0.05</v>
      </c>
      <c r="B12" s="77">
        <v>0.0442753</v>
      </c>
    </row>
    <row r="13">
      <c r="A13" s="77">
        <v>0.06</v>
      </c>
      <c r="B13" s="77">
        <v>0.0487571</v>
      </c>
      <c r="C13" s="78">
        <v>-13.138960002147646</v>
      </c>
      <c r="D13" s="41">
        <v>3.0</v>
      </c>
      <c r="E13" s="78">
        <v>-19.959418474218413</v>
      </c>
      <c r="F13" s="78">
        <v>-27.35377656220978</v>
      </c>
      <c r="G13" s="78">
        <v>-12.559718373644834</v>
      </c>
    </row>
    <row r="14">
      <c r="A14" s="77">
        <v>0.08</v>
      </c>
      <c r="B14" s="77">
        <v>0.0564308</v>
      </c>
    </row>
    <row r="15">
      <c r="A15" s="77">
        <v>0.1</v>
      </c>
      <c r="B15" s="77">
        <v>0.0629981</v>
      </c>
    </row>
    <row r="16">
      <c r="A16" s="77">
        <v>0.12</v>
      </c>
      <c r="B16" s="77">
        <v>0.0686204</v>
      </c>
    </row>
    <row r="17">
      <c r="A17" s="77">
        <v>0.14</v>
      </c>
      <c r="B17" s="77">
        <v>0.073436</v>
      </c>
    </row>
    <row r="18">
      <c r="A18" s="77">
        <v>0.16</v>
      </c>
      <c r="B18" s="77">
        <v>0.0775707</v>
      </c>
    </row>
    <row r="19">
      <c r="A19" s="77">
        <v>0.18</v>
      </c>
      <c r="B19" s="77">
        <v>0.0810687</v>
      </c>
    </row>
    <row r="20">
      <c r="A20" s="77">
        <v>0.2</v>
      </c>
      <c r="B20" s="77">
        <v>0.0839202</v>
      </c>
    </row>
    <row r="21">
      <c r="A21" s="77">
        <v>0.22</v>
      </c>
      <c r="B21" s="77">
        <v>0.0861433</v>
      </c>
      <c r="C21" s="78">
        <v>-17.25399802994728</v>
      </c>
      <c r="D21" s="70">
        <v>4.0</v>
      </c>
      <c r="E21" s="78">
        <v>-22.46444670377618</v>
      </c>
      <c r="F21" s="78">
        <v>-27.51420926931951</v>
      </c>
      <c r="G21" s="78">
        <v>-28.773173001440895</v>
      </c>
    </row>
    <row r="22">
      <c r="A22" s="77">
        <v>0.24</v>
      </c>
      <c r="B22" s="77">
        <v>0.0878308</v>
      </c>
    </row>
    <row r="23">
      <c r="A23" s="77">
        <v>0.26</v>
      </c>
      <c r="B23" s="77">
        <v>0.089084</v>
      </c>
    </row>
    <row r="24">
      <c r="A24" s="77">
        <v>0.28</v>
      </c>
      <c r="B24" s="77">
        <v>0.0900016</v>
      </c>
    </row>
    <row r="25">
      <c r="A25" s="77">
        <v>0.3</v>
      </c>
      <c r="B25" s="77">
        <v>0.0906804</v>
      </c>
    </row>
    <row r="26">
      <c r="A26" s="77">
        <v>0.32</v>
      </c>
      <c r="B26" s="77">
        <v>0.0911857</v>
      </c>
    </row>
    <row r="27">
      <c r="A27" s="77">
        <v>0.34</v>
      </c>
      <c r="B27" s="77">
        <v>0.0915079</v>
      </c>
      <c r="C27" s="78">
        <v>-16.524955859667816</v>
      </c>
      <c r="D27" s="41">
        <v>5.0</v>
      </c>
      <c r="E27" s="78">
        <v>-19.55538166299941</v>
      </c>
      <c r="F27" s="78">
        <v>-22.6210117024726</v>
      </c>
      <c r="G27" s="78">
        <v>-9.66717717244178</v>
      </c>
    </row>
    <row r="28">
      <c r="A28" s="77">
        <v>0.36</v>
      </c>
      <c r="B28" s="77">
        <v>0.0916266</v>
      </c>
    </row>
    <row r="29">
      <c r="A29" s="77">
        <v>0.38</v>
      </c>
      <c r="B29" s="77">
        <v>0.0915212</v>
      </c>
    </row>
    <row r="30">
      <c r="A30" s="77">
        <v>0.4</v>
      </c>
      <c r="B30" s="77">
        <v>0.0911712</v>
      </c>
    </row>
    <row r="31">
      <c r="A31" s="77">
        <v>0.42</v>
      </c>
      <c r="B31" s="77">
        <v>0.0905657</v>
      </c>
    </row>
    <row r="32">
      <c r="A32" s="77">
        <v>0.44</v>
      </c>
      <c r="B32" s="77">
        <v>0.0897175</v>
      </c>
      <c r="C32" s="78">
        <v>-15.066871519108892</v>
      </c>
      <c r="D32" s="41">
        <v>6.0</v>
      </c>
      <c r="E32" s="78">
        <v>-17.535197606904433</v>
      </c>
      <c r="F32" s="78">
        <v>-20.134304742271713</v>
      </c>
      <c r="G32" s="78">
        <v>8.121951214956994</v>
      </c>
    </row>
    <row r="33">
      <c r="A33" s="77">
        <v>0.46</v>
      </c>
      <c r="B33" s="77">
        <v>0.0886427</v>
      </c>
    </row>
    <row r="34">
      <c r="A34" s="77">
        <v>0.48</v>
      </c>
      <c r="B34" s="77">
        <v>0.0873572</v>
      </c>
    </row>
    <row r="35">
      <c r="A35" s="77">
        <v>0.5</v>
      </c>
      <c r="B35" s="77">
        <v>0.0858772</v>
      </c>
    </row>
    <row r="36">
      <c r="A36" s="77">
        <v>0.52</v>
      </c>
      <c r="B36" s="77">
        <v>0.0842145</v>
      </c>
    </row>
    <row r="37">
      <c r="A37" s="77">
        <v>0.54</v>
      </c>
      <c r="B37" s="77">
        <v>0.0823712</v>
      </c>
      <c r="C37" s="78">
        <v>-13.851801235309788</v>
      </c>
      <c r="D37" s="41">
        <v>7.0</v>
      </c>
      <c r="E37" s="78">
        <v>-15.99985772427225</v>
      </c>
      <c r="F37" s="78">
        <v>-16.604785185857548</v>
      </c>
      <c r="G37" s="78">
        <v>9.560609865029036</v>
      </c>
    </row>
    <row r="38">
      <c r="A38" s="77">
        <v>0.56</v>
      </c>
      <c r="B38" s="77">
        <v>0.080348</v>
      </c>
    </row>
    <row r="39">
      <c r="A39" s="77">
        <v>0.58</v>
      </c>
      <c r="B39" s="77">
        <v>0.0781451</v>
      </c>
    </row>
    <row r="40">
      <c r="A40" s="77">
        <v>0.6</v>
      </c>
      <c r="B40" s="77">
        <v>0.0757633</v>
      </c>
    </row>
    <row r="41">
      <c r="A41" s="77">
        <v>0.62</v>
      </c>
      <c r="B41" s="77">
        <v>0.0732055</v>
      </c>
    </row>
    <row r="42">
      <c r="A42" s="77">
        <v>0.64</v>
      </c>
      <c r="B42" s="77">
        <v>0.0704822</v>
      </c>
      <c r="C42" s="78">
        <v>-12.636730951510684</v>
      </c>
      <c r="D42" s="41">
        <v>8.0</v>
      </c>
      <c r="E42" s="83">
        <v>-13.656444219202069</v>
      </c>
      <c r="F42" s="83">
        <v>-13.957645518546924</v>
      </c>
      <c r="G42" s="83">
        <v>9.781356430384006</v>
      </c>
    </row>
    <row r="43">
      <c r="A43" s="77">
        <v>0.66</v>
      </c>
      <c r="B43" s="77">
        <v>0.0676046</v>
      </c>
    </row>
    <row r="44">
      <c r="A44" s="77">
        <v>0.68</v>
      </c>
      <c r="B44" s="77">
        <v>0.0645843</v>
      </c>
    </row>
    <row r="45">
      <c r="A45" s="77">
        <v>0.7</v>
      </c>
      <c r="B45" s="77">
        <v>0.0614329</v>
      </c>
    </row>
    <row r="46">
      <c r="A46" s="77">
        <v>0.72</v>
      </c>
      <c r="B46" s="77">
        <v>0.0581599</v>
      </c>
      <c r="C46" s="78">
        <v>-10.61161381184551</v>
      </c>
      <c r="D46" s="41">
        <v>9.0</v>
      </c>
      <c r="E46" s="78">
        <v>-10.666571816181497</v>
      </c>
      <c r="F46" s="78">
        <v>-10.347909608577893</v>
      </c>
      <c r="G46" s="78">
        <v>-3.372094084560401</v>
      </c>
    </row>
    <row r="47">
      <c r="A47" s="77">
        <v>0.74</v>
      </c>
      <c r="B47" s="77">
        <v>0.0547675</v>
      </c>
    </row>
    <row r="48">
      <c r="A48" s="77">
        <v>0.76</v>
      </c>
      <c r="B48" s="77">
        <v>0.0512565</v>
      </c>
    </row>
    <row r="49">
      <c r="A49" s="77">
        <v>0.78</v>
      </c>
      <c r="B49" s="77">
        <v>0.0476281</v>
      </c>
    </row>
    <row r="50">
      <c r="A50" s="77">
        <v>0.8</v>
      </c>
      <c r="B50" s="77">
        <v>0.0438836</v>
      </c>
    </row>
    <row r="51">
      <c r="A51" s="77">
        <v>0.82</v>
      </c>
      <c r="B51" s="77">
        <v>0.0400245</v>
      </c>
      <c r="C51" s="78">
        <v>-7.209417017208018</v>
      </c>
      <c r="D51" s="41">
        <v>10.0</v>
      </c>
      <c r="E51" s="78">
        <v>-7.676699413160926</v>
      </c>
      <c r="F51" s="78">
        <v>-3.7701686170787667</v>
      </c>
      <c r="G51" s="78">
        <v>4.628065921924885</v>
      </c>
    </row>
    <row r="52">
      <c r="A52" s="77">
        <v>0.84</v>
      </c>
      <c r="B52" s="77">
        <v>0.0360536</v>
      </c>
    </row>
    <row r="53">
      <c r="A53" s="77">
        <v>0.86</v>
      </c>
      <c r="B53" s="77">
        <v>0.031974</v>
      </c>
    </row>
    <row r="54">
      <c r="A54" s="77">
        <v>0.88</v>
      </c>
      <c r="B54" s="77">
        <v>0.0277891</v>
      </c>
    </row>
    <row r="55">
      <c r="A55" s="77">
        <v>0.9</v>
      </c>
      <c r="B55" s="77">
        <v>0.0235025</v>
      </c>
    </row>
    <row r="56">
      <c r="A56" s="77">
        <v>0.92</v>
      </c>
      <c r="B56" s="77">
        <v>0.0191156</v>
      </c>
    </row>
    <row r="57">
      <c r="A57" s="77">
        <v>0.94</v>
      </c>
      <c r="B57" s="77">
        <v>0.0146239</v>
      </c>
    </row>
    <row r="58">
      <c r="A58" s="77">
        <v>0.96</v>
      </c>
      <c r="B58" s="77">
        <v>0.0100232</v>
      </c>
    </row>
    <row r="59">
      <c r="A59" s="77">
        <v>0.97</v>
      </c>
      <c r="B59" s="77">
        <v>0.0076868</v>
      </c>
    </row>
    <row r="60">
      <c r="A60" s="77">
        <v>0.98</v>
      </c>
      <c r="B60" s="77">
        <v>0.0053335</v>
      </c>
    </row>
    <row r="61">
      <c r="A61" s="77">
        <v>0.99</v>
      </c>
      <c r="B61" s="77">
        <v>0.002969</v>
      </c>
    </row>
    <row r="62">
      <c r="A62" s="77">
        <v>1.0</v>
      </c>
      <c r="B62" s="77">
        <v>5.993E-4</v>
      </c>
    </row>
    <row r="63">
      <c r="A63" s="77">
        <v>0.0</v>
      </c>
      <c r="B63" s="77">
        <v>0.0</v>
      </c>
    </row>
    <row r="64">
      <c r="A64" s="77">
        <v>5.0E-4</v>
      </c>
      <c r="B64" s="77">
        <v>-0.00467</v>
      </c>
      <c r="C64" s="81"/>
    </row>
    <row r="65">
      <c r="A65" s="77">
        <v>0.001</v>
      </c>
      <c r="B65" s="77">
        <v>-0.0059418</v>
      </c>
    </row>
    <row r="66">
      <c r="A66" s="77">
        <v>0.002</v>
      </c>
      <c r="B66" s="77">
        <v>-0.0078113</v>
      </c>
    </row>
    <row r="67">
      <c r="A67" s="77">
        <v>0.004</v>
      </c>
      <c r="B67" s="77">
        <v>-0.0105126</v>
      </c>
    </row>
    <row r="68">
      <c r="A68" s="77">
        <v>0.008</v>
      </c>
      <c r="B68" s="77">
        <v>-0.0142862</v>
      </c>
    </row>
    <row r="69">
      <c r="A69" s="77">
        <v>0.012</v>
      </c>
      <c r="B69" s="77">
        <v>-0.0169733</v>
      </c>
    </row>
    <row r="70">
      <c r="A70" s="77">
        <v>0.02</v>
      </c>
      <c r="B70" s="77">
        <v>-0.0202723</v>
      </c>
    </row>
    <row r="71">
      <c r="A71" s="77">
        <v>0.03</v>
      </c>
      <c r="B71" s="77">
        <v>-0.0226056</v>
      </c>
    </row>
    <row r="72">
      <c r="A72" s="77">
        <v>0.04</v>
      </c>
      <c r="B72" s="77">
        <v>-0.0245211</v>
      </c>
      <c r="C72" s="78">
        <v>-10.044581012739261</v>
      </c>
      <c r="D72" s="41">
        <v>11.0</v>
      </c>
      <c r="E72" s="78">
        <v>-2.10099141833878</v>
      </c>
      <c r="F72" s="78">
        <v>6.497524637944259</v>
      </c>
      <c r="G72" s="78">
        <v>11.006880465630564</v>
      </c>
    </row>
    <row r="73">
      <c r="A73" s="77">
        <v>0.05</v>
      </c>
      <c r="B73" s="77">
        <v>-0.0260452</v>
      </c>
    </row>
    <row r="74">
      <c r="A74" s="77">
        <v>0.06</v>
      </c>
      <c r="B74" s="77">
        <v>-0.0271277</v>
      </c>
    </row>
    <row r="75">
      <c r="A75" s="77">
        <v>0.08</v>
      </c>
      <c r="B75" s="77">
        <v>-0.0284595</v>
      </c>
    </row>
    <row r="76">
      <c r="A76" s="77">
        <v>0.1</v>
      </c>
      <c r="B76" s="77">
        <v>-0.0293786</v>
      </c>
    </row>
    <row r="77">
      <c r="A77" s="77">
        <v>0.12</v>
      </c>
      <c r="B77" s="77">
        <v>-0.0299633</v>
      </c>
    </row>
    <row r="78">
      <c r="A78" s="77">
        <v>0.14</v>
      </c>
      <c r="B78" s="77">
        <v>-0.0302404</v>
      </c>
      <c r="C78" s="78">
        <v>-11.421660667711578</v>
      </c>
      <c r="D78" s="41">
        <v>12.0</v>
      </c>
      <c r="E78" s="83">
        <v>-6.141359530528741</v>
      </c>
      <c r="F78" s="83">
        <v>0.4812981213292043</v>
      </c>
      <c r="G78" s="83">
        <v>10.504491730684771</v>
      </c>
    </row>
    <row r="79">
      <c r="A79" s="77">
        <v>0.16</v>
      </c>
      <c r="B79" s="77">
        <v>-0.0302546</v>
      </c>
    </row>
    <row r="80">
      <c r="A80" s="77">
        <v>0.18</v>
      </c>
      <c r="B80" s="77">
        <v>-0.030049</v>
      </c>
    </row>
    <row r="81">
      <c r="A81" s="77">
        <v>0.2</v>
      </c>
      <c r="B81" s="77">
        <v>-0.0296656</v>
      </c>
    </row>
    <row r="82">
      <c r="A82" s="77">
        <v>0.22</v>
      </c>
      <c r="B82" s="77">
        <v>-0.0291445</v>
      </c>
    </row>
    <row r="83">
      <c r="A83" s="77">
        <v>0.24</v>
      </c>
      <c r="B83" s="77">
        <v>-0.0285181</v>
      </c>
    </row>
    <row r="84">
      <c r="A84" s="77">
        <v>0.26</v>
      </c>
      <c r="B84" s="77">
        <v>-0.0278164</v>
      </c>
      <c r="C84" s="78">
        <v>-14.256824663242824</v>
      </c>
      <c r="D84" s="41">
        <v>13.0</v>
      </c>
      <c r="E84" s="78">
        <v>-3.3131018519957682</v>
      </c>
      <c r="F84" s="78">
        <v>4.829024484003017</v>
      </c>
      <c r="G84" s="78">
        <v>6.5691133069427226</v>
      </c>
    </row>
    <row r="85">
      <c r="A85" s="77">
        <v>0.28</v>
      </c>
      <c r="B85" s="77">
        <v>-0.0270696</v>
      </c>
    </row>
    <row r="86">
      <c r="A86" s="77">
        <v>0.3</v>
      </c>
      <c r="B86" s="77">
        <v>-0.0263079</v>
      </c>
    </row>
    <row r="87">
      <c r="A87" s="77">
        <v>0.32</v>
      </c>
      <c r="B87" s="77">
        <v>-0.0255565</v>
      </c>
    </row>
    <row r="88">
      <c r="A88" s="77">
        <v>0.34</v>
      </c>
      <c r="B88" s="77">
        <v>-0.0248176</v>
      </c>
    </row>
    <row r="89">
      <c r="A89" s="77">
        <v>0.36</v>
      </c>
      <c r="B89" s="77">
        <v>-0.024087</v>
      </c>
    </row>
    <row r="90">
      <c r="A90" s="77">
        <v>0.38</v>
      </c>
      <c r="B90" s="77">
        <v>-0.0233606</v>
      </c>
      <c r="C90" s="78">
        <v>-13.446777807376753</v>
      </c>
      <c r="D90" s="41">
        <v>14.0</v>
      </c>
      <c r="E90" s="78">
        <v>-3.3939092142395677</v>
      </c>
      <c r="F90" s="78">
        <v>7.219471819938065</v>
      </c>
      <c r="G90" s="78">
        <v>3.052392162322169</v>
      </c>
    </row>
    <row r="91">
      <c r="A91" s="77">
        <v>0.4</v>
      </c>
      <c r="B91" s="77">
        <v>-0.0226341</v>
      </c>
    </row>
    <row r="92">
      <c r="A92" s="77">
        <v>0.42</v>
      </c>
      <c r="B92" s="77">
        <v>-0.0219042</v>
      </c>
    </row>
    <row r="93">
      <c r="A93" s="77">
        <v>0.44</v>
      </c>
      <c r="B93" s="77">
        <v>-0.0211708</v>
      </c>
    </row>
    <row r="94">
      <c r="A94" s="77">
        <v>0.46</v>
      </c>
      <c r="B94" s="77">
        <v>-0.0204353</v>
      </c>
    </row>
    <row r="95">
      <c r="A95" s="77">
        <v>0.48</v>
      </c>
      <c r="B95" s="77">
        <v>-0.0196986</v>
      </c>
    </row>
    <row r="96">
      <c r="A96" s="77">
        <v>0.5</v>
      </c>
      <c r="B96" s="77">
        <v>-0.0189619</v>
      </c>
      <c r="C96" s="78">
        <v>-4.9412858207830235</v>
      </c>
      <c r="D96" s="41">
        <v>15.0</v>
      </c>
      <c r="E96" s="78">
        <v>-3.4747165764833663</v>
      </c>
      <c r="F96" s="78">
        <v>-1.9251924853168172</v>
      </c>
      <c r="G96" s="78">
        <v>4.156124989097019</v>
      </c>
    </row>
    <row r="97">
      <c r="A97" s="77">
        <v>0.52</v>
      </c>
      <c r="B97" s="77">
        <v>-0.0182262</v>
      </c>
    </row>
    <row r="98">
      <c r="A98" s="77">
        <v>0.54</v>
      </c>
      <c r="B98" s="77">
        <v>-0.0174914</v>
      </c>
    </row>
    <row r="99">
      <c r="A99" s="77">
        <v>0.56</v>
      </c>
      <c r="B99" s="77">
        <v>-0.0167572</v>
      </c>
    </row>
    <row r="100">
      <c r="A100" s="77">
        <v>0.58</v>
      </c>
      <c r="B100" s="77">
        <v>-0.0160232</v>
      </c>
    </row>
    <row r="101">
      <c r="A101" s="77">
        <v>0.6</v>
      </c>
      <c r="B101" s="77">
        <v>-0.0152893</v>
      </c>
    </row>
    <row r="102">
      <c r="A102" s="77">
        <v>0.62</v>
      </c>
      <c r="B102" s="77">
        <v>-0.0145551</v>
      </c>
      <c r="C102" s="78">
        <v>11.988693466817828</v>
      </c>
      <c r="D102" s="41">
        <v>16.0</v>
      </c>
      <c r="E102" s="78">
        <v>11.878682249838487</v>
      </c>
      <c r="F102" s="78">
        <v>11.872020326120373</v>
      </c>
      <c r="G102" s="78">
        <v>11.151507525690716</v>
      </c>
    </row>
    <row r="103">
      <c r="A103" s="77">
        <v>0.64</v>
      </c>
      <c r="B103" s="77">
        <v>-0.0138207</v>
      </c>
    </row>
    <row r="104">
      <c r="A104" s="77">
        <v>0.66</v>
      </c>
      <c r="B104" s="77">
        <v>-0.0130862</v>
      </c>
    </row>
    <row r="105">
      <c r="A105" s="77">
        <v>0.68</v>
      </c>
      <c r="B105" s="77">
        <v>-0.0123515</v>
      </c>
    </row>
    <row r="106">
      <c r="A106" s="77">
        <v>0.7</v>
      </c>
      <c r="B106" s="77">
        <v>-0.0116169</v>
      </c>
    </row>
    <row r="107">
      <c r="A107" s="77">
        <v>0.72</v>
      </c>
      <c r="B107" s="77">
        <v>-0.0108823</v>
      </c>
    </row>
    <row r="108">
      <c r="A108" s="77">
        <v>0.74</v>
      </c>
      <c r="B108" s="77">
        <v>-0.0101478</v>
      </c>
      <c r="C108" s="78">
        <v>-4.617267078436596</v>
      </c>
      <c r="D108" s="41">
        <v>17.0</v>
      </c>
      <c r="E108" s="78">
        <v>-3.4747165764833663</v>
      </c>
      <c r="F108" s="78">
        <v>-0.24064906066460215</v>
      </c>
      <c r="G108" s="78">
        <v>9.986879094680017</v>
      </c>
    </row>
    <row r="109">
      <c r="A109" s="77">
        <v>0.76</v>
      </c>
      <c r="B109" s="77">
        <v>-0.0094133</v>
      </c>
    </row>
    <row r="110">
      <c r="A110" s="77">
        <v>0.78</v>
      </c>
      <c r="B110" s="77">
        <v>-0.0086788</v>
      </c>
    </row>
    <row r="111">
      <c r="A111" s="77">
        <v>0.8</v>
      </c>
      <c r="B111" s="77">
        <v>-0.0079443</v>
      </c>
    </row>
    <row r="112">
      <c r="A112" s="77">
        <v>0.82</v>
      </c>
      <c r="B112" s="77">
        <v>-0.0072098</v>
      </c>
    </row>
    <row r="113">
      <c r="A113" s="77">
        <v>0.84</v>
      </c>
      <c r="B113" s="77">
        <v>-0.0064753</v>
      </c>
    </row>
    <row r="114">
      <c r="A114" s="77">
        <v>0.86</v>
      </c>
      <c r="B114" s="77">
        <v>-0.0057408</v>
      </c>
      <c r="C114" s="78">
        <v>-4.455257707263382</v>
      </c>
      <c r="D114" s="41">
        <v>18.0</v>
      </c>
      <c r="E114" s="78">
        <v>-3.636331300970966</v>
      </c>
      <c r="F114" s="78">
        <v>-1.2032453033230108</v>
      </c>
      <c r="G114" s="78">
        <v>6.11239627517382</v>
      </c>
    </row>
    <row r="115">
      <c r="A115" s="77">
        <v>0.88</v>
      </c>
      <c r="B115" s="77">
        <v>-0.0050063</v>
      </c>
    </row>
    <row r="116">
      <c r="A116" s="77">
        <v>0.9</v>
      </c>
      <c r="B116" s="77">
        <v>-0.0042718</v>
      </c>
    </row>
    <row r="117">
      <c r="A117" s="77">
        <v>0.92</v>
      </c>
      <c r="B117" s="77">
        <v>-0.0035373</v>
      </c>
    </row>
    <row r="118">
      <c r="A118" s="77">
        <v>0.94</v>
      </c>
      <c r="B118" s="77">
        <v>-0.0028028</v>
      </c>
    </row>
    <row r="119">
      <c r="A119" s="77">
        <v>0.96</v>
      </c>
      <c r="B119" s="77">
        <v>-0.0020683</v>
      </c>
    </row>
    <row r="120">
      <c r="A120" s="77">
        <v>0.97</v>
      </c>
      <c r="B120" s="77">
        <v>-0.0017011</v>
      </c>
    </row>
    <row r="121">
      <c r="A121" s="77">
        <v>0.98</v>
      </c>
      <c r="B121" s="77">
        <v>-0.0013339</v>
      </c>
    </row>
    <row r="122">
      <c r="A122" s="77">
        <v>0.99</v>
      </c>
      <c r="B122" s="77">
        <v>-9.666E-4</v>
      </c>
    </row>
    <row r="123">
      <c r="A123" s="77">
        <v>1.0</v>
      </c>
      <c r="B123" s="77">
        <v>-5.993E-4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33.75"/>
    <col customWidth="1" min="3" max="3" width="28.0"/>
    <col customWidth="1" min="4" max="4" width="38.38"/>
    <col customWidth="1" min="5" max="5" width="32.63"/>
    <col customWidth="1" min="6" max="6" width="44.5"/>
    <col customWidth="1" min="7" max="7" width="29.63"/>
  </cols>
  <sheetData>
    <row r="1">
      <c r="A1" s="41"/>
      <c r="B1" s="41"/>
      <c r="C1" s="41"/>
      <c r="D1" s="41" t="s">
        <v>83</v>
      </c>
    </row>
    <row r="2">
      <c r="A2" s="41"/>
      <c r="B2" s="41"/>
      <c r="C2" s="84"/>
      <c r="D2" s="85" t="s">
        <v>84</v>
      </c>
      <c r="E2" s="86"/>
      <c r="F2" s="85" t="s">
        <v>85</v>
      </c>
      <c r="G2" s="86"/>
      <c r="H2" s="85" t="s">
        <v>86</v>
      </c>
      <c r="I2" s="86"/>
      <c r="J2" s="85" t="s">
        <v>87</v>
      </c>
      <c r="K2" s="87"/>
    </row>
    <row r="3">
      <c r="A3" s="41" t="s">
        <v>88</v>
      </c>
      <c r="B3" s="41" t="s">
        <v>89</v>
      </c>
      <c r="C3" s="88" t="s">
        <v>90</v>
      </c>
      <c r="D3" s="89" t="s">
        <v>91</v>
      </c>
      <c r="E3" s="90" t="s">
        <v>92</v>
      </c>
      <c r="F3" s="89" t="s">
        <v>91</v>
      </c>
      <c r="G3" s="90" t="s">
        <v>92</v>
      </c>
      <c r="H3" s="89" t="s">
        <v>91</v>
      </c>
      <c r="I3" s="90" t="s">
        <v>92</v>
      </c>
      <c r="J3" s="89" t="s">
        <v>93</v>
      </c>
      <c r="K3" s="90" t="s">
        <v>92</v>
      </c>
    </row>
    <row r="4">
      <c r="A4" s="41">
        <v>8.0</v>
      </c>
      <c r="B4" s="41">
        <v>0.0</v>
      </c>
      <c r="C4" s="44">
        <f t="shared" ref="C4:C13" si="1">(B4/100)*$A$4</f>
        <v>0</v>
      </c>
      <c r="D4" s="91">
        <v>0.0</v>
      </c>
      <c r="E4" s="92">
        <v>0.0</v>
      </c>
      <c r="F4" s="91">
        <v>0.683722748</v>
      </c>
      <c r="G4" s="92">
        <v>-0.1469156318</v>
      </c>
      <c r="H4" s="91">
        <v>0.710241417</v>
      </c>
      <c r="I4" s="92">
        <v>0.9131675361</v>
      </c>
      <c r="J4" s="91">
        <v>-0.318610193</v>
      </c>
      <c r="K4" s="92">
        <v>4.006176862</v>
      </c>
    </row>
    <row r="5">
      <c r="B5" s="41">
        <v>7.5</v>
      </c>
      <c r="C5" s="44">
        <f t="shared" si="1"/>
        <v>0.6</v>
      </c>
      <c r="D5" s="91">
        <v>0.0</v>
      </c>
      <c r="E5" s="92">
        <v>0.0</v>
      </c>
      <c r="F5" s="91">
        <v>-1.034060024</v>
      </c>
      <c r="G5" s="92">
        <v>-0.429445693</v>
      </c>
      <c r="H5" s="91">
        <v>-3.573754431</v>
      </c>
      <c r="I5" s="92">
        <v>0.06764203971</v>
      </c>
      <c r="J5" s="91">
        <v>3.85102755</v>
      </c>
      <c r="K5" s="92">
        <v>3.823322316</v>
      </c>
    </row>
    <row r="6">
      <c r="B6" s="41">
        <v>10.0</v>
      </c>
      <c r="C6" s="44">
        <f t="shared" si="1"/>
        <v>0.8</v>
      </c>
      <c r="D6" s="91">
        <v>0.0</v>
      </c>
      <c r="E6" s="92">
        <v>0.0</v>
      </c>
      <c r="F6" s="91">
        <v>-1.395698502</v>
      </c>
      <c r="G6" s="92">
        <v>-0.2316746502</v>
      </c>
      <c r="H6" s="91">
        <v>-3.84432259</v>
      </c>
      <c r="I6" s="92">
        <v>0.6786751318</v>
      </c>
      <c r="J6" s="91">
        <v>-4.571363639</v>
      </c>
      <c r="K6" s="92">
        <v>2.390961709</v>
      </c>
    </row>
    <row r="7">
      <c r="B7" s="41">
        <v>20.0</v>
      </c>
      <c r="C7" s="44">
        <f t="shared" si="1"/>
        <v>1.6</v>
      </c>
      <c r="D7" s="91">
        <v>0.0</v>
      </c>
      <c r="E7" s="92">
        <v>0.0</v>
      </c>
      <c r="F7" s="91">
        <v>-1.57086714</v>
      </c>
      <c r="G7" s="92">
        <v>-0.2373252514</v>
      </c>
      <c r="H7" s="91">
        <v>-3.866869937</v>
      </c>
      <c r="I7" s="92">
        <v>1.014630596</v>
      </c>
      <c r="J7" s="91">
        <v>-10.47257852</v>
      </c>
      <c r="K7" s="92">
        <v>1.11097989</v>
      </c>
    </row>
    <row r="8">
      <c r="B8" s="41">
        <v>30.0</v>
      </c>
      <c r="C8" s="44">
        <f t="shared" si="1"/>
        <v>2.4</v>
      </c>
      <c r="D8" s="91">
        <v>0.0</v>
      </c>
      <c r="E8" s="92">
        <v>0.0</v>
      </c>
      <c r="F8" s="91">
        <v>-1.367445496</v>
      </c>
      <c r="G8" s="92">
        <v>-0.2429758526</v>
      </c>
      <c r="H8" s="91">
        <v>-3.179175866</v>
      </c>
      <c r="I8" s="92">
        <v>-0.2705681588</v>
      </c>
      <c r="J8" s="91">
        <v>-3.51856474</v>
      </c>
      <c r="K8" s="92">
        <v>1.512705786</v>
      </c>
    </row>
    <row r="9">
      <c r="B9" s="41">
        <v>40.0</v>
      </c>
      <c r="C9" s="44">
        <f t="shared" si="1"/>
        <v>3.2</v>
      </c>
      <c r="D9" s="91">
        <v>0.0</v>
      </c>
      <c r="E9" s="92">
        <v>0.0</v>
      </c>
      <c r="F9" s="91">
        <v>-1.226180465</v>
      </c>
      <c r="G9" s="92">
        <v>0.8306383798</v>
      </c>
      <c r="H9" s="91">
        <v>-2.829691995</v>
      </c>
      <c r="I9" s="92">
        <v>1.668503646</v>
      </c>
      <c r="J9" s="91">
        <v>2.956148486</v>
      </c>
      <c r="K9" s="92">
        <v>4.058816807</v>
      </c>
    </row>
    <row r="10">
      <c r="B10" s="41">
        <v>50.0</v>
      </c>
      <c r="C10" s="44">
        <f t="shared" si="1"/>
        <v>4</v>
      </c>
      <c r="D10" s="91">
        <v>0.0</v>
      </c>
      <c r="E10" s="92">
        <v>0.0</v>
      </c>
      <c r="F10" s="91">
        <v>-1.118819042</v>
      </c>
      <c r="G10" s="92">
        <v>-0.2429758526</v>
      </c>
      <c r="H10" s="91">
        <v>-2.33365037</v>
      </c>
      <c r="I10" s="92">
        <v>-0.03382101986</v>
      </c>
      <c r="J10" s="91">
        <v>3.479777412</v>
      </c>
      <c r="K10" s="92">
        <v>3.634926724</v>
      </c>
    </row>
    <row r="11">
      <c r="B11" s="41">
        <v>60.0</v>
      </c>
      <c r="C11" s="44">
        <f t="shared" si="1"/>
        <v>4.8</v>
      </c>
      <c r="D11" s="91">
        <v>0.0</v>
      </c>
      <c r="E11" s="92">
        <v>0.0</v>
      </c>
      <c r="F11" s="91">
        <v>-0.9549516067</v>
      </c>
      <c r="G11" s="92">
        <v>-0.254277055</v>
      </c>
      <c r="H11" s="91">
        <v>-1.961619152</v>
      </c>
      <c r="I11" s="92">
        <v>-0.1691050993</v>
      </c>
      <c r="J11" s="91">
        <v>3.560122591</v>
      </c>
      <c r="K11" s="92">
        <v>2.224730304</v>
      </c>
    </row>
    <row r="12">
      <c r="B12" s="41">
        <v>70.0</v>
      </c>
      <c r="C12" s="44">
        <f t="shared" si="1"/>
        <v>5.6</v>
      </c>
      <c r="D12" s="91">
        <v>0.0</v>
      </c>
      <c r="E12" s="92">
        <v>0.0</v>
      </c>
      <c r="F12" s="91">
        <v>-0.7458793615</v>
      </c>
      <c r="G12" s="93"/>
      <c r="H12" s="91">
        <v>-1.454303854</v>
      </c>
      <c r="I12" s="93"/>
      <c r="J12" s="91">
        <v>-1.227341874</v>
      </c>
      <c r="K12" s="93"/>
    </row>
    <row r="13">
      <c r="A13" s="41" t="s">
        <v>94</v>
      </c>
      <c r="B13" s="41">
        <v>80.0</v>
      </c>
      <c r="C13" s="94">
        <f t="shared" si="1"/>
        <v>6.4</v>
      </c>
      <c r="D13" s="89">
        <v>0.0</v>
      </c>
      <c r="E13" s="90">
        <v>0.0</v>
      </c>
      <c r="F13" s="89">
        <v>-0.5368071162</v>
      </c>
      <c r="G13" s="95"/>
      <c r="H13" s="89">
        <v>-0.5298626444</v>
      </c>
      <c r="I13" s="95"/>
      <c r="J13" s="89">
        <v>1.684478238</v>
      </c>
      <c r="K13" s="95"/>
    </row>
    <row r="16">
      <c r="A16" s="77" t="s">
        <v>70</v>
      </c>
      <c r="B16" s="77" t="s">
        <v>71</v>
      </c>
      <c r="C16" s="41" t="s">
        <v>95</v>
      </c>
      <c r="D16" s="41" t="s">
        <v>74</v>
      </c>
      <c r="E16" s="41" t="s">
        <v>96</v>
      </c>
      <c r="F16" s="82" t="s">
        <v>97</v>
      </c>
      <c r="G16" s="82" t="s">
        <v>98</v>
      </c>
    </row>
    <row r="17">
      <c r="A17" s="77">
        <v>0.0</v>
      </c>
      <c r="B17" s="77">
        <v>0.0</v>
      </c>
      <c r="C17" s="41">
        <v>0.0</v>
      </c>
      <c r="D17" s="41">
        <v>1.0</v>
      </c>
      <c r="E17" s="91">
        <v>0.683722748</v>
      </c>
      <c r="F17" s="91">
        <v>0.710241417</v>
      </c>
      <c r="G17" s="91">
        <v>-0.318610193</v>
      </c>
    </row>
    <row r="18">
      <c r="A18" s="77">
        <v>5.0E-4</v>
      </c>
      <c r="B18" s="77">
        <v>0.002339</v>
      </c>
    </row>
    <row r="19">
      <c r="A19" s="77">
        <v>0.001</v>
      </c>
      <c r="B19" s="77">
        <v>0.0037271</v>
      </c>
    </row>
    <row r="20">
      <c r="A20" s="77">
        <v>0.002</v>
      </c>
      <c r="B20" s="77">
        <v>0.0058025</v>
      </c>
    </row>
    <row r="21">
      <c r="A21" s="77">
        <v>0.004</v>
      </c>
      <c r="B21" s="77">
        <v>0.0089238</v>
      </c>
    </row>
    <row r="22">
      <c r="A22" s="77">
        <v>0.008</v>
      </c>
      <c r="B22" s="77">
        <v>0.013735</v>
      </c>
    </row>
    <row r="23">
      <c r="A23" s="77">
        <v>0.012</v>
      </c>
      <c r="B23" s="77">
        <v>0.0178581</v>
      </c>
    </row>
    <row r="24">
      <c r="A24" s="77">
        <v>0.02</v>
      </c>
      <c r="B24" s="77">
        <v>0.0253735</v>
      </c>
      <c r="C24" s="41">
        <v>0.0</v>
      </c>
      <c r="D24" s="41">
        <v>2.0</v>
      </c>
      <c r="E24" s="91">
        <v>-1.034060024</v>
      </c>
      <c r="F24" s="91">
        <v>-3.573754431</v>
      </c>
      <c r="G24" s="91">
        <v>3.85102755</v>
      </c>
    </row>
    <row r="25">
      <c r="A25" s="77">
        <v>0.03</v>
      </c>
      <c r="B25" s="77">
        <v>0.0330215</v>
      </c>
    </row>
    <row r="26">
      <c r="A26" s="77">
        <v>0.04</v>
      </c>
      <c r="B26" s="77">
        <v>0.0391283</v>
      </c>
    </row>
    <row r="27">
      <c r="A27" s="77">
        <v>0.05</v>
      </c>
      <c r="B27" s="77">
        <v>0.0442753</v>
      </c>
    </row>
    <row r="28">
      <c r="A28" s="77">
        <v>0.06</v>
      </c>
      <c r="B28" s="77">
        <v>0.0487571</v>
      </c>
      <c r="C28" s="41">
        <v>0.0</v>
      </c>
      <c r="D28" s="41">
        <v>3.0</v>
      </c>
      <c r="E28" s="91">
        <v>-1.395698502</v>
      </c>
      <c r="F28" s="91">
        <v>-3.84432259</v>
      </c>
      <c r="G28" s="91">
        <v>-4.571363639</v>
      </c>
    </row>
    <row r="29">
      <c r="A29" s="77">
        <v>0.08</v>
      </c>
      <c r="B29" s="77">
        <v>0.0564308</v>
      </c>
    </row>
    <row r="30">
      <c r="A30" s="77">
        <v>0.1</v>
      </c>
      <c r="B30" s="77">
        <v>0.0629981</v>
      </c>
    </row>
    <row r="31">
      <c r="A31" s="77">
        <v>0.12</v>
      </c>
      <c r="B31" s="77">
        <v>0.0686204</v>
      </c>
    </row>
    <row r="32">
      <c r="A32" s="77">
        <v>0.14</v>
      </c>
      <c r="B32" s="77">
        <v>0.073436</v>
      </c>
    </row>
    <row r="33">
      <c r="A33" s="77">
        <v>0.16</v>
      </c>
      <c r="B33" s="77">
        <v>0.0775707</v>
      </c>
    </row>
    <row r="34">
      <c r="A34" s="77">
        <v>0.18</v>
      </c>
      <c r="B34" s="77">
        <v>0.0810687</v>
      </c>
    </row>
    <row r="35">
      <c r="A35" s="77">
        <v>0.2</v>
      </c>
      <c r="B35" s="77">
        <v>0.0839202</v>
      </c>
    </row>
    <row r="36">
      <c r="A36" s="77">
        <v>0.22</v>
      </c>
      <c r="B36" s="77">
        <v>0.0861433</v>
      </c>
      <c r="C36" s="41">
        <v>0.0</v>
      </c>
      <c r="D36" s="70">
        <v>4.0</v>
      </c>
      <c r="E36" s="91">
        <v>-1.57086714</v>
      </c>
      <c r="F36" s="91">
        <v>-3.866869937</v>
      </c>
      <c r="G36" s="91">
        <v>-10.47257852</v>
      </c>
    </row>
    <row r="37">
      <c r="A37" s="77">
        <v>0.24</v>
      </c>
      <c r="B37" s="77">
        <v>0.0878308</v>
      </c>
    </row>
    <row r="38">
      <c r="A38" s="77">
        <v>0.26</v>
      </c>
      <c r="B38" s="77">
        <v>0.089084</v>
      </c>
    </row>
    <row r="39">
      <c r="A39" s="77">
        <v>0.28</v>
      </c>
      <c r="B39" s="77">
        <v>0.0900016</v>
      </c>
    </row>
    <row r="40">
      <c r="A40" s="77">
        <v>0.3</v>
      </c>
      <c r="B40" s="77">
        <v>0.0906804</v>
      </c>
    </row>
    <row r="41">
      <c r="A41" s="77">
        <v>0.32</v>
      </c>
      <c r="B41" s="77">
        <v>0.0911857</v>
      </c>
    </row>
    <row r="42">
      <c r="A42" s="77">
        <v>0.34</v>
      </c>
      <c r="B42" s="77">
        <v>0.0915079</v>
      </c>
      <c r="C42" s="41">
        <v>0.0</v>
      </c>
      <c r="D42" s="41">
        <v>5.0</v>
      </c>
      <c r="E42" s="91">
        <v>-1.367445496</v>
      </c>
      <c r="F42" s="91">
        <v>-3.179175866</v>
      </c>
      <c r="G42" s="91">
        <v>-3.51856474</v>
      </c>
    </row>
    <row r="43">
      <c r="A43" s="77">
        <v>0.36</v>
      </c>
      <c r="B43" s="77">
        <v>0.0916266</v>
      </c>
    </row>
    <row r="44">
      <c r="A44" s="77">
        <v>0.38</v>
      </c>
      <c r="B44" s="77">
        <v>0.0915212</v>
      </c>
    </row>
    <row r="45">
      <c r="A45" s="77">
        <v>0.4</v>
      </c>
      <c r="B45" s="77">
        <v>0.0911712</v>
      </c>
    </row>
    <row r="46">
      <c r="A46" s="77">
        <v>0.42</v>
      </c>
      <c r="B46" s="77">
        <v>0.0905657</v>
      </c>
    </row>
    <row r="47">
      <c r="A47" s="77">
        <v>0.44</v>
      </c>
      <c r="B47" s="77">
        <v>0.0897175</v>
      </c>
      <c r="C47" s="41">
        <v>0.0</v>
      </c>
      <c r="D47" s="41">
        <v>6.0</v>
      </c>
      <c r="E47" s="91">
        <v>-1.226180465</v>
      </c>
      <c r="F47" s="91">
        <v>-2.829691995</v>
      </c>
      <c r="G47" s="91">
        <v>2.956148486</v>
      </c>
    </row>
    <row r="48">
      <c r="A48" s="77">
        <v>0.46</v>
      </c>
      <c r="B48" s="77">
        <v>0.0886427</v>
      </c>
    </row>
    <row r="49">
      <c r="A49" s="77">
        <v>0.48</v>
      </c>
      <c r="B49" s="77">
        <v>0.0873572</v>
      </c>
    </row>
    <row r="50">
      <c r="A50" s="77">
        <v>0.5</v>
      </c>
      <c r="B50" s="77">
        <v>0.0858772</v>
      </c>
    </row>
    <row r="51">
      <c r="A51" s="77">
        <v>0.52</v>
      </c>
      <c r="B51" s="77">
        <v>0.0842145</v>
      </c>
    </row>
    <row r="52">
      <c r="A52" s="77">
        <v>0.54</v>
      </c>
      <c r="B52" s="77">
        <v>0.0823712</v>
      </c>
      <c r="C52" s="41">
        <v>0.0</v>
      </c>
      <c r="D52" s="41">
        <v>7.0</v>
      </c>
      <c r="E52" s="91">
        <v>-1.118819042</v>
      </c>
      <c r="F52" s="91">
        <v>-2.33365037</v>
      </c>
      <c r="G52" s="91">
        <v>3.479777412</v>
      </c>
    </row>
    <row r="53">
      <c r="A53" s="77">
        <v>0.56</v>
      </c>
      <c r="B53" s="77">
        <v>0.080348</v>
      </c>
    </row>
    <row r="54">
      <c r="A54" s="77">
        <v>0.58</v>
      </c>
      <c r="B54" s="77">
        <v>0.0781451</v>
      </c>
    </row>
    <row r="55">
      <c r="A55" s="77">
        <v>0.6</v>
      </c>
      <c r="B55" s="77">
        <v>0.0757633</v>
      </c>
    </row>
    <row r="56">
      <c r="A56" s="77">
        <v>0.62</v>
      </c>
      <c r="B56" s="77">
        <v>0.0732055</v>
      </c>
    </row>
    <row r="57">
      <c r="A57" s="77">
        <v>0.64</v>
      </c>
      <c r="B57" s="77">
        <v>0.0704822</v>
      </c>
      <c r="C57" s="41">
        <v>0.0</v>
      </c>
      <c r="D57" s="41">
        <v>8.0</v>
      </c>
      <c r="E57" s="91">
        <v>-0.9549516067</v>
      </c>
      <c r="F57" s="91">
        <v>-1.961619152</v>
      </c>
      <c r="G57" s="91">
        <v>3.560122591</v>
      </c>
    </row>
    <row r="58">
      <c r="A58" s="77">
        <v>0.66</v>
      </c>
      <c r="B58" s="77">
        <v>0.0676046</v>
      </c>
    </row>
    <row r="59">
      <c r="A59" s="77">
        <v>0.68</v>
      </c>
      <c r="B59" s="77">
        <v>0.0645843</v>
      </c>
    </row>
    <row r="60">
      <c r="A60" s="77">
        <v>0.7</v>
      </c>
      <c r="B60" s="77">
        <v>0.0614329</v>
      </c>
    </row>
    <row r="61">
      <c r="A61" s="77">
        <v>0.72</v>
      </c>
      <c r="B61" s="77">
        <v>0.0581599</v>
      </c>
      <c r="C61" s="41">
        <v>0.0</v>
      </c>
      <c r="D61" s="41">
        <v>9.0</v>
      </c>
      <c r="E61" s="91">
        <v>-0.7458793615</v>
      </c>
      <c r="F61" s="91">
        <v>-1.454303854</v>
      </c>
      <c r="G61" s="91">
        <v>-1.227341874</v>
      </c>
    </row>
    <row r="62">
      <c r="A62" s="77">
        <v>0.74</v>
      </c>
      <c r="B62" s="77">
        <v>0.0547675</v>
      </c>
    </row>
    <row r="63">
      <c r="A63" s="77">
        <v>0.76</v>
      </c>
      <c r="B63" s="77">
        <v>0.0512565</v>
      </c>
    </row>
    <row r="64">
      <c r="A64" s="77">
        <v>0.78</v>
      </c>
      <c r="B64" s="77">
        <v>0.0476281</v>
      </c>
    </row>
    <row r="65">
      <c r="A65" s="77">
        <v>0.8</v>
      </c>
      <c r="B65" s="77">
        <v>0.0438836</v>
      </c>
    </row>
    <row r="66">
      <c r="A66" s="77">
        <v>0.82</v>
      </c>
      <c r="B66" s="77">
        <v>0.0400245</v>
      </c>
      <c r="D66" s="41">
        <v>10.0</v>
      </c>
      <c r="E66" s="89">
        <v>-0.5368071162</v>
      </c>
      <c r="F66" s="89">
        <v>-0.5298626444</v>
      </c>
      <c r="G66" s="89">
        <v>1.684478238</v>
      </c>
    </row>
    <row r="67">
      <c r="A67" s="77">
        <v>0.84</v>
      </c>
      <c r="B67" s="77">
        <v>0.0360536</v>
      </c>
    </row>
    <row r="68">
      <c r="A68" s="77">
        <v>0.86</v>
      </c>
      <c r="B68" s="77">
        <v>0.031974</v>
      </c>
    </row>
    <row r="69">
      <c r="A69" s="77">
        <v>0.88</v>
      </c>
      <c r="B69" s="77">
        <v>0.0277891</v>
      </c>
    </row>
    <row r="70">
      <c r="A70" s="77">
        <v>0.9</v>
      </c>
      <c r="B70" s="77">
        <v>0.0235025</v>
      </c>
    </row>
    <row r="71">
      <c r="A71" s="77">
        <v>0.92</v>
      </c>
      <c r="B71" s="77">
        <v>0.0191156</v>
      </c>
    </row>
    <row r="72">
      <c r="A72" s="77">
        <v>0.94</v>
      </c>
      <c r="B72" s="77">
        <v>0.0146239</v>
      </c>
    </row>
    <row r="73">
      <c r="A73" s="77">
        <v>0.96</v>
      </c>
      <c r="B73" s="77">
        <v>0.0100232</v>
      </c>
    </row>
    <row r="74">
      <c r="A74" s="77">
        <v>0.97</v>
      </c>
      <c r="B74" s="77">
        <v>0.0076868</v>
      </c>
    </row>
    <row r="75">
      <c r="A75" s="77">
        <v>0.98</v>
      </c>
      <c r="B75" s="77">
        <v>0.0053335</v>
      </c>
    </row>
    <row r="76">
      <c r="A76" s="77">
        <v>0.99</v>
      </c>
      <c r="B76" s="77">
        <v>0.002969</v>
      </c>
    </row>
    <row r="77">
      <c r="A77" s="77">
        <v>1.0</v>
      </c>
      <c r="B77" s="77">
        <v>5.993E-4</v>
      </c>
    </row>
    <row r="78">
      <c r="A78" s="77">
        <v>0.0</v>
      </c>
      <c r="B78" s="77">
        <v>0.0</v>
      </c>
    </row>
    <row r="79">
      <c r="A79" s="77">
        <v>5.0E-4</v>
      </c>
      <c r="B79" s="77">
        <v>-0.00467</v>
      </c>
      <c r="C79" s="81"/>
    </row>
    <row r="80">
      <c r="A80" s="77">
        <v>0.001</v>
      </c>
      <c r="B80" s="77">
        <v>-0.0059418</v>
      </c>
    </row>
    <row r="81">
      <c r="A81" s="77">
        <v>0.002</v>
      </c>
      <c r="B81" s="77">
        <v>-0.0078113</v>
      </c>
    </row>
    <row r="82">
      <c r="A82" s="77">
        <v>0.004</v>
      </c>
      <c r="B82" s="77">
        <v>-0.0105126</v>
      </c>
    </row>
    <row r="83">
      <c r="A83" s="77">
        <v>0.008</v>
      </c>
      <c r="B83" s="77">
        <v>-0.0142862</v>
      </c>
    </row>
    <row r="84">
      <c r="A84" s="77">
        <v>0.012</v>
      </c>
      <c r="B84" s="77">
        <v>-0.0169733</v>
      </c>
    </row>
    <row r="85">
      <c r="A85" s="77">
        <v>0.02</v>
      </c>
      <c r="B85" s="77">
        <v>-0.0202723</v>
      </c>
    </row>
    <row r="86">
      <c r="A86" s="77">
        <v>0.03</v>
      </c>
      <c r="B86" s="77">
        <v>-0.0226056</v>
      </c>
    </row>
    <row r="87">
      <c r="A87" s="77">
        <v>0.04</v>
      </c>
      <c r="B87" s="77">
        <v>-0.0245211</v>
      </c>
      <c r="C87" s="41">
        <v>0.0</v>
      </c>
      <c r="D87" s="41">
        <v>11.0</v>
      </c>
      <c r="E87" s="92">
        <v>-0.1469156318</v>
      </c>
      <c r="F87" s="92">
        <v>0.9131675361</v>
      </c>
      <c r="G87" s="92">
        <v>4.006176862</v>
      </c>
    </row>
    <row r="88">
      <c r="A88" s="77">
        <v>0.05</v>
      </c>
      <c r="B88" s="77">
        <v>-0.0260452</v>
      </c>
    </row>
    <row r="89">
      <c r="A89" s="77">
        <v>0.06</v>
      </c>
      <c r="B89" s="77">
        <v>-0.0271277</v>
      </c>
    </row>
    <row r="90">
      <c r="A90" s="77">
        <v>0.08</v>
      </c>
      <c r="B90" s="77">
        <v>-0.0284595</v>
      </c>
    </row>
    <row r="91">
      <c r="A91" s="77">
        <v>0.1</v>
      </c>
      <c r="B91" s="77">
        <v>-0.0293786</v>
      </c>
    </row>
    <row r="92">
      <c r="A92" s="77">
        <v>0.12</v>
      </c>
      <c r="B92" s="77">
        <v>-0.0299633</v>
      </c>
    </row>
    <row r="93">
      <c r="A93" s="77">
        <v>0.14</v>
      </c>
      <c r="B93" s="77">
        <v>-0.0302404</v>
      </c>
      <c r="C93" s="41">
        <v>0.0</v>
      </c>
      <c r="D93" s="41">
        <v>12.0</v>
      </c>
      <c r="E93" s="92">
        <v>-0.429445693</v>
      </c>
      <c r="F93" s="92">
        <v>0.06764203971</v>
      </c>
      <c r="G93" s="92">
        <v>3.823322316</v>
      </c>
    </row>
    <row r="94">
      <c r="A94" s="77">
        <v>0.16</v>
      </c>
      <c r="B94" s="77">
        <v>-0.0302546</v>
      </c>
    </row>
    <row r="95">
      <c r="A95" s="77">
        <v>0.18</v>
      </c>
      <c r="B95" s="77">
        <v>-0.030049</v>
      </c>
    </row>
    <row r="96">
      <c r="A96" s="77">
        <v>0.2</v>
      </c>
      <c r="B96" s="77">
        <v>-0.0296656</v>
      </c>
    </row>
    <row r="97">
      <c r="A97" s="77">
        <v>0.22</v>
      </c>
      <c r="B97" s="77">
        <v>-0.0291445</v>
      </c>
    </row>
    <row r="98">
      <c r="A98" s="77">
        <v>0.24</v>
      </c>
      <c r="B98" s="77">
        <v>-0.0285181</v>
      </c>
    </row>
    <row r="99">
      <c r="A99" s="77">
        <v>0.26</v>
      </c>
      <c r="B99" s="77">
        <v>-0.0278164</v>
      </c>
      <c r="C99" s="41">
        <v>0.0</v>
      </c>
      <c r="D99" s="41">
        <v>13.0</v>
      </c>
      <c r="E99" s="92">
        <v>-0.2316746502</v>
      </c>
      <c r="F99" s="92">
        <v>0.6786751318</v>
      </c>
      <c r="G99" s="92">
        <v>2.390961709</v>
      </c>
    </row>
    <row r="100">
      <c r="A100" s="77">
        <v>0.28</v>
      </c>
      <c r="B100" s="77">
        <v>-0.0270696</v>
      </c>
    </row>
    <row r="101">
      <c r="A101" s="77">
        <v>0.3</v>
      </c>
      <c r="B101" s="77">
        <v>-0.0263079</v>
      </c>
    </row>
    <row r="102">
      <c r="A102" s="77">
        <v>0.32</v>
      </c>
      <c r="B102" s="77">
        <v>-0.0255565</v>
      </c>
    </row>
    <row r="103">
      <c r="A103" s="77">
        <v>0.34</v>
      </c>
      <c r="B103" s="77">
        <v>-0.0248176</v>
      </c>
    </row>
    <row r="104">
      <c r="A104" s="77">
        <v>0.36</v>
      </c>
      <c r="B104" s="77">
        <v>-0.024087</v>
      </c>
    </row>
    <row r="105">
      <c r="A105" s="77">
        <v>0.38</v>
      </c>
      <c r="B105" s="77">
        <v>-0.0233606</v>
      </c>
      <c r="C105" s="41">
        <v>0.0</v>
      </c>
      <c r="D105" s="41">
        <v>14.0</v>
      </c>
      <c r="E105" s="92">
        <v>-0.2373252514</v>
      </c>
      <c r="F105" s="92">
        <v>1.014630596</v>
      </c>
      <c r="G105" s="92">
        <v>1.11097989</v>
      </c>
    </row>
    <row r="106">
      <c r="A106" s="77">
        <v>0.4</v>
      </c>
      <c r="B106" s="77">
        <v>-0.0226341</v>
      </c>
    </row>
    <row r="107">
      <c r="A107" s="77">
        <v>0.42</v>
      </c>
      <c r="B107" s="77">
        <v>-0.0219042</v>
      </c>
    </row>
    <row r="108">
      <c r="A108" s="77">
        <v>0.44</v>
      </c>
      <c r="B108" s="77">
        <v>-0.0211708</v>
      </c>
    </row>
    <row r="109">
      <c r="A109" s="77">
        <v>0.46</v>
      </c>
      <c r="B109" s="77">
        <v>-0.0204353</v>
      </c>
    </row>
    <row r="110">
      <c r="A110" s="77">
        <v>0.48</v>
      </c>
      <c r="B110" s="77">
        <v>-0.0196986</v>
      </c>
    </row>
    <row r="111">
      <c r="A111" s="77">
        <v>0.5</v>
      </c>
      <c r="B111" s="77">
        <v>-0.0189619</v>
      </c>
      <c r="C111" s="41">
        <v>0.0</v>
      </c>
      <c r="D111" s="41">
        <v>15.0</v>
      </c>
      <c r="E111" s="92">
        <v>-0.2429758526</v>
      </c>
      <c r="F111" s="92">
        <v>-0.2705681588</v>
      </c>
      <c r="G111" s="92">
        <v>1.512705786</v>
      </c>
    </row>
    <row r="112">
      <c r="A112" s="77">
        <v>0.52</v>
      </c>
      <c r="B112" s="77">
        <v>-0.0182262</v>
      </c>
    </row>
    <row r="113">
      <c r="A113" s="77">
        <v>0.54</v>
      </c>
      <c r="B113" s="77">
        <v>-0.0174914</v>
      </c>
    </row>
    <row r="114">
      <c r="A114" s="77">
        <v>0.56</v>
      </c>
      <c r="B114" s="77">
        <v>-0.0167572</v>
      </c>
    </row>
    <row r="115">
      <c r="A115" s="77">
        <v>0.58</v>
      </c>
      <c r="B115" s="77">
        <v>-0.0160232</v>
      </c>
    </row>
    <row r="116">
      <c r="A116" s="77">
        <v>0.6</v>
      </c>
      <c r="B116" s="77">
        <v>-0.0152893</v>
      </c>
    </row>
    <row r="117">
      <c r="A117" s="77">
        <v>0.62</v>
      </c>
      <c r="B117" s="77">
        <v>-0.0145551</v>
      </c>
      <c r="C117" s="41">
        <v>0.0</v>
      </c>
      <c r="D117" s="41">
        <v>16.0</v>
      </c>
      <c r="E117" s="92">
        <v>0.8306383798</v>
      </c>
      <c r="F117" s="92">
        <v>1.668503646</v>
      </c>
      <c r="G117" s="92">
        <v>4.058816807</v>
      </c>
    </row>
    <row r="118">
      <c r="A118" s="77">
        <v>0.64</v>
      </c>
      <c r="B118" s="77">
        <v>-0.0138207</v>
      </c>
    </row>
    <row r="119">
      <c r="A119" s="77">
        <v>0.66</v>
      </c>
      <c r="B119" s="77">
        <v>-0.0130862</v>
      </c>
    </row>
    <row r="120">
      <c r="A120" s="77">
        <v>0.68</v>
      </c>
      <c r="B120" s="77">
        <v>-0.0123515</v>
      </c>
    </row>
    <row r="121">
      <c r="A121" s="77">
        <v>0.7</v>
      </c>
      <c r="B121" s="77">
        <v>-0.0116169</v>
      </c>
    </row>
    <row r="122">
      <c r="A122" s="77">
        <v>0.72</v>
      </c>
      <c r="B122" s="77">
        <v>-0.0108823</v>
      </c>
    </row>
    <row r="123">
      <c r="A123" s="77">
        <v>0.74</v>
      </c>
      <c r="B123" s="77">
        <v>-0.0101478</v>
      </c>
      <c r="C123" s="41">
        <v>0.0</v>
      </c>
      <c r="D123" s="41">
        <v>17.0</v>
      </c>
      <c r="E123" s="92">
        <v>-0.2429758526</v>
      </c>
      <c r="F123" s="92">
        <v>-0.03382101986</v>
      </c>
      <c r="G123" s="92">
        <v>3.634926724</v>
      </c>
    </row>
    <row r="124">
      <c r="A124" s="77">
        <v>0.76</v>
      </c>
      <c r="B124" s="77">
        <v>-0.0094133</v>
      </c>
    </row>
    <row r="125">
      <c r="A125" s="77">
        <v>0.78</v>
      </c>
      <c r="B125" s="77">
        <v>-0.0086788</v>
      </c>
    </row>
    <row r="126">
      <c r="A126" s="77">
        <v>0.8</v>
      </c>
      <c r="B126" s="77">
        <v>-0.0079443</v>
      </c>
    </row>
    <row r="127">
      <c r="A127" s="77">
        <v>0.82</v>
      </c>
      <c r="B127" s="77">
        <v>-0.0072098</v>
      </c>
    </row>
    <row r="128">
      <c r="A128" s="77">
        <v>0.84</v>
      </c>
      <c r="B128" s="77">
        <v>-0.0064753</v>
      </c>
    </row>
    <row r="129">
      <c r="A129" s="77">
        <v>0.86</v>
      </c>
      <c r="B129" s="77">
        <v>-0.0057408</v>
      </c>
      <c r="C129" s="41">
        <v>0.0</v>
      </c>
      <c r="D129" s="41">
        <v>18.0</v>
      </c>
      <c r="E129" s="92">
        <v>-0.254277055</v>
      </c>
      <c r="F129" s="92">
        <v>-0.1691050993</v>
      </c>
      <c r="G129" s="92">
        <v>2.224730304</v>
      </c>
    </row>
    <row r="130">
      <c r="A130" s="77">
        <v>0.88</v>
      </c>
      <c r="B130" s="77">
        <v>-0.0050063</v>
      </c>
    </row>
    <row r="131">
      <c r="A131" s="77">
        <v>0.9</v>
      </c>
      <c r="B131" s="77">
        <v>-0.0042718</v>
      </c>
    </row>
    <row r="132">
      <c r="A132" s="77">
        <v>0.92</v>
      </c>
      <c r="B132" s="77">
        <v>-0.0035373</v>
      </c>
    </row>
    <row r="133">
      <c r="A133" s="77">
        <v>0.94</v>
      </c>
      <c r="B133" s="77">
        <v>-0.0028028</v>
      </c>
    </row>
    <row r="134">
      <c r="A134" s="77">
        <v>0.96</v>
      </c>
      <c r="B134" s="77">
        <v>-0.0020683</v>
      </c>
    </row>
    <row r="135">
      <c r="A135" s="77">
        <v>0.97</v>
      </c>
      <c r="B135" s="77">
        <v>-0.0017011</v>
      </c>
    </row>
    <row r="136">
      <c r="A136" s="77">
        <v>0.98</v>
      </c>
      <c r="B136" s="77">
        <v>-0.0013339</v>
      </c>
    </row>
    <row r="137">
      <c r="A137" s="77">
        <v>0.99</v>
      </c>
      <c r="B137" s="77">
        <v>-9.666E-4</v>
      </c>
    </row>
    <row r="138">
      <c r="A138" s="77">
        <v>1.0</v>
      </c>
      <c r="B138" s="77">
        <v>-5.993E-4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</row>
    <row r="2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</row>
    <row r="3">
      <c r="A3" s="79"/>
      <c r="B3" s="79"/>
      <c r="C3" s="79"/>
      <c r="D3" s="96" t="s">
        <v>99</v>
      </c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</row>
    <row r="4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</row>
    <row r="5">
      <c r="A5" s="79"/>
      <c r="B5" s="97" t="s">
        <v>100</v>
      </c>
      <c r="C5" s="97">
        <v>101930.3</v>
      </c>
      <c r="D5" s="96" t="s">
        <v>101</v>
      </c>
      <c r="E5" s="96" t="s">
        <v>102</v>
      </c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</row>
    <row r="6">
      <c r="A6" s="79"/>
      <c r="B6" s="79"/>
      <c r="C6" s="79"/>
      <c r="D6" s="96" t="s">
        <v>103</v>
      </c>
      <c r="E6" s="96" t="s">
        <v>104</v>
      </c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</row>
    <row r="7">
      <c r="A7" s="79"/>
      <c r="B7" s="97" t="s">
        <v>47</v>
      </c>
      <c r="C7" s="97">
        <v>300.0</v>
      </c>
      <c r="D7" s="96" t="s">
        <v>105</v>
      </c>
      <c r="E7" s="96" t="s">
        <v>106</v>
      </c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</row>
    <row r="8">
      <c r="A8" s="79"/>
      <c r="B8" s="97" t="s">
        <v>48</v>
      </c>
      <c r="C8" s="98">
        <v>0.7</v>
      </c>
      <c r="D8" s="96" t="s">
        <v>107</v>
      </c>
      <c r="E8" s="96" t="s">
        <v>108</v>
      </c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</row>
    <row r="9">
      <c r="A9" s="79"/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</row>
    <row r="10">
      <c r="A10" s="79"/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</row>
    <row r="11">
      <c r="A11" s="79"/>
      <c r="B11" s="99" t="s">
        <v>109</v>
      </c>
      <c r="C11" s="19"/>
      <c r="D11" s="19"/>
      <c r="E11" s="19"/>
      <c r="F11" s="1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</row>
    <row r="12">
      <c r="A12" s="79"/>
      <c r="B12" s="100" t="s">
        <v>110</v>
      </c>
      <c r="C12" s="101" t="s">
        <v>111</v>
      </c>
      <c r="D12" s="101" t="s">
        <v>112</v>
      </c>
      <c r="E12" s="101" t="s">
        <v>113</v>
      </c>
      <c r="F12" s="101" t="s">
        <v>114</v>
      </c>
      <c r="G12" s="96" t="s">
        <v>115</v>
      </c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</row>
    <row r="13">
      <c r="A13" s="79"/>
      <c r="B13" s="102">
        <v>-0.493994</v>
      </c>
      <c r="C13" s="103">
        <v>-21.58</v>
      </c>
      <c r="D13" s="103">
        <v>0.0</v>
      </c>
      <c r="E13" s="103">
        <v>50.0</v>
      </c>
      <c r="F13" s="104">
        <v>10.0</v>
      </c>
      <c r="G13" s="105" t="s">
        <v>116</v>
      </c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</row>
    <row r="14">
      <c r="A14" s="79"/>
      <c r="B14" s="102">
        <v>-0.497955</v>
      </c>
      <c r="C14" s="103">
        <v>-16.8762</v>
      </c>
      <c r="D14" s="103">
        <v>0.0</v>
      </c>
      <c r="E14" s="103">
        <v>50.0</v>
      </c>
      <c r="F14" s="103">
        <v>20.0</v>
      </c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</row>
    <row r="15">
      <c r="A15" s="79"/>
      <c r="B15" s="102">
        <v>-0.52552</v>
      </c>
      <c r="C15" s="103">
        <v>-12.1292</v>
      </c>
      <c r="D15" s="103">
        <v>0.0</v>
      </c>
      <c r="E15" s="103">
        <v>50.0</v>
      </c>
      <c r="F15" s="103">
        <v>30.0</v>
      </c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</row>
    <row r="16">
      <c r="A16" s="79"/>
      <c r="B16" s="102">
        <v>-0.529041</v>
      </c>
      <c r="C16" s="103">
        <v>-7.89523</v>
      </c>
      <c r="D16" s="103">
        <v>0.0</v>
      </c>
      <c r="E16" s="103">
        <v>50.0</v>
      </c>
      <c r="F16" s="103">
        <v>40.0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</row>
    <row r="17">
      <c r="A17" s="79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</row>
    <row r="18">
      <c r="A18" s="79"/>
      <c r="B18" s="99" t="s">
        <v>117</v>
      </c>
      <c r="C18" s="19"/>
      <c r="D18" s="19"/>
      <c r="E18" s="19"/>
      <c r="F18" s="1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</row>
    <row r="19">
      <c r="A19" s="79"/>
      <c r="B19" s="100" t="s">
        <v>110</v>
      </c>
      <c r="C19" s="101" t="s">
        <v>111</v>
      </c>
      <c r="D19" s="101" t="s">
        <v>118</v>
      </c>
      <c r="E19" s="101" t="s">
        <v>119</v>
      </c>
      <c r="F19" s="101" t="s">
        <v>112</v>
      </c>
      <c r="G19" s="106" t="s">
        <v>120</v>
      </c>
      <c r="H19" s="106" t="s">
        <v>121</v>
      </c>
      <c r="I19" s="106" t="s">
        <v>122</v>
      </c>
      <c r="J19" s="106" t="s">
        <v>123</v>
      </c>
      <c r="K19" s="107"/>
      <c r="L19" s="107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</row>
    <row r="20">
      <c r="A20" s="79"/>
      <c r="B20" s="102">
        <v>-1.06489</v>
      </c>
      <c r="C20" s="103">
        <v>-69.4238</v>
      </c>
      <c r="D20" s="108"/>
      <c r="E20" s="108"/>
      <c r="F20" s="103">
        <v>16.5</v>
      </c>
      <c r="G20" s="103">
        <v>11.0</v>
      </c>
      <c r="H20" s="103">
        <v>90.0</v>
      </c>
      <c r="I20" s="103">
        <v>-0.24505</v>
      </c>
      <c r="J20" s="103">
        <v>-33.9396</v>
      </c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</row>
    <row r="21">
      <c r="A21" s="79"/>
      <c r="B21" s="102">
        <v>-1.0877</v>
      </c>
      <c r="C21" s="103">
        <v>-43.583</v>
      </c>
      <c r="D21" s="108"/>
      <c r="E21" s="108"/>
      <c r="F21" s="103">
        <v>16.5</v>
      </c>
      <c r="G21" s="103">
        <v>43.0</v>
      </c>
      <c r="H21" s="103">
        <v>90.0</v>
      </c>
      <c r="I21" s="103">
        <v>-0.24505</v>
      </c>
      <c r="J21" s="103">
        <v>-33.9396</v>
      </c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</row>
    <row r="22">
      <c r="A22" s="79"/>
      <c r="B22" s="102">
        <v>-2.7589</v>
      </c>
      <c r="C22" s="103">
        <v>-134.812</v>
      </c>
      <c r="D22" s="108"/>
      <c r="E22" s="108"/>
      <c r="F22" s="103">
        <v>16.5</v>
      </c>
      <c r="G22" s="103">
        <v>13.0</v>
      </c>
      <c r="H22" s="103">
        <v>269.0</v>
      </c>
      <c r="I22" s="103">
        <v>-0.24505</v>
      </c>
      <c r="J22" s="103">
        <v>-33.9396</v>
      </c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</row>
    <row r="23">
      <c r="A23" s="79"/>
      <c r="B23" s="102">
        <v>-2.77104</v>
      </c>
      <c r="C23" s="103">
        <v>-60.912</v>
      </c>
      <c r="D23" s="108"/>
      <c r="E23" s="108"/>
      <c r="F23" s="103">
        <v>16.5</v>
      </c>
      <c r="G23" s="103">
        <v>43.0</v>
      </c>
      <c r="H23" s="103">
        <v>269.0</v>
      </c>
      <c r="I23" s="103">
        <v>-0.24505</v>
      </c>
      <c r="J23" s="103">
        <v>-33.9396</v>
      </c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</row>
    <row r="24">
      <c r="A24" s="79"/>
      <c r="B24" s="102">
        <v>-2.77679</v>
      </c>
      <c r="C24" s="103">
        <v>-138.393</v>
      </c>
      <c r="D24" s="108"/>
      <c r="E24" s="108"/>
      <c r="F24" s="103">
        <v>-14.5</v>
      </c>
      <c r="G24" s="103">
        <v>14.0</v>
      </c>
      <c r="H24" s="103">
        <v>269.0</v>
      </c>
      <c r="I24" s="103">
        <v>-0.215668</v>
      </c>
      <c r="J24" s="103">
        <v>-34.0153</v>
      </c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</row>
    <row r="25">
      <c r="A25" s="79"/>
      <c r="B25" s="102">
        <v>-2.78511</v>
      </c>
      <c r="C25" s="103">
        <v>-71.6651</v>
      </c>
      <c r="D25" s="108"/>
      <c r="E25" s="108"/>
      <c r="F25" s="103">
        <v>-14.5</v>
      </c>
      <c r="G25" s="103">
        <v>42.0</v>
      </c>
      <c r="H25" s="103">
        <v>269.0</v>
      </c>
      <c r="I25" s="103">
        <v>-0.215668</v>
      </c>
      <c r="J25" s="103">
        <v>-34.0153</v>
      </c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</row>
    <row r="26">
      <c r="A26" s="79"/>
      <c r="B26" s="102">
        <v>-1.02589</v>
      </c>
      <c r="C26" s="103">
        <v>-69.2981</v>
      </c>
      <c r="D26" s="108"/>
      <c r="E26" s="108"/>
      <c r="F26" s="103">
        <v>-14.5</v>
      </c>
      <c r="G26" s="103">
        <v>14.0</v>
      </c>
      <c r="H26" s="103">
        <v>90.0</v>
      </c>
      <c r="I26" s="103">
        <v>-0.215668</v>
      </c>
      <c r="J26" s="103">
        <v>-34.0153</v>
      </c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</row>
    <row r="27">
      <c r="A27" s="79"/>
      <c r="B27" s="102">
        <v>-1.02646</v>
      </c>
      <c r="C27" s="103">
        <v>-45.7268</v>
      </c>
      <c r="D27" s="108"/>
      <c r="E27" s="108"/>
      <c r="F27" s="103">
        <v>-14.5</v>
      </c>
      <c r="G27" s="103">
        <v>43.0</v>
      </c>
      <c r="H27" s="103">
        <v>90.0</v>
      </c>
      <c r="I27" s="103">
        <v>-0.215668</v>
      </c>
      <c r="J27" s="103">
        <v>-34.0153</v>
      </c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</row>
    <row r="28">
      <c r="A28" s="79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</row>
    <row r="29">
      <c r="A29" s="79"/>
      <c r="B29" s="109" t="s">
        <v>124</v>
      </c>
      <c r="C29" s="30"/>
      <c r="D29" s="30"/>
      <c r="E29" s="35"/>
      <c r="F29" s="79"/>
      <c r="G29" s="110"/>
      <c r="H29" s="111" t="s">
        <v>125</v>
      </c>
      <c r="I29" s="30"/>
      <c r="J29" s="30"/>
      <c r="K29" s="35"/>
      <c r="L29" s="111" t="s">
        <v>126</v>
      </c>
      <c r="M29" s="30"/>
      <c r="N29" s="30"/>
      <c r="O29" s="35"/>
      <c r="P29" s="111" t="s">
        <v>127</v>
      </c>
      <c r="Q29" s="30"/>
      <c r="R29" s="30"/>
      <c r="S29" s="35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</row>
    <row r="30">
      <c r="A30" s="79"/>
      <c r="B30" s="100" t="s">
        <v>63</v>
      </c>
      <c r="C30" s="101" t="s">
        <v>128</v>
      </c>
      <c r="D30" s="101" t="s">
        <v>129</v>
      </c>
      <c r="E30" s="101" t="s">
        <v>130</v>
      </c>
      <c r="F30" s="107"/>
      <c r="G30" s="112" t="s">
        <v>131</v>
      </c>
      <c r="H30" s="112" t="s">
        <v>132</v>
      </c>
      <c r="I30" s="112" t="s">
        <v>133</v>
      </c>
      <c r="J30" s="113" t="s">
        <v>134</v>
      </c>
      <c r="K30" s="113" t="s">
        <v>135</v>
      </c>
      <c r="L30" s="112" t="s">
        <v>132</v>
      </c>
      <c r="M30" s="112" t="s">
        <v>133</v>
      </c>
      <c r="N30" s="113" t="s">
        <v>134</v>
      </c>
      <c r="O30" s="113" t="s">
        <v>135</v>
      </c>
      <c r="P30" s="112" t="s">
        <v>132</v>
      </c>
      <c r="Q30" s="112" t="s">
        <v>133</v>
      </c>
      <c r="R30" s="113" t="s">
        <v>134</v>
      </c>
      <c r="S30" s="113" t="s">
        <v>135</v>
      </c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</row>
    <row r="31">
      <c r="A31" s="79"/>
      <c r="B31" s="102">
        <v>-8.0</v>
      </c>
      <c r="C31" s="103">
        <v>-1.46804</v>
      </c>
      <c r="D31" s="103">
        <v>-2.57659</v>
      </c>
      <c r="E31" s="103">
        <v>-91.1594</v>
      </c>
      <c r="F31" s="79"/>
      <c r="G31" s="102">
        <v>-4.0</v>
      </c>
      <c r="H31" s="105">
        <f t="shared" ref="H31:H51" si="4">K55</f>
        <v>-0.2967830347</v>
      </c>
      <c r="I31" s="105">
        <f t="shared" ref="I31:I51" si="5">-L55</f>
        <v>0.5918017558</v>
      </c>
      <c r="J31" s="105">
        <f t="shared" ref="J31:K31" si="1">M55</f>
        <v>-0.2919724284</v>
      </c>
      <c r="K31" s="105">
        <f t="shared" si="1"/>
        <v>-0.2823677905</v>
      </c>
      <c r="L31" s="114">
        <f t="shared" ref="L31:L38" si="7">K79</f>
        <v>-0.1722626531</v>
      </c>
      <c r="M31" s="114">
        <f t="shared" ref="M31:M38" si="8">-L79</f>
        <v>0.6347770216</v>
      </c>
      <c r="N31" s="114">
        <f t="shared" ref="N31:O31" si="2">M79</f>
        <v>-0.2430126951</v>
      </c>
      <c r="O31" s="114">
        <f t="shared" si="2"/>
        <v>-0.2374378468</v>
      </c>
      <c r="P31" s="114">
        <f t="shared" ref="P31:P38" si="10">K103</f>
        <v>-0.1211579406</v>
      </c>
      <c r="Q31" s="114">
        <f>-L103</f>
        <v>0.6195034625</v>
      </c>
      <c r="R31" s="114">
        <f t="shared" ref="R31:S31" si="3">M103</f>
        <v>-0.2322321607</v>
      </c>
      <c r="S31" s="114">
        <f t="shared" si="3"/>
        <v>-0.2283111881</v>
      </c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</row>
    <row r="32">
      <c r="A32" s="79"/>
      <c r="B32" s="102">
        <v>-6.0</v>
      </c>
      <c r="C32" s="103">
        <v>-1.47312</v>
      </c>
      <c r="D32" s="103">
        <v>-2.63442</v>
      </c>
      <c r="E32" s="103">
        <v>-91.3967</v>
      </c>
      <c r="F32" s="79"/>
      <c r="G32" s="102">
        <v>0.0</v>
      </c>
      <c r="H32" s="105">
        <f t="shared" si="4"/>
        <v>-0.2833410057</v>
      </c>
      <c r="I32" s="105">
        <f t="shared" si="5"/>
        <v>0.64332226</v>
      </c>
      <c r="J32" s="105">
        <f t="shared" ref="J32:K32" si="6">M56</f>
        <v>-0.2514892993</v>
      </c>
      <c r="K32" s="105">
        <f t="shared" si="6"/>
        <v>-0.242319679</v>
      </c>
      <c r="L32" s="114">
        <f t="shared" si="7"/>
        <v>-0.004042872325</v>
      </c>
      <c r="M32" s="114">
        <f t="shared" si="8"/>
        <v>0.6617617292</v>
      </c>
      <c r="N32" s="114">
        <f t="shared" ref="N32:O32" si="9">M80</f>
        <v>-0.07620498456</v>
      </c>
      <c r="O32" s="114">
        <f t="shared" si="9"/>
        <v>-0.07607414715</v>
      </c>
      <c r="P32" s="114">
        <f t="shared" si="10"/>
        <v>0.1978282226</v>
      </c>
      <c r="Q32" s="115"/>
      <c r="R32" s="114">
        <f t="shared" ref="R32:S32" si="11">M104</f>
        <v>0.05189584694</v>
      </c>
      <c r="S32" s="114">
        <f t="shared" si="11"/>
        <v>0.04549363316</v>
      </c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</row>
    <row r="33">
      <c r="A33" s="79"/>
      <c r="B33" s="102">
        <v>-4.0</v>
      </c>
      <c r="C33" s="103">
        <v>-1.48053</v>
      </c>
      <c r="D33" s="103">
        <v>-2.69745</v>
      </c>
      <c r="E33" s="103">
        <v>-91.5351</v>
      </c>
      <c r="F33" s="79"/>
      <c r="G33" s="102">
        <v>4.0</v>
      </c>
      <c r="H33" s="105">
        <f t="shared" si="4"/>
        <v>-0.2804104778</v>
      </c>
      <c r="I33" s="105">
        <f t="shared" si="5"/>
        <v>0.6839184271</v>
      </c>
      <c r="J33" s="105">
        <f t="shared" ref="J33:K33" si="12">M57</f>
        <v>-0.2151787022</v>
      </c>
      <c r="K33" s="105">
        <f t="shared" si="12"/>
        <v>-0.206103921</v>
      </c>
      <c r="L33" s="114">
        <f t="shared" si="7"/>
        <v>0.2090765565</v>
      </c>
      <c r="M33" s="114">
        <f t="shared" si="8"/>
        <v>0.6058275403</v>
      </c>
      <c r="N33" s="114">
        <f t="shared" ref="N33:O33" si="13">M81</f>
        <v>0.1229440256</v>
      </c>
      <c r="O33" s="114">
        <f t="shared" si="13"/>
        <v>0.1161777877</v>
      </c>
      <c r="P33" s="114">
        <f t="shared" si="10"/>
        <v>0.5837854558</v>
      </c>
      <c r="Q33" s="114">
        <f t="shared" ref="Q33:Q38" si="17">-L105</f>
        <v>0.552655819</v>
      </c>
      <c r="R33" s="114">
        <f t="shared" ref="R33:S33" si="14">M105</f>
        <v>0.3811692223</v>
      </c>
      <c r="S33" s="114">
        <f t="shared" si="14"/>
        <v>0.3622764716</v>
      </c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</row>
    <row r="34">
      <c r="A34" s="79"/>
      <c r="B34" s="102">
        <v>-2.0</v>
      </c>
      <c r="C34" s="103">
        <v>-1.48216</v>
      </c>
      <c r="D34" s="103">
        <v>-2.77846</v>
      </c>
      <c r="E34" s="103">
        <v>-91.6366</v>
      </c>
      <c r="F34" s="79"/>
      <c r="G34" s="102">
        <v>8.0</v>
      </c>
      <c r="H34" s="105">
        <f t="shared" si="4"/>
        <v>-0.3004720395</v>
      </c>
      <c r="I34" s="105">
        <f t="shared" si="5"/>
        <v>0.7185603218</v>
      </c>
      <c r="J34" s="105">
        <f t="shared" ref="J34:K34" si="15">M58</f>
        <v>-0.1967995116</v>
      </c>
      <c r="K34" s="105">
        <f t="shared" si="15"/>
        <v>-0.1870754884</v>
      </c>
      <c r="L34" s="114">
        <f t="shared" si="7"/>
        <v>0.3702111153</v>
      </c>
      <c r="M34" s="114">
        <f t="shared" si="8"/>
        <v>0.5191072188</v>
      </c>
      <c r="N34" s="114">
        <f t="shared" ref="N34:O34" si="16">M82</f>
        <v>0.2788153583</v>
      </c>
      <c r="O34" s="114">
        <f t="shared" si="16"/>
        <v>0.2668344049</v>
      </c>
      <c r="P34" s="114">
        <f t="shared" si="10"/>
        <v>0.8498423327</v>
      </c>
      <c r="Q34" s="114">
        <f t="shared" si="17"/>
        <v>0.3861646213</v>
      </c>
      <c r="R34" s="114">
        <f t="shared" ref="R34:S34" si="18">M106</f>
        <v>0.6136219332</v>
      </c>
      <c r="S34" s="114">
        <f t="shared" si="18"/>
        <v>0.5861189196</v>
      </c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</row>
    <row r="35">
      <c r="A35" s="79"/>
      <c r="B35" s="102">
        <v>0.0</v>
      </c>
      <c r="C35" s="103">
        <v>-1.47701</v>
      </c>
      <c r="D35" s="103">
        <v>-2.88202</v>
      </c>
      <c r="E35" s="103">
        <v>-91.6616</v>
      </c>
      <c r="F35" s="79"/>
      <c r="G35" s="102">
        <v>12.0</v>
      </c>
      <c r="H35" s="105">
        <f t="shared" si="4"/>
        <v>-0.3352873946</v>
      </c>
      <c r="I35" s="105">
        <f t="shared" si="5"/>
        <v>0.7468547504</v>
      </c>
      <c r="J35" s="105">
        <f t="shared" ref="J35:K35" si="19">M59</f>
        <v>-0.1873671895</v>
      </c>
      <c r="K35" s="105">
        <f t="shared" si="19"/>
        <v>-0.1765164547</v>
      </c>
      <c r="L35" s="114">
        <f t="shared" si="7"/>
        <v>0.3111885173</v>
      </c>
      <c r="M35" s="114">
        <f t="shared" si="8"/>
        <v>0.5428641873</v>
      </c>
      <c r="N35" s="114">
        <f t="shared" ref="N35:O35" si="20">M83</f>
        <v>0.2437378377</v>
      </c>
      <c r="O35" s="114">
        <f t="shared" si="20"/>
        <v>0.2336670026</v>
      </c>
      <c r="P35" s="114">
        <f t="shared" si="10"/>
        <v>1.016034938</v>
      </c>
      <c r="Q35" s="114">
        <f t="shared" si="17"/>
        <v>0.1841080572</v>
      </c>
      <c r="R35" s="114">
        <f t="shared" ref="R35:S35" si="21">M107</f>
        <v>0.7673205722</v>
      </c>
      <c r="S35" s="114">
        <f t="shared" si="21"/>
        <v>0.7344391522</v>
      </c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</row>
    <row r="36">
      <c r="A36" s="79"/>
      <c r="B36" s="102">
        <v>2.0</v>
      </c>
      <c r="C36" s="103">
        <v>-1.47442</v>
      </c>
      <c r="D36" s="103">
        <v>-2.93373</v>
      </c>
      <c r="E36" s="103">
        <v>-91.506</v>
      </c>
      <c r="F36" s="79"/>
      <c r="G36" s="102">
        <v>16.0</v>
      </c>
      <c r="H36" s="105">
        <f t="shared" si="4"/>
        <v>-0.3614416434</v>
      </c>
      <c r="I36" s="105">
        <f t="shared" si="5"/>
        <v>0.7638727414</v>
      </c>
      <c r="J36" s="105">
        <f t="shared" ref="J36:K36" si="22">M60</f>
        <v>-0.170045486</v>
      </c>
      <c r="K36" s="105">
        <f t="shared" si="22"/>
        <v>-0.1583483346</v>
      </c>
      <c r="L36" s="114">
        <f t="shared" si="7"/>
        <v>0.376449155</v>
      </c>
      <c r="M36" s="114">
        <f t="shared" si="8"/>
        <v>0.348137909</v>
      </c>
      <c r="N36" s="114">
        <f t="shared" ref="N36:O36" si="23">M84</f>
        <v>0.3013148292</v>
      </c>
      <c r="O36" s="114">
        <f t="shared" si="23"/>
        <v>0.2891319973</v>
      </c>
      <c r="P36" s="114">
        <f t="shared" si="10"/>
        <v>0.9610079504</v>
      </c>
      <c r="Q36" s="114">
        <f t="shared" si="17"/>
        <v>0.2008595508</v>
      </c>
      <c r="R36" s="114">
        <f t="shared" ref="R36:R38" si="26">M108</f>
        <v>-0.2461198416</v>
      </c>
      <c r="S36" s="115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</row>
    <row r="37">
      <c r="A37" s="79"/>
      <c r="B37" s="102">
        <v>4.0</v>
      </c>
      <c r="C37" s="103">
        <v>-1.47234</v>
      </c>
      <c r="D37" s="103">
        <v>-2.99059</v>
      </c>
      <c r="E37" s="103">
        <v>-91.2036</v>
      </c>
      <c r="F37" s="79"/>
      <c r="G37" s="102">
        <v>20.0</v>
      </c>
      <c r="H37" s="105">
        <f t="shared" si="4"/>
        <v>-0.3875769376</v>
      </c>
      <c r="I37" s="105">
        <f t="shared" si="5"/>
        <v>0.7698755709</v>
      </c>
      <c r="J37" s="105">
        <f t="shared" ref="J37:K37" si="24">M61</f>
        <v>-0.1515690832</v>
      </c>
      <c r="K37" s="105">
        <f t="shared" si="24"/>
        <v>-0.1390261286</v>
      </c>
      <c r="L37" s="114">
        <f t="shared" si="7"/>
        <v>0.2565236993</v>
      </c>
      <c r="M37" s="114">
        <f t="shared" si="8"/>
        <v>0.3612828564</v>
      </c>
      <c r="N37" s="114">
        <f t="shared" ref="N37:O37" si="25">M85</f>
        <v>0.2353086245</v>
      </c>
      <c r="O37" s="114">
        <f t="shared" si="25"/>
        <v>0.227006879</v>
      </c>
      <c r="P37" s="114">
        <f t="shared" si="10"/>
        <v>0.7943949117</v>
      </c>
      <c r="Q37" s="114">
        <f t="shared" si="17"/>
        <v>0.2497990229</v>
      </c>
      <c r="R37" s="114">
        <f t="shared" si="26"/>
        <v>0.6454832473</v>
      </c>
      <c r="S37" s="114">
        <f t="shared" ref="S37:S38" si="29">N109</f>
        <v>0.6197746503</v>
      </c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</row>
    <row r="38">
      <c r="A38" s="79"/>
      <c r="B38" s="102">
        <v>6.0</v>
      </c>
      <c r="C38" s="103">
        <v>-1.46904</v>
      </c>
      <c r="D38" s="103">
        <v>-3.04139</v>
      </c>
      <c r="E38" s="103">
        <v>-90.871</v>
      </c>
      <c r="F38" s="79"/>
      <c r="G38" s="102">
        <v>24.0</v>
      </c>
      <c r="H38" s="105">
        <f t="shared" si="4"/>
        <v>-0.4203919551</v>
      </c>
      <c r="I38" s="105">
        <f t="shared" si="5"/>
        <v>0.7791804642</v>
      </c>
      <c r="J38" s="105">
        <f t="shared" ref="J38:K38" si="27">M62</f>
        <v>-0.1364975394</v>
      </c>
      <c r="K38" s="105">
        <f t="shared" si="27"/>
        <v>-0.1228926091</v>
      </c>
      <c r="L38" s="114">
        <f t="shared" si="7"/>
        <v>0.2899079281</v>
      </c>
      <c r="M38" s="114">
        <f t="shared" si="8"/>
        <v>0.2367680432</v>
      </c>
      <c r="N38" s="114">
        <f t="shared" ref="N38:O38" si="28">M86</f>
        <v>0.2751413429</v>
      </c>
      <c r="O38" s="114">
        <f t="shared" si="28"/>
        <v>0.2657592006</v>
      </c>
      <c r="P38" s="114">
        <f t="shared" si="10"/>
        <v>0.7238258822</v>
      </c>
      <c r="Q38" s="114">
        <f t="shared" si="17"/>
        <v>0.2285392801</v>
      </c>
      <c r="R38" s="114">
        <f t="shared" si="26"/>
        <v>0.6479044398</v>
      </c>
      <c r="S38" s="114">
        <f t="shared" si="29"/>
        <v>0.6244796323</v>
      </c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</row>
    <row r="39">
      <c r="A39" s="79"/>
      <c r="B39" s="102">
        <v>8.0</v>
      </c>
      <c r="C39" s="103">
        <v>-1.45681</v>
      </c>
      <c r="D39" s="103">
        <v>-3.09796</v>
      </c>
      <c r="E39" s="103">
        <v>-90.5866</v>
      </c>
      <c r="F39" s="79"/>
      <c r="G39" s="102">
        <v>28.0</v>
      </c>
      <c r="H39" s="105">
        <f t="shared" si="4"/>
        <v>-0.4388114358</v>
      </c>
      <c r="I39" s="105">
        <f t="shared" si="5"/>
        <v>0.7389633682</v>
      </c>
      <c r="J39" s="105">
        <f t="shared" ref="J39:K39" si="30">M63</f>
        <v>-0.1199146489</v>
      </c>
      <c r="K39" s="105">
        <f t="shared" si="30"/>
        <v>-0.1057136184</v>
      </c>
      <c r="L39" s="115"/>
      <c r="M39" s="115"/>
      <c r="N39" s="115"/>
      <c r="O39" s="115"/>
      <c r="P39" s="115"/>
      <c r="Q39" s="116"/>
      <c r="R39" s="115"/>
      <c r="S39" s="115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</row>
    <row r="40">
      <c r="A40" s="79"/>
      <c r="B40" s="102">
        <v>10.0</v>
      </c>
      <c r="C40" s="103">
        <v>-1.44723</v>
      </c>
      <c r="D40" s="103">
        <v>-3.13129</v>
      </c>
      <c r="E40" s="103">
        <v>-90.0801</v>
      </c>
      <c r="F40" s="79"/>
      <c r="G40" s="102">
        <v>32.0</v>
      </c>
      <c r="H40" s="105">
        <f t="shared" si="4"/>
        <v>-0.4607337083</v>
      </c>
      <c r="I40" s="105">
        <f t="shared" si="5"/>
        <v>0.7069000086</v>
      </c>
      <c r="J40" s="105">
        <f t="shared" ref="J40:K40" si="31">M64</f>
        <v>-0.09889371554</v>
      </c>
      <c r="K40" s="105">
        <f t="shared" si="31"/>
        <v>-0.08398322575</v>
      </c>
      <c r="L40" s="115"/>
      <c r="M40" s="115"/>
      <c r="N40" s="115"/>
      <c r="O40" s="115"/>
      <c r="P40" s="115"/>
      <c r="Q40" s="116"/>
      <c r="R40" s="115"/>
      <c r="S40" s="115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</row>
    <row r="41">
      <c r="A41" s="79"/>
      <c r="B41" s="102">
        <v>12.0</v>
      </c>
      <c r="C41" s="103">
        <v>-1.43406</v>
      </c>
      <c r="D41" s="103">
        <v>-3.18543</v>
      </c>
      <c r="E41" s="103">
        <v>-89.5263</v>
      </c>
      <c r="F41" s="79"/>
      <c r="G41" s="102">
        <v>30.0</v>
      </c>
      <c r="H41" s="105">
        <f t="shared" si="4"/>
        <v>-0.4563134928</v>
      </c>
      <c r="I41" s="105">
        <f t="shared" si="5"/>
        <v>0.7360155798</v>
      </c>
      <c r="J41" s="105">
        <f t="shared" ref="J41:K41" si="32">M65</f>
        <v>-0.1090293075</v>
      </c>
      <c r="K41" s="105">
        <f t="shared" si="32"/>
        <v>-0.09426186687</v>
      </c>
      <c r="L41" s="115"/>
      <c r="M41" s="115"/>
      <c r="N41" s="115"/>
      <c r="O41" s="115"/>
      <c r="P41" s="115"/>
      <c r="Q41" s="116"/>
      <c r="R41" s="115"/>
      <c r="S41" s="115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</row>
    <row r="42">
      <c r="A42" s="79"/>
      <c r="B42" s="102">
        <v>14.0</v>
      </c>
      <c r="C42" s="103">
        <v>-1.42372</v>
      </c>
      <c r="D42" s="103">
        <v>-3.21783</v>
      </c>
      <c r="E42" s="103">
        <v>-88.9251</v>
      </c>
      <c r="F42" s="79"/>
      <c r="G42" s="102">
        <v>26.0</v>
      </c>
      <c r="H42" s="105">
        <f t="shared" si="4"/>
        <v>-0.4274852769</v>
      </c>
      <c r="I42" s="105">
        <f t="shared" si="5"/>
        <v>0.7576695123</v>
      </c>
      <c r="J42" s="105">
        <f t="shared" ref="J42:K42" si="33">M66</f>
        <v>-0.1265414863</v>
      </c>
      <c r="K42" s="105">
        <f t="shared" si="33"/>
        <v>-0.1127069985</v>
      </c>
      <c r="L42" s="115"/>
      <c r="M42" s="115"/>
      <c r="N42" s="115"/>
      <c r="O42" s="115"/>
      <c r="P42" s="115"/>
      <c r="Q42" s="116"/>
      <c r="R42" s="115"/>
      <c r="S42" s="115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</row>
    <row r="43">
      <c r="A43" s="79"/>
      <c r="B43" s="102">
        <v>16.0</v>
      </c>
      <c r="C43" s="103">
        <v>-1.40456</v>
      </c>
      <c r="D43" s="103">
        <v>-3.2635</v>
      </c>
      <c r="E43" s="103">
        <v>-88.2772</v>
      </c>
      <c r="F43" s="79"/>
      <c r="G43" s="102">
        <v>22.0</v>
      </c>
      <c r="H43" s="105">
        <f t="shared" si="4"/>
        <v>-0.3995873596</v>
      </c>
      <c r="I43" s="105">
        <f t="shared" si="5"/>
        <v>0.7624959263</v>
      </c>
      <c r="J43" s="105">
        <f t="shared" ref="J43:K43" si="34">M67</f>
        <v>-0.1456616164</v>
      </c>
      <c r="K43" s="105">
        <f t="shared" si="34"/>
        <v>-0.1327299747</v>
      </c>
      <c r="L43" s="114">
        <f t="shared" ref="L43:L51" si="38">K87</f>
        <v>0.2997285734</v>
      </c>
      <c r="M43" s="114">
        <f t="shared" ref="M43:M51" si="39">-L87</f>
        <v>0.4165263969</v>
      </c>
      <c r="N43" s="114">
        <f t="shared" ref="N43:O43" si="35">M87</f>
        <v>0.3239962692</v>
      </c>
      <c r="O43" s="114">
        <f t="shared" si="35"/>
        <v>0.3142963064</v>
      </c>
      <c r="P43" s="114">
        <f t="shared" ref="P43:P51" si="41">K111</f>
        <v>0.8226260654</v>
      </c>
      <c r="Q43" s="114">
        <f t="shared" ref="Q43:Q51" si="42">-L111</f>
        <v>0.2307457213</v>
      </c>
      <c r="R43" s="114">
        <f t="shared" ref="R43:S43" si="36">M111</f>
        <v>0.6904742906</v>
      </c>
      <c r="S43" s="114">
        <f t="shared" si="36"/>
        <v>0.6638520632</v>
      </c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</row>
    <row r="44">
      <c r="A44" s="79"/>
      <c r="B44" s="102">
        <v>18.0</v>
      </c>
      <c r="C44" s="103">
        <v>-1.39081</v>
      </c>
      <c r="D44" s="103">
        <v>-3.25604</v>
      </c>
      <c r="E44" s="103">
        <v>-87.5828</v>
      </c>
      <c r="F44" s="79"/>
      <c r="G44" s="102">
        <v>18.0</v>
      </c>
      <c r="H44" s="105">
        <f t="shared" si="4"/>
        <v>-0.3769638426</v>
      </c>
      <c r="I44" s="105">
        <f t="shared" si="5"/>
        <v>0.7767195051</v>
      </c>
      <c r="J44" s="105">
        <f t="shared" ref="J44:K44" si="37">M68</f>
        <v>-0.162884285</v>
      </c>
      <c r="K44" s="105">
        <f t="shared" si="37"/>
        <v>-0.1506847966</v>
      </c>
      <c r="L44" s="114">
        <f t="shared" si="38"/>
        <v>0.335717278</v>
      </c>
      <c r="M44" s="114">
        <f t="shared" si="39"/>
        <v>0.4432484932</v>
      </c>
      <c r="N44" s="114">
        <f t="shared" ref="N44:O44" si="40">M88</f>
        <v>0.3076190434</v>
      </c>
      <c r="O44" s="114">
        <f t="shared" si="40"/>
        <v>0.2967543965</v>
      </c>
      <c r="P44" s="114">
        <f t="shared" si="41"/>
        <v>0.8170810305</v>
      </c>
      <c r="Q44" s="114">
        <f t="shared" si="42"/>
        <v>0.2926756121</v>
      </c>
      <c r="R44" s="114">
        <f t="shared" ref="R44:S44" si="43">M112</f>
        <v>0.6332284284</v>
      </c>
      <c r="S44" s="114">
        <f t="shared" si="43"/>
        <v>0.6067856521</v>
      </c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79"/>
    </row>
    <row r="45">
      <c r="A45" s="79"/>
      <c r="B45" s="102">
        <v>20.0</v>
      </c>
      <c r="C45" s="103">
        <v>-1.37318</v>
      </c>
      <c r="D45" s="103">
        <v>-3.24901</v>
      </c>
      <c r="E45" s="103">
        <v>-86.6501</v>
      </c>
      <c r="F45" s="79"/>
      <c r="G45" s="102">
        <v>14.0</v>
      </c>
      <c r="H45" s="105">
        <f t="shared" si="4"/>
        <v>-0.348838587</v>
      </c>
      <c r="I45" s="105">
        <f t="shared" si="5"/>
        <v>0.7639956679</v>
      </c>
      <c r="J45" s="105">
        <f t="shared" ref="J45:K45" si="44">M69</f>
        <v>-0.1797797736</v>
      </c>
      <c r="K45" s="105">
        <f t="shared" si="44"/>
        <v>-0.1684904885</v>
      </c>
      <c r="L45" s="114">
        <f t="shared" si="38"/>
        <v>0.1992234764</v>
      </c>
      <c r="M45" s="114">
        <f t="shared" si="39"/>
        <v>0.5751608971</v>
      </c>
      <c r="N45" s="114">
        <f t="shared" ref="N45:O45" si="45">M89</f>
        <v>0.1793195344</v>
      </c>
      <c r="O45" s="114">
        <f t="shared" si="45"/>
        <v>0.1728721667</v>
      </c>
      <c r="P45" s="114">
        <f t="shared" si="41"/>
        <v>0.8823938268</v>
      </c>
      <c r="Q45" s="114">
        <f t="shared" si="42"/>
        <v>0.292183265</v>
      </c>
      <c r="R45" s="114">
        <f t="shared" ref="R45:S45" si="46">M113</f>
        <v>0.6570241638</v>
      </c>
      <c r="S45" s="114">
        <f t="shared" si="46"/>
        <v>0.6284677029</v>
      </c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79"/>
    </row>
    <row r="46">
      <c r="A46" s="79"/>
      <c r="B46" s="102">
        <v>22.0</v>
      </c>
      <c r="C46" s="103">
        <v>-1.351</v>
      </c>
      <c r="D46" s="103">
        <v>-3.26621</v>
      </c>
      <c r="E46" s="103">
        <v>-85.7502</v>
      </c>
      <c r="F46" s="79"/>
      <c r="G46" s="102">
        <v>10.0</v>
      </c>
      <c r="H46" s="105">
        <f t="shared" si="4"/>
        <v>-0.3194418311</v>
      </c>
      <c r="I46" s="105">
        <f t="shared" si="5"/>
        <v>0.7382883405</v>
      </c>
      <c r="J46" s="105">
        <f t="shared" ref="J46:K46" si="47">M70</f>
        <v>-0.1955466888</v>
      </c>
      <c r="K46" s="105">
        <f t="shared" si="47"/>
        <v>-0.1852087559</v>
      </c>
      <c r="L46" s="114">
        <f t="shared" si="38"/>
        <v>0.4558517516</v>
      </c>
      <c r="M46" s="114">
        <f t="shared" si="39"/>
        <v>0.4482724395</v>
      </c>
      <c r="N46" s="114">
        <f t="shared" ref="N46:O46" si="48">M90</f>
        <v>0.3598858158</v>
      </c>
      <c r="O46" s="114">
        <f t="shared" si="48"/>
        <v>0.3451333183</v>
      </c>
      <c r="P46" s="114">
        <f t="shared" si="41"/>
        <v>1.003625094</v>
      </c>
      <c r="Q46" s="114">
        <f t="shared" si="42"/>
        <v>0.2748210405</v>
      </c>
      <c r="R46" s="114">
        <f t="shared" ref="R46:S46" si="49">M114</f>
        <v>0.7420788046</v>
      </c>
      <c r="S46" s="114">
        <f t="shared" si="49"/>
        <v>0.709598998</v>
      </c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79"/>
    </row>
    <row r="47">
      <c r="A47" s="79"/>
      <c r="B47" s="102">
        <v>24.0</v>
      </c>
      <c r="C47" s="103">
        <v>-1.32738</v>
      </c>
      <c r="D47" s="103">
        <v>-3.31875</v>
      </c>
      <c r="E47" s="103">
        <v>-84.7743</v>
      </c>
      <c r="F47" s="79"/>
      <c r="G47" s="102">
        <v>6.0</v>
      </c>
      <c r="H47" s="105">
        <f t="shared" si="4"/>
        <v>-0.3008242105</v>
      </c>
      <c r="I47" s="105">
        <f t="shared" si="5"/>
        <v>0.7059708062</v>
      </c>
      <c r="J47" s="105">
        <f t="shared" ref="J47:K47" si="50">M71</f>
        <v>-0.2164540053</v>
      </c>
      <c r="K47" s="105">
        <f t="shared" si="50"/>
        <v>-0.206718585</v>
      </c>
      <c r="L47" s="114">
        <f t="shared" si="38"/>
        <v>0.3091086119</v>
      </c>
      <c r="M47" s="114">
        <f t="shared" si="39"/>
        <v>0.573612198</v>
      </c>
      <c r="N47" s="114">
        <f t="shared" ref="N47:O47" si="51">M91</f>
        <v>0.2139668907</v>
      </c>
      <c r="O47" s="114">
        <f t="shared" si="51"/>
        <v>0.2039633665</v>
      </c>
      <c r="P47" s="114">
        <f t="shared" si="41"/>
        <v>0.7637640184</v>
      </c>
      <c r="Q47" s="114">
        <f t="shared" si="42"/>
        <v>0.480126088</v>
      </c>
      <c r="R47" s="114">
        <f t="shared" ref="R47:S47" si="52">M115</f>
        <v>0.5248519619</v>
      </c>
      <c r="S47" s="114">
        <f t="shared" si="52"/>
        <v>0.5001346568</v>
      </c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79"/>
    </row>
    <row r="48">
      <c r="A48" s="79"/>
      <c r="B48" s="102">
        <v>26.0</v>
      </c>
      <c r="C48" s="103">
        <v>-1.30226</v>
      </c>
      <c r="D48" s="103">
        <v>-3.31109</v>
      </c>
      <c r="E48" s="103">
        <v>-83.6122</v>
      </c>
      <c r="F48" s="79"/>
      <c r="G48" s="102">
        <v>2.0</v>
      </c>
      <c r="H48" s="105">
        <f t="shared" si="4"/>
        <v>-0.2787295517</v>
      </c>
      <c r="I48" s="105">
        <f t="shared" si="5"/>
        <v>0.6713426778</v>
      </c>
      <c r="J48" s="105">
        <f t="shared" ref="J48:K48" si="53">M72</f>
        <v>-0.2343614127</v>
      </c>
      <c r="K48" s="105">
        <f t="shared" si="53"/>
        <v>-0.2253410305</v>
      </c>
      <c r="L48" s="114">
        <f t="shared" si="38"/>
        <v>0.1132441255</v>
      </c>
      <c r="M48" s="114">
        <f t="shared" si="39"/>
        <v>0.6302531339</v>
      </c>
      <c r="N48" s="114">
        <f t="shared" ref="N48:O48" si="54">M92</f>
        <v>0.02854443222</v>
      </c>
      <c r="O48" s="114">
        <f t="shared" si="54"/>
        <v>0.0248795704</v>
      </c>
      <c r="P48" s="114">
        <f t="shared" si="41"/>
        <v>0.4003899262</v>
      </c>
      <c r="Q48" s="114">
        <f t="shared" si="42"/>
        <v>0.6300251361</v>
      </c>
      <c r="R48" s="114">
        <f t="shared" ref="R48:S48" si="55">M116</f>
        <v>0.215623752</v>
      </c>
      <c r="S48" s="114">
        <f t="shared" si="55"/>
        <v>0.2026661372</v>
      </c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79"/>
    </row>
    <row r="49">
      <c r="A49" s="79"/>
      <c r="B49" s="102">
        <v>28.0</v>
      </c>
      <c r="C49" s="103">
        <v>-1.27675</v>
      </c>
      <c r="D49" s="103">
        <v>-3.36873</v>
      </c>
      <c r="E49" s="103">
        <v>-82.7135</v>
      </c>
      <c r="F49" s="79"/>
      <c r="G49" s="102">
        <v>-2.0</v>
      </c>
      <c r="H49" s="105">
        <f t="shared" si="4"/>
        <v>-0.2844446398</v>
      </c>
      <c r="I49" s="105">
        <f t="shared" si="5"/>
        <v>0.6278489885</v>
      </c>
      <c r="J49" s="105">
        <f t="shared" ref="J49:K49" si="56">M73</f>
        <v>-0.2725667373</v>
      </c>
      <c r="K49" s="105">
        <f t="shared" si="56"/>
        <v>-0.2633614006</v>
      </c>
      <c r="L49" s="114">
        <f t="shared" si="38"/>
        <v>-0.0923174602</v>
      </c>
      <c r="M49" s="114">
        <f t="shared" si="39"/>
        <v>0.6257118609</v>
      </c>
      <c r="N49" s="114">
        <f t="shared" ref="N49:O49" si="57">M93</f>
        <v>-0.1645098561</v>
      </c>
      <c r="O49" s="114">
        <f t="shared" si="57"/>
        <v>-0.1615222332</v>
      </c>
      <c r="P49" s="114">
        <f t="shared" si="41"/>
        <v>0.03984246977</v>
      </c>
      <c r="Q49" s="114">
        <f t="shared" si="42"/>
        <v>0.6603181281</v>
      </c>
      <c r="R49" s="114">
        <f t="shared" ref="R49:S49" si="58">M117</f>
        <v>-0.09734895217</v>
      </c>
      <c r="S49" s="114">
        <f t="shared" si="58"/>
        <v>-0.09863835368</v>
      </c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79"/>
    </row>
    <row r="50">
      <c r="A50" s="79"/>
      <c r="B50" s="102">
        <v>30.0</v>
      </c>
      <c r="C50" s="103">
        <v>-1.27675</v>
      </c>
      <c r="D50" s="103">
        <v>-3.36873</v>
      </c>
      <c r="E50" s="103">
        <v>-82.7135</v>
      </c>
      <c r="F50" s="79"/>
      <c r="G50" s="102">
        <v>-6.0</v>
      </c>
      <c r="H50" s="105">
        <f t="shared" si="4"/>
        <v>-0.3017260006</v>
      </c>
      <c r="I50" s="105">
        <f t="shared" si="5"/>
        <v>0.57108483</v>
      </c>
      <c r="J50" s="105">
        <f t="shared" ref="J50:K50" si="59">M74</f>
        <v>-0.3153048867</v>
      </c>
      <c r="K50" s="105">
        <f t="shared" si="59"/>
        <v>-0.3055402822</v>
      </c>
      <c r="L50" s="114">
        <f t="shared" si="38"/>
        <v>-0.2583999323</v>
      </c>
      <c r="M50" s="114">
        <f t="shared" si="39"/>
        <v>0.5921729855</v>
      </c>
      <c r="N50" s="114">
        <f t="shared" ref="N50:O50" si="60">M94</f>
        <v>-0.3285379039</v>
      </c>
      <c r="O50" s="114">
        <f t="shared" si="60"/>
        <v>-0.3201754388</v>
      </c>
      <c r="P50" s="114">
        <f t="shared" si="41"/>
        <v>-0.2233500918</v>
      </c>
      <c r="Q50" s="114">
        <f t="shared" si="42"/>
        <v>0.6083898286</v>
      </c>
      <c r="R50" s="114">
        <f t="shared" ref="R50:S50" si="61">M118</f>
        <v>-0.3362845049</v>
      </c>
      <c r="S50" s="114">
        <f t="shared" si="61"/>
        <v>-0.3290563399</v>
      </c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79"/>
    </row>
    <row r="51">
      <c r="A51" s="79"/>
      <c r="B51" s="79"/>
      <c r="C51" s="79"/>
      <c r="D51" s="79"/>
      <c r="E51" s="79"/>
      <c r="F51" s="79"/>
      <c r="G51" s="102">
        <v>-4.0</v>
      </c>
      <c r="H51" s="105">
        <f t="shared" si="4"/>
        <v>-0.2897831643</v>
      </c>
      <c r="I51" s="105">
        <f t="shared" si="5"/>
        <v>0.6072347812</v>
      </c>
      <c r="J51" s="105">
        <f t="shared" ref="J51:K51" si="62">M75</f>
        <v>-0.291007293</v>
      </c>
      <c r="K51" s="105">
        <f t="shared" si="62"/>
        <v>-0.2816291884</v>
      </c>
      <c r="L51" s="114">
        <f t="shared" si="38"/>
        <v>-0.1869325257</v>
      </c>
      <c r="M51" s="114">
        <f t="shared" si="39"/>
        <v>0.6300209456</v>
      </c>
      <c r="N51" s="114">
        <f t="shared" ref="N51:O51" si="63">M95</f>
        <v>-0.2550618494</v>
      </c>
      <c r="O51" s="114">
        <f t="shared" si="63"/>
        <v>-0.2490122475</v>
      </c>
      <c r="P51" s="114">
        <f t="shared" si="41"/>
        <v>-0.09715291545</v>
      </c>
      <c r="Q51" s="114">
        <f t="shared" si="42"/>
        <v>0.6505626282</v>
      </c>
      <c r="R51" s="114">
        <f t="shared" ref="R51:S51" si="64">M119</f>
        <v>-0.2214698535</v>
      </c>
      <c r="S51" s="114">
        <f t="shared" si="64"/>
        <v>-0.2183257433</v>
      </c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79"/>
      <c r="AT51" s="79"/>
    </row>
    <row r="52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79"/>
      <c r="AM52" s="79"/>
      <c r="AN52" s="79"/>
      <c r="AO52" s="79"/>
      <c r="AP52" s="79"/>
      <c r="AQ52" s="79"/>
      <c r="AR52" s="79"/>
      <c r="AS52" s="79"/>
      <c r="AT52" s="79"/>
    </row>
    <row r="53">
      <c r="A53" s="79"/>
      <c r="B53" s="109" t="s">
        <v>136</v>
      </c>
      <c r="C53" s="30"/>
      <c r="D53" s="30"/>
      <c r="E53" s="35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</row>
    <row r="54">
      <c r="A54" s="79"/>
      <c r="B54" s="100" t="s">
        <v>63</v>
      </c>
      <c r="C54" s="101" t="s">
        <v>128</v>
      </c>
      <c r="D54" s="101" t="s">
        <v>129</v>
      </c>
      <c r="E54" s="101" t="s">
        <v>130</v>
      </c>
      <c r="F54" s="79"/>
      <c r="G54" s="117" t="s">
        <v>137</v>
      </c>
      <c r="H54" s="117" t="s">
        <v>138</v>
      </c>
      <c r="I54" s="118" t="s">
        <v>139</v>
      </c>
      <c r="J54" s="119"/>
      <c r="K54" s="112" t="s">
        <v>132</v>
      </c>
      <c r="L54" s="112" t="s">
        <v>133</v>
      </c>
      <c r="M54" s="113" t="s">
        <v>134</v>
      </c>
      <c r="N54" s="113" t="s">
        <v>135</v>
      </c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</row>
    <row r="55">
      <c r="A55" s="79"/>
      <c r="B55" s="102">
        <v>-4.0</v>
      </c>
      <c r="C55" s="103">
        <v>-1.50215</v>
      </c>
      <c r="D55" s="103">
        <v>-2.721</v>
      </c>
      <c r="E55" s="103">
        <v>-96.1105</v>
      </c>
      <c r="F55" s="79"/>
      <c r="G55" s="105">
        <f t="shared" ref="G55:G75" si="66">C55*COS(B55*3.141592654/180) + D55*SIN(B55*3.141592654/180)</f>
        <v>-1.308683473</v>
      </c>
      <c r="H55" s="105">
        <f t="shared" ref="H55:H75" si="67">D55*COS(B55*3.141592654/180) + C55*SIN(B55*3.141592654/180)</f>
        <v>-2.609587094</v>
      </c>
      <c r="I55" s="120">
        <f t="shared" ref="I55:I75" si="68">E55*0.1/((0.175*0.0565)*25^2*1.208 )</f>
        <v>-1.287470801</v>
      </c>
      <c r="J55" s="119"/>
      <c r="K55" s="105">
        <f t="shared" ref="K55:M55" si="65">(G55*0.001*9.81)/(0.5*1.225*10^2*0.0565*0.0125)</f>
        <v>-0.2967830347</v>
      </c>
      <c r="L55" s="105">
        <f t="shared" si="65"/>
        <v>-0.5918017558</v>
      </c>
      <c r="M55" s="105">
        <f t="shared" si="65"/>
        <v>-0.2919724284</v>
      </c>
      <c r="N55" s="105">
        <f t="shared" ref="N55:N75" si="70">M55-K55*(1.8284806565186/56.5)</f>
        <v>-0.2823677905</v>
      </c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</row>
    <row r="56">
      <c r="A56" s="79"/>
      <c r="B56" s="102">
        <v>0.0</v>
      </c>
      <c r="C56" s="103">
        <v>-1.24941</v>
      </c>
      <c r="D56" s="103">
        <v>-2.83677</v>
      </c>
      <c r="E56" s="103">
        <v>-82.7844</v>
      </c>
      <c r="F56" s="79"/>
      <c r="G56" s="105">
        <f t="shared" si="66"/>
        <v>-1.24941</v>
      </c>
      <c r="H56" s="105">
        <f t="shared" si="67"/>
        <v>-2.83677</v>
      </c>
      <c r="I56" s="120">
        <f t="shared" si="68"/>
        <v>-1.108957896</v>
      </c>
      <c r="J56" s="119"/>
      <c r="K56" s="105">
        <f t="shared" ref="K56:M56" si="69">(G56*0.001*9.81)/(0.5*1.225*10^2*0.0565*0.0125)</f>
        <v>-0.2833410057</v>
      </c>
      <c r="L56" s="105">
        <f t="shared" si="69"/>
        <v>-0.64332226</v>
      </c>
      <c r="M56" s="105">
        <f t="shared" si="69"/>
        <v>-0.2514892993</v>
      </c>
      <c r="N56" s="105">
        <f t="shared" si="70"/>
        <v>-0.242319679</v>
      </c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</row>
    <row r="57">
      <c r="A57" s="79"/>
      <c r="B57" s="102">
        <v>4.0</v>
      </c>
      <c r="C57" s="103">
        <v>-1.03316</v>
      </c>
      <c r="D57" s="103">
        <v>-2.9509</v>
      </c>
      <c r="E57" s="103">
        <v>-70.8318</v>
      </c>
      <c r="F57" s="79"/>
      <c r="G57" s="105">
        <f t="shared" si="66"/>
        <v>-1.236487653</v>
      </c>
      <c r="H57" s="105">
        <f t="shared" si="67"/>
        <v>-3.015781354</v>
      </c>
      <c r="I57" s="120">
        <f t="shared" si="68"/>
        <v>-0.9488440318</v>
      </c>
      <c r="J57" s="119"/>
      <c r="K57" s="105">
        <f t="shared" ref="K57:M57" si="71">(G57*0.001*9.81)/(0.5*1.225*10^2*0.0565*0.0125)</f>
        <v>-0.2804104778</v>
      </c>
      <c r="L57" s="105">
        <f t="shared" si="71"/>
        <v>-0.6839184271</v>
      </c>
      <c r="M57" s="105">
        <f t="shared" si="71"/>
        <v>-0.2151787022</v>
      </c>
      <c r="N57" s="105">
        <f t="shared" si="70"/>
        <v>-0.206103921</v>
      </c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79"/>
      <c r="AT57" s="79"/>
    </row>
    <row r="58">
      <c r="A58" s="79"/>
      <c r="B58" s="102">
        <v>8.0</v>
      </c>
      <c r="C58" s="103">
        <v>-0.906185</v>
      </c>
      <c r="D58" s="103">
        <v>-3.07232</v>
      </c>
      <c r="E58" s="103">
        <v>-64.7818</v>
      </c>
      <c r="F58" s="79"/>
      <c r="G58" s="105">
        <f t="shared" si="66"/>
        <v>-1.324950371</v>
      </c>
      <c r="H58" s="105">
        <f t="shared" si="67"/>
        <v>-3.168536969</v>
      </c>
      <c r="I58" s="120">
        <f t="shared" si="68"/>
        <v>-0.8677998342</v>
      </c>
      <c r="J58" s="119"/>
      <c r="K58" s="105">
        <f t="shared" ref="K58:M58" si="72">(G58*0.001*9.81)/(0.5*1.225*10^2*0.0565*0.0125)</f>
        <v>-0.3004720395</v>
      </c>
      <c r="L58" s="105">
        <f t="shared" si="72"/>
        <v>-0.7185603218</v>
      </c>
      <c r="M58" s="105">
        <f t="shared" si="72"/>
        <v>-0.1967995116</v>
      </c>
      <c r="N58" s="105">
        <f t="shared" si="70"/>
        <v>-0.1870754884</v>
      </c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79"/>
      <c r="AT58" s="79"/>
    </row>
    <row r="59">
      <c r="A59" s="79"/>
      <c r="B59" s="102">
        <v>12.0</v>
      </c>
      <c r="C59" s="103">
        <v>-0.833507</v>
      </c>
      <c r="D59" s="103">
        <v>-3.18971</v>
      </c>
      <c r="E59" s="103">
        <v>-61.6769</v>
      </c>
      <c r="F59" s="79"/>
      <c r="G59" s="105">
        <f t="shared" si="66"/>
        <v>-1.478470872</v>
      </c>
      <c r="H59" s="105">
        <f t="shared" si="67"/>
        <v>-3.293303033</v>
      </c>
      <c r="I59" s="120">
        <f t="shared" si="68"/>
        <v>-0.8262074162</v>
      </c>
      <c r="J59" s="119"/>
      <c r="K59" s="105">
        <f t="shared" ref="K59:M59" si="73">(G59*0.001*9.81)/(0.5*1.225*10^2*0.0565*0.0125)</f>
        <v>-0.3352873946</v>
      </c>
      <c r="L59" s="105">
        <f t="shared" si="73"/>
        <v>-0.7468547504</v>
      </c>
      <c r="M59" s="105">
        <f t="shared" si="73"/>
        <v>-0.1873671895</v>
      </c>
      <c r="N59" s="105">
        <f t="shared" si="70"/>
        <v>-0.1765164547</v>
      </c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79"/>
      <c r="AM59" s="79"/>
      <c r="AN59" s="79"/>
      <c r="AO59" s="79"/>
      <c r="AP59" s="79"/>
      <c r="AQ59" s="79"/>
      <c r="AR59" s="79"/>
      <c r="AS59" s="79"/>
      <c r="AT59" s="79"/>
    </row>
    <row r="60">
      <c r="A60" s="79"/>
      <c r="B60" s="102">
        <v>16.0</v>
      </c>
      <c r="C60" s="103">
        <v>-0.711772</v>
      </c>
      <c r="D60" s="103">
        <v>-3.29999</v>
      </c>
      <c r="E60" s="103">
        <v>-55.975</v>
      </c>
      <c r="F60" s="79"/>
      <c r="G60" s="105">
        <f t="shared" si="66"/>
        <v>-1.593799678</v>
      </c>
      <c r="H60" s="105">
        <f t="shared" si="67"/>
        <v>-3.368344936</v>
      </c>
      <c r="I60" s="120">
        <f t="shared" si="68"/>
        <v>-0.7498262741</v>
      </c>
      <c r="J60" s="119"/>
      <c r="K60" s="105">
        <f t="shared" ref="K60:M60" si="74">(G60*0.001*9.81)/(0.5*1.225*10^2*0.0565*0.0125)</f>
        <v>-0.3614416434</v>
      </c>
      <c r="L60" s="105">
        <f t="shared" si="74"/>
        <v>-0.7638727414</v>
      </c>
      <c r="M60" s="105">
        <f t="shared" si="74"/>
        <v>-0.170045486</v>
      </c>
      <c r="N60" s="105">
        <f t="shared" si="70"/>
        <v>-0.1583483346</v>
      </c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79"/>
      <c r="AM60" s="79"/>
      <c r="AN60" s="79"/>
      <c r="AO60" s="79"/>
      <c r="AP60" s="79"/>
      <c r="AQ60" s="79"/>
      <c r="AR60" s="79"/>
      <c r="AS60" s="79"/>
      <c r="AT60" s="79"/>
    </row>
    <row r="61">
      <c r="A61" s="79"/>
      <c r="B61" s="102">
        <v>20.0</v>
      </c>
      <c r="C61" s="103">
        <v>-0.580752</v>
      </c>
      <c r="D61" s="103">
        <v>-3.40131</v>
      </c>
      <c r="E61" s="103">
        <v>-49.893</v>
      </c>
      <c r="F61" s="79"/>
      <c r="G61" s="105">
        <f t="shared" si="66"/>
        <v>-1.709044903</v>
      </c>
      <c r="H61" s="105">
        <f t="shared" si="67"/>
        <v>-3.39481479</v>
      </c>
      <c r="I61" s="120">
        <f t="shared" si="68"/>
        <v>-0.668353413</v>
      </c>
      <c r="J61" s="119"/>
      <c r="K61" s="105">
        <f t="shared" ref="K61:M61" si="75">(G61*0.001*9.81)/(0.5*1.225*10^2*0.0565*0.0125)</f>
        <v>-0.3875769376</v>
      </c>
      <c r="L61" s="105">
        <f t="shared" si="75"/>
        <v>-0.7698755709</v>
      </c>
      <c r="M61" s="105">
        <f t="shared" si="75"/>
        <v>-0.1515690832</v>
      </c>
      <c r="N61" s="105">
        <f t="shared" si="70"/>
        <v>-0.1390261286</v>
      </c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79"/>
      <c r="AM61" s="79"/>
      <c r="AN61" s="79"/>
      <c r="AO61" s="79"/>
      <c r="AP61" s="79"/>
      <c r="AQ61" s="79"/>
      <c r="AR61" s="79"/>
      <c r="AS61" s="79"/>
      <c r="AT61" s="79"/>
    </row>
    <row r="62">
      <c r="A62" s="79"/>
      <c r="B62" s="102">
        <v>24.0</v>
      </c>
      <c r="C62" s="103">
        <v>-0.442359</v>
      </c>
      <c r="D62" s="103">
        <v>-3.56405</v>
      </c>
      <c r="E62" s="103">
        <v>-44.9318</v>
      </c>
      <c r="F62" s="79"/>
      <c r="G62" s="105">
        <f t="shared" si="66"/>
        <v>-1.853744788</v>
      </c>
      <c r="H62" s="105">
        <f t="shared" si="67"/>
        <v>-3.435845303</v>
      </c>
      <c r="I62" s="120">
        <f t="shared" si="68"/>
        <v>-0.6018944918</v>
      </c>
      <c r="J62" s="119"/>
      <c r="K62" s="105">
        <f t="shared" ref="K62:M62" si="76">(G62*0.001*9.81)/(0.5*1.225*10^2*0.0565*0.0125)</f>
        <v>-0.4203919551</v>
      </c>
      <c r="L62" s="105">
        <f t="shared" si="76"/>
        <v>-0.7791804642</v>
      </c>
      <c r="M62" s="105">
        <f t="shared" si="76"/>
        <v>-0.1364975394</v>
      </c>
      <c r="N62" s="105">
        <f t="shared" si="70"/>
        <v>-0.1228926091</v>
      </c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79"/>
      <c r="AM62" s="79"/>
      <c r="AN62" s="79"/>
      <c r="AO62" s="79"/>
      <c r="AP62" s="79"/>
      <c r="AQ62" s="79"/>
      <c r="AR62" s="79"/>
      <c r="AS62" s="79"/>
      <c r="AT62" s="79"/>
    </row>
    <row r="63">
      <c r="A63" s="79"/>
      <c r="B63" s="102">
        <v>28.0</v>
      </c>
      <c r="C63" s="103">
        <v>-0.319565</v>
      </c>
      <c r="D63" s="103">
        <v>-3.52057</v>
      </c>
      <c r="E63" s="103">
        <v>-39.4731</v>
      </c>
      <c r="F63" s="79"/>
      <c r="G63" s="105">
        <f t="shared" si="66"/>
        <v>-1.934966647</v>
      </c>
      <c r="H63" s="105">
        <f t="shared" si="67"/>
        <v>-3.258505487</v>
      </c>
      <c r="I63" s="120">
        <f t="shared" si="68"/>
        <v>-0.5287711925</v>
      </c>
      <c r="J63" s="119"/>
      <c r="K63" s="105">
        <f t="shared" ref="K63:M63" si="77">(G63*0.001*9.81)/(0.5*1.225*10^2*0.0565*0.0125)</f>
        <v>-0.4388114358</v>
      </c>
      <c r="L63" s="105">
        <f t="shared" si="77"/>
        <v>-0.7389633682</v>
      </c>
      <c r="M63" s="105">
        <f t="shared" si="77"/>
        <v>-0.1199146489</v>
      </c>
      <c r="N63" s="105">
        <f t="shared" si="70"/>
        <v>-0.1057136184</v>
      </c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79"/>
      <c r="AM63" s="79"/>
      <c r="AN63" s="79"/>
      <c r="AO63" s="79"/>
      <c r="AP63" s="79"/>
      <c r="AQ63" s="79"/>
      <c r="AR63" s="79"/>
      <c r="AS63" s="79"/>
      <c r="AT63" s="79"/>
    </row>
    <row r="64">
      <c r="A64" s="79"/>
      <c r="B64" s="102">
        <v>32.0</v>
      </c>
      <c r="C64" s="103">
        <v>-0.162195</v>
      </c>
      <c r="D64" s="103">
        <v>-3.57429</v>
      </c>
      <c r="E64" s="103">
        <v>-32.5535</v>
      </c>
      <c r="F64" s="79"/>
      <c r="G64" s="105">
        <f t="shared" si="66"/>
        <v>-2.031634288</v>
      </c>
      <c r="H64" s="105">
        <f t="shared" si="67"/>
        <v>-3.117120085</v>
      </c>
      <c r="I64" s="120">
        <f t="shared" si="68"/>
        <v>-0.4360780636</v>
      </c>
      <c r="J64" s="119"/>
      <c r="K64" s="105">
        <f t="shared" ref="K64:M64" si="78">(G64*0.001*9.81)/(0.5*1.225*10^2*0.0565*0.0125)</f>
        <v>-0.4607337083</v>
      </c>
      <c r="L64" s="105">
        <f t="shared" si="78"/>
        <v>-0.7069000086</v>
      </c>
      <c r="M64" s="105">
        <f t="shared" si="78"/>
        <v>-0.09889371554</v>
      </c>
      <c r="N64" s="105">
        <f t="shared" si="70"/>
        <v>-0.08398322575</v>
      </c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79"/>
      <c r="AM64" s="79"/>
      <c r="AN64" s="79"/>
      <c r="AO64" s="79"/>
      <c r="AP64" s="79"/>
      <c r="AQ64" s="79"/>
      <c r="AR64" s="79"/>
      <c r="AS64" s="79"/>
      <c r="AT64" s="79"/>
    </row>
    <row r="65">
      <c r="A65" s="79"/>
      <c r="B65" s="102">
        <v>30.0</v>
      </c>
      <c r="C65" s="103">
        <v>-0.239627</v>
      </c>
      <c r="D65" s="103">
        <v>-3.60924</v>
      </c>
      <c r="E65" s="103">
        <v>-35.8899</v>
      </c>
      <c r="F65" s="79"/>
      <c r="G65" s="105">
        <f t="shared" si="66"/>
        <v>-2.01214307</v>
      </c>
      <c r="H65" s="105">
        <f t="shared" si="67"/>
        <v>-3.245507028</v>
      </c>
      <c r="I65" s="120">
        <f t="shared" si="68"/>
        <v>-0.4807715943</v>
      </c>
      <c r="J65" s="119"/>
      <c r="K65" s="105">
        <f t="shared" ref="K65:M65" si="79">(G65*0.001*9.81)/(0.5*1.225*10^2*0.0565*0.0125)</f>
        <v>-0.4563134928</v>
      </c>
      <c r="L65" s="105">
        <f t="shared" si="79"/>
        <v>-0.7360155798</v>
      </c>
      <c r="M65" s="105">
        <f t="shared" si="79"/>
        <v>-0.1090293075</v>
      </c>
      <c r="N65" s="105">
        <f t="shared" si="70"/>
        <v>-0.09426186687</v>
      </c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79"/>
      <c r="AM65" s="79"/>
      <c r="AN65" s="79"/>
      <c r="AO65" s="79"/>
      <c r="AP65" s="79"/>
      <c r="AQ65" s="79"/>
      <c r="AR65" s="79"/>
      <c r="AS65" s="79"/>
      <c r="AT65" s="79"/>
    </row>
    <row r="66">
      <c r="A66" s="79"/>
      <c r="B66" s="102">
        <v>26.0</v>
      </c>
      <c r="C66" s="103">
        <v>-0.373019</v>
      </c>
      <c r="D66" s="103">
        <v>-3.53526</v>
      </c>
      <c r="E66" s="103">
        <v>-41.6545</v>
      </c>
      <c r="F66" s="79"/>
      <c r="G66" s="105">
        <f t="shared" si="66"/>
        <v>-1.885023237</v>
      </c>
      <c r="H66" s="105">
        <f t="shared" si="67"/>
        <v>-3.340991407</v>
      </c>
      <c r="I66" s="120">
        <f t="shared" si="68"/>
        <v>-0.5579926491</v>
      </c>
      <c r="J66" s="119"/>
      <c r="K66" s="105">
        <f t="shared" ref="K66:M66" si="80">(G66*0.001*9.81)/(0.5*1.225*10^2*0.0565*0.0125)</f>
        <v>-0.4274852769</v>
      </c>
      <c r="L66" s="105">
        <f t="shared" si="80"/>
        <v>-0.7576695123</v>
      </c>
      <c r="M66" s="105">
        <f t="shared" si="80"/>
        <v>-0.1265414863</v>
      </c>
      <c r="N66" s="105">
        <f t="shared" si="70"/>
        <v>-0.1127069985</v>
      </c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79"/>
      <c r="AM66" s="79"/>
      <c r="AN66" s="79"/>
      <c r="AO66" s="79"/>
      <c r="AP66" s="79"/>
      <c r="AQ66" s="79"/>
      <c r="AR66" s="79"/>
      <c r="AS66" s="79"/>
      <c r="AT66" s="79"/>
    </row>
    <row r="67">
      <c r="A67" s="79"/>
      <c r="B67" s="102">
        <v>22.0</v>
      </c>
      <c r="C67" s="103">
        <v>-0.520162</v>
      </c>
      <c r="D67" s="103">
        <v>-3.41617</v>
      </c>
      <c r="E67" s="103">
        <v>-47.9484</v>
      </c>
      <c r="F67" s="79"/>
      <c r="G67" s="105">
        <f t="shared" si="66"/>
        <v>-1.762005615</v>
      </c>
      <c r="H67" s="105">
        <f t="shared" si="67"/>
        <v>-3.362273783</v>
      </c>
      <c r="I67" s="120">
        <f t="shared" si="68"/>
        <v>-0.6423040664</v>
      </c>
      <c r="J67" s="119"/>
      <c r="K67" s="105">
        <f t="shared" ref="K67:M67" si="81">(G67*0.001*9.81)/(0.5*1.225*10^2*0.0565*0.0125)</f>
        <v>-0.3995873596</v>
      </c>
      <c r="L67" s="105">
        <f t="shared" si="81"/>
        <v>-0.7624959263</v>
      </c>
      <c r="M67" s="105">
        <f t="shared" si="81"/>
        <v>-0.1456616164</v>
      </c>
      <c r="N67" s="105">
        <f t="shared" si="70"/>
        <v>-0.1327299747</v>
      </c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  <c r="AI67" s="79"/>
      <c r="AJ67" s="79"/>
      <c r="AK67" s="79"/>
      <c r="AL67" s="79"/>
      <c r="AM67" s="79"/>
      <c r="AN67" s="79"/>
      <c r="AO67" s="79"/>
      <c r="AP67" s="79"/>
      <c r="AQ67" s="79"/>
      <c r="AR67" s="79"/>
      <c r="AS67" s="79"/>
      <c r="AT67" s="79"/>
    </row>
    <row r="68">
      <c r="A68" s="79"/>
      <c r="B68" s="102">
        <v>18.0</v>
      </c>
      <c r="C68" s="103">
        <v>-0.645856</v>
      </c>
      <c r="D68" s="103">
        <v>-3.3914</v>
      </c>
      <c r="E68" s="103">
        <v>-53.6177</v>
      </c>
      <c r="F68" s="79"/>
      <c r="G68" s="105">
        <f t="shared" si="66"/>
        <v>-1.662245792</v>
      </c>
      <c r="H68" s="105">
        <f t="shared" si="67"/>
        <v>-3.424993549</v>
      </c>
      <c r="I68" s="120">
        <f t="shared" si="68"/>
        <v>-0.7182485076</v>
      </c>
      <c r="J68" s="119"/>
      <c r="K68" s="105">
        <f t="shared" ref="K68:M68" si="82">(G68*0.001*9.81)/(0.5*1.225*10^2*0.0565*0.0125)</f>
        <v>-0.3769638426</v>
      </c>
      <c r="L68" s="105">
        <f t="shared" si="82"/>
        <v>-0.7767195051</v>
      </c>
      <c r="M68" s="105">
        <f t="shared" si="82"/>
        <v>-0.162884285</v>
      </c>
      <c r="N68" s="105">
        <f t="shared" si="70"/>
        <v>-0.1506847966</v>
      </c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79"/>
      <c r="AI68" s="79"/>
      <c r="AJ68" s="79"/>
      <c r="AK68" s="79"/>
      <c r="AL68" s="79"/>
      <c r="AM68" s="79"/>
      <c r="AN68" s="79"/>
      <c r="AO68" s="79"/>
      <c r="AP68" s="79"/>
      <c r="AQ68" s="79"/>
      <c r="AR68" s="79"/>
      <c r="AS68" s="79"/>
      <c r="AT68" s="79"/>
    </row>
    <row r="69">
      <c r="A69" s="79"/>
      <c r="B69" s="102">
        <v>14.0</v>
      </c>
      <c r="C69" s="103">
        <v>-0.767346</v>
      </c>
      <c r="D69" s="103">
        <v>-3.2807</v>
      </c>
      <c r="E69" s="103">
        <v>-59.1793</v>
      </c>
      <c r="F69" s="79"/>
      <c r="G69" s="105">
        <f t="shared" si="66"/>
        <v>-1.538225707</v>
      </c>
      <c r="H69" s="105">
        <f t="shared" si="67"/>
        <v>-3.368886988</v>
      </c>
      <c r="I69" s="120">
        <f t="shared" si="68"/>
        <v>-0.7927502281</v>
      </c>
      <c r="J69" s="119"/>
      <c r="K69" s="105">
        <f t="shared" ref="K69:M69" si="83">(G69*0.001*9.81)/(0.5*1.225*10^2*0.0565*0.0125)</f>
        <v>-0.348838587</v>
      </c>
      <c r="L69" s="105">
        <f t="shared" si="83"/>
        <v>-0.7639956679</v>
      </c>
      <c r="M69" s="105">
        <f t="shared" si="83"/>
        <v>-0.1797797736</v>
      </c>
      <c r="N69" s="105">
        <f t="shared" si="70"/>
        <v>-0.1684904885</v>
      </c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  <c r="AS69" s="79"/>
      <c r="AT69" s="79"/>
    </row>
    <row r="70">
      <c r="A70" s="79"/>
      <c r="B70" s="102">
        <v>10.0</v>
      </c>
      <c r="C70" s="103">
        <v>-0.874629</v>
      </c>
      <c r="D70" s="103">
        <v>-3.15153</v>
      </c>
      <c r="E70" s="103">
        <v>-64.3694</v>
      </c>
      <c r="F70" s="79"/>
      <c r="G70" s="105">
        <f t="shared" si="66"/>
        <v>-1.408598862</v>
      </c>
      <c r="H70" s="105">
        <f t="shared" si="67"/>
        <v>-3.25552891</v>
      </c>
      <c r="I70" s="120">
        <f t="shared" si="68"/>
        <v>-0.8622754331</v>
      </c>
      <c r="J70" s="119"/>
      <c r="K70" s="105">
        <f t="shared" ref="K70:M70" si="84">(G70*0.001*9.81)/(0.5*1.225*10^2*0.0565*0.0125)</f>
        <v>-0.3194418311</v>
      </c>
      <c r="L70" s="105">
        <f t="shared" si="84"/>
        <v>-0.7382883405</v>
      </c>
      <c r="M70" s="105">
        <f t="shared" si="84"/>
        <v>-0.1955466888</v>
      </c>
      <c r="N70" s="105">
        <f t="shared" si="70"/>
        <v>-0.1852087559</v>
      </c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79"/>
      <c r="AM70" s="79"/>
      <c r="AN70" s="79"/>
      <c r="AO70" s="79"/>
      <c r="AP70" s="79"/>
      <c r="AQ70" s="79"/>
      <c r="AR70" s="79"/>
      <c r="AS70" s="79"/>
      <c r="AT70" s="79"/>
    </row>
    <row r="71">
      <c r="A71" s="79"/>
      <c r="B71" s="102">
        <v>6.0</v>
      </c>
      <c r="C71" s="103">
        <v>-1.01604</v>
      </c>
      <c r="D71" s="103">
        <v>-3.02338</v>
      </c>
      <c r="E71" s="103">
        <v>-71.2516</v>
      </c>
      <c r="F71" s="79"/>
      <c r="G71" s="105">
        <f t="shared" si="66"/>
        <v>-1.326503292</v>
      </c>
      <c r="H71" s="105">
        <f t="shared" si="67"/>
        <v>-3.113022708</v>
      </c>
      <c r="I71" s="120">
        <f t="shared" si="68"/>
        <v>-0.9544675614</v>
      </c>
      <c r="J71" s="119"/>
      <c r="K71" s="105">
        <f t="shared" ref="K71:M71" si="85">(G71*0.001*9.81)/(0.5*1.225*10^2*0.0565*0.0125)</f>
        <v>-0.3008242105</v>
      </c>
      <c r="L71" s="105">
        <f t="shared" si="85"/>
        <v>-0.7059708062</v>
      </c>
      <c r="M71" s="105">
        <f t="shared" si="85"/>
        <v>-0.2164540053</v>
      </c>
      <c r="N71" s="105">
        <f t="shared" si="70"/>
        <v>-0.206718585</v>
      </c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79"/>
      <c r="AT71" s="79"/>
    </row>
    <row r="72">
      <c r="A72" s="79"/>
      <c r="B72" s="102">
        <v>2.0</v>
      </c>
      <c r="C72" s="103">
        <v>-1.12776</v>
      </c>
      <c r="D72" s="103">
        <v>-2.92275</v>
      </c>
      <c r="E72" s="103">
        <v>-77.1463</v>
      </c>
      <c r="F72" s="79"/>
      <c r="G72" s="105">
        <f t="shared" si="66"/>
        <v>-1.229075503</v>
      </c>
      <c r="H72" s="105">
        <f t="shared" si="67"/>
        <v>-2.960327796</v>
      </c>
      <c r="I72" s="120">
        <f t="shared" si="68"/>
        <v>-1.033431401</v>
      </c>
      <c r="J72" s="119"/>
      <c r="K72" s="105">
        <f t="shared" ref="K72:M72" si="86">(G72*0.001*9.81)/(0.5*1.225*10^2*0.0565*0.0125)</f>
        <v>-0.2787295517</v>
      </c>
      <c r="L72" s="105">
        <f t="shared" si="86"/>
        <v>-0.6713426778</v>
      </c>
      <c r="M72" s="105">
        <f t="shared" si="86"/>
        <v>-0.2343614127</v>
      </c>
      <c r="N72" s="105">
        <f t="shared" si="70"/>
        <v>-0.2253410305</v>
      </c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79"/>
      <c r="AT72" s="79"/>
    </row>
    <row r="73">
      <c r="A73" s="79"/>
      <c r="B73" s="102">
        <v>-2.0</v>
      </c>
      <c r="C73" s="103">
        <v>-1.35343</v>
      </c>
      <c r="D73" s="103">
        <v>-2.81749</v>
      </c>
      <c r="E73" s="103">
        <v>-89.7226</v>
      </c>
      <c r="F73" s="79"/>
      <c r="G73" s="105">
        <f t="shared" si="66"/>
        <v>-1.254276544</v>
      </c>
      <c r="H73" s="105">
        <f t="shared" si="67"/>
        <v>-2.768539635</v>
      </c>
      <c r="I73" s="120">
        <f t="shared" si="68"/>
        <v>-1.201900185</v>
      </c>
      <c r="J73" s="119"/>
      <c r="K73" s="105">
        <f t="shared" ref="K73:M73" si="87">(G73*0.001*9.81)/(0.5*1.225*10^2*0.0565*0.0125)</f>
        <v>-0.2844446398</v>
      </c>
      <c r="L73" s="105">
        <f t="shared" si="87"/>
        <v>-0.6278489885</v>
      </c>
      <c r="M73" s="105">
        <f t="shared" si="87"/>
        <v>-0.2725667373</v>
      </c>
      <c r="N73" s="105">
        <f t="shared" si="70"/>
        <v>-0.2633614006</v>
      </c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79"/>
      <c r="AT73" s="79"/>
    </row>
    <row r="74">
      <c r="A74" s="79"/>
      <c r="B74" s="102">
        <v>-6.0</v>
      </c>
      <c r="C74" s="103">
        <v>-1.62186</v>
      </c>
      <c r="D74" s="103">
        <v>-2.70257</v>
      </c>
      <c r="E74" s="103">
        <v>-103.791</v>
      </c>
      <c r="F74" s="79"/>
      <c r="G74" s="105">
        <f t="shared" si="66"/>
        <v>-1.330479792</v>
      </c>
      <c r="H74" s="105">
        <f t="shared" si="67"/>
        <v>-2.518234505</v>
      </c>
      <c r="I74" s="120">
        <f t="shared" si="68"/>
        <v>-1.390356745</v>
      </c>
      <c r="J74" s="119"/>
      <c r="K74" s="105">
        <f t="shared" ref="K74:M74" si="88">(G74*0.001*9.81)/(0.5*1.225*10^2*0.0565*0.0125)</f>
        <v>-0.3017260006</v>
      </c>
      <c r="L74" s="105">
        <f t="shared" si="88"/>
        <v>-0.57108483</v>
      </c>
      <c r="M74" s="105">
        <f t="shared" si="88"/>
        <v>-0.3153048867</v>
      </c>
      <c r="N74" s="105">
        <f t="shared" si="70"/>
        <v>-0.3055402822</v>
      </c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79"/>
      <c r="AS74" s="79"/>
      <c r="AT74" s="79"/>
    </row>
    <row r="75">
      <c r="A75" s="79"/>
      <c r="B75" s="102">
        <v>-4.0</v>
      </c>
      <c r="C75" s="103">
        <v>-1.47585</v>
      </c>
      <c r="D75" s="103">
        <v>-2.78738</v>
      </c>
      <c r="E75" s="103">
        <v>-95.7928</v>
      </c>
      <c r="F75" s="79"/>
      <c r="G75" s="105">
        <f t="shared" si="66"/>
        <v>-1.277817104</v>
      </c>
      <c r="H75" s="105">
        <f t="shared" si="67"/>
        <v>-2.677639991</v>
      </c>
      <c r="I75" s="120">
        <f t="shared" si="68"/>
        <v>-1.283214976</v>
      </c>
      <c r="J75" s="119"/>
      <c r="K75" s="105">
        <f t="shared" ref="K75:M75" si="89">(G75*0.001*9.81)/(0.5*1.225*10^2*0.0565*0.0125)</f>
        <v>-0.2897831643</v>
      </c>
      <c r="L75" s="105">
        <f t="shared" si="89"/>
        <v>-0.6072347812</v>
      </c>
      <c r="M75" s="105">
        <f t="shared" si="89"/>
        <v>-0.291007293</v>
      </c>
      <c r="N75" s="105">
        <f t="shared" si="70"/>
        <v>-0.2816291884</v>
      </c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  <c r="AI75" s="79"/>
      <c r="AJ75" s="79"/>
      <c r="AK75" s="79"/>
      <c r="AL75" s="79"/>
      <c r="AM75" s="79"/>
      <c r="AN75" s="79"/>
      <c r="AO75" s="79"/>
      <c r="AP75" s="79"/>
      <c r="AQ75" s="79"/>
      <c r="AR75" s="79"/>
      <c r="AS75" s="79"/>
      <c r="AT75" s="79"/>
    </row>
    <row r="76">
      <c r="A76" s="7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  <c r="AB76" s="79"/>
      <c r="AC76" s="79"/>
      <c r="AD76" s="79"/>
      <c r="AE76" s="79"/>
      <c r="AF76" s="79"/>
      <c r="AG76" s="79"/>
      <c r="AH76" s="79"/>
      <c r="AI76" s="79"/>
      <c r="AJ76" s="79"/>
      <c r="AK76" s="79"/>
      <c r="AL76" s="79"/>
      <c r="AM76" s="79"/>
      <c r="AN76" s="79"/>
      <c r="AO76" s="79"/>
      <c r="AP76" s="79"/>
      <c r="AQ76" s="79"/>
      <c r="AR76" s="79"/>
      <c r="AS76" s="79"/>
      <c r="AT76" s="79"/>
    </row>
    <row r="77">
      <c r="A77" s="79"/>
      <c r="B77" s="109" t="s">
        <v>140</v>
      </c>
      <c r="C77" s="30"/>
      <c r="D77" s="30"/>
      <c r="E77" s="35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79"/>
      <c r="AL77" s="79"/>
      <c r="AM77" s="79"/>
      <c r="AN77" s="79"/>
      <c r="AO77" s="79"/>
      <c r="AP77" s="79"/>
      <c r="AQ77" s="79"/>
      <c r="AR77" s="79"/>
      <c r="AS77" s="79"/>
      <c r="AT77" s="79"/>
    </row>
    <row r="78">
      <c r="A78" s="79"/>
      <c r="B78" s="100" t="s">
        <v>63</v>
      </c>
      <c r="C78" s="101" t="s">
        <v>128</v>
      </c>
      <c r="D78" s="101" t="s">
        <v>129</v>
      </c>
      <c r="E78" s="101" t="s">
        <v>130</v>
      </c>
      <c r="F78" s="79"/>
      <c r="G78" s="117" t="s">
        <v>137</v>
      </c>
      <c r="H78" s="117" t="s">
        <v>138</v>
      </c>
      <c r="I78" s="118" t="s">
        <v>139</v>
      </c>
      <c r="J78" s="119"/>
      <c r="K78" s="112" t="s">
        <v>132</v>
      </c>
      <c r="L78" s="112" t="s">
        <v>133</v>
      </c>
      <c r="M78" s="113" t="s">
        <v>134</v>
      </c>
      <c r="N78" s="113" t="s">
        <v>135</v>
      </c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  <c r="AI78" s="79"/>
      <c r="AJ78" s="79"/>
      <c r="AK78" s="79"/>
      <c r="AL78" s="79"/>
      <c r="AM78" s="79"/>
      <c r="AN78" s="79"/>
      <c r="AO78" s="79"/>
      <c r="AP78" s="79"/>
      <c r="AQ78" s="79"/>
      <c r="AR78" s="79"/>
      <c r="AS78" s="79"/>
      <c r="AT78" s="79"/>
    </row>
    <row r="79">
      <c r="A79" s="79"/>
      <c r="B79" s="102">
        <v>-4.0</v>
      </c>
      <c r="C79" s="103">
        <v>-0.962373</v>
      </c>
      <c r="D79" s="103">
        <v>-2.87322</v>
      </c>
      <c r="E79" s="103">
        <v>-79.9941</v>
      </c>
      <c r="F79" s="79"/>
      <c r="G79" s="105">
        <f t="shared" ref="G79:G95" si="91">C79*COS(B79*3.141592654/180) + D79*SIN(B79*3.141592654/180)</f>
        <v>-0.7596030122</v>
      </c>
      <c r="H79" s="105">
        <f t="shared" ref="H79:H95" si="92">D79*COS(B79*3.141592654/180) + C79*SIN(B79*3.141592654/180)</f>
        <v>-2.799089234</v>
      </c>
      <c r="I79" s="120">
        <f t="shared" ref="I79:I95" si="93">E79*0.1/((0.175*0.0565)*25^2*1.208 )</f>
        <v>-1.071579776</v>
      </c>
      <c r="J79" s="119"/>
      <c r="K79" s="105">
        <f t="shared" ref="K79:M79" si="90">(G79*0.001*9.81)/(0.5*1.225*10^2*0.0565*0.0125)</f>
        <v>-0.1722626531</v>
      </c>
      <c r="L79" s="105">
        <f t="shared" si="90"/>
        <v>-0.6347770216</v>
      </c>
      <c r="M79" s="105">
        <f t="shared" si="90"/>
        <v>-0.2430126951</v>
      </c>
      <c r="N79" s="105">
        <f t="shared" ref="N79:N95" si="95">M79-K79*(1.8284806565186/56.5)</f>
        <v>-0.2374378468</v>
      </c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79"/>
      <c r="AH79" s="79"/>
      <c r="AI79" s="79"/>
      <c r="AJ79" s="79"/>
      <c r="AK79" s="79"/>
      <c r="AL79" s="79"/>
      <c r="AM79" s="79"/>
      <c r="AN79" s="79"/>
      <c r="AO79" s="79"/>
      <c r="AP79" s="79"/>
      <c r="AQ79" s="79"/>
      <c r="AR79" s="79"/>
      <c r="AS79" s="79"/>
      <c r="AT79" s="79"/>
    </row>
    <row r="80">
      <c r="A80" s="79"/>
      <c r="B80" s="102">
        <v>0.0</v>
      </c>
      <c r="C80" s="103">
        <v>-0.0178273</v>
      </c>
      <c r="D80" s="103">
        <v>-2.91808</v>
      </c>
      <c r="E80" s="103">
        <v>-25.0849</v>
      </c>
      <c r="F80" s="79"/>
      <c r="G80" s="105">
        <f t="shared" si="91"/>
        <v>-0.0178273</v>
      </c>
      <c r="H80" s="105">
        <f t="shared" si="92"/>
        <v>-2.91808</v>
      </c>
      <c r="I80" s="120">
        <f t="shared" si="93"/>
        <v>-0.3360306762</v>
      </c>
      <c r="J80" s="119"/>
      <c r="K80" s="105">
        <f t="shared" ref="K80:M80" si="94">(G80*0.001*9.81)/(0.5*1.225*10^2*0.0565*0.0125)</f>
        <v>-0.004042872325</v>
      </c>
      <c r="L80" s="105">
        <f t="shared" si="94"/>
        <v>-0.6617617292</v>
      </c>
      <c r="M80" s="105">
        <f t="shared" si="94"/>
        <v>-0.07620498456</v>
      </c>
      <c r="N80" s="105">
        <f t="shared" si="95"/>
        <v>-0.07607414715</v>
      </c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  <c r="AA80" s="79"/>
      <c r="AB80" s="79"/>
      <c r="AC80" s="79"/>
      <c r="AD80" s="79"/>
      <c r="AE80" s="79"/>
      <c r="AF80" s="79"/>
      <c r="AG80" s="79"/>
      <c r="AH80" s="79"/>
      <c r="AI80" s="79"/>
      <c r="AJ80" s="79"/>
      <c r="AK80" s="79"/>
      <c r="AL80" s="79"/>
      <c r="AM80" s="79"/>
      <c r="AN80" s="79"/>
      <c r="AO80" s="79"/>
      <c r="AP80" s="79"/>
      <c r="AQ80" s="79"/>
      <c r="AR80" s="79"/>
      <c r="AS80" s="79"/>
      <c r="AT80" s="79"/>
    </row>
    <row r="81">
      <c r="A81" s="79"/>
      <c r="B81" s="102">
        <v>4.0</v>
      </c>
      <c r="C81" s="103">
        <v>1.11691</v>
      </c>
      <c r="D81" s="103">
        <v>-2.75606</v>
      </c>
      <c r="E81" s="103">
        <v>40.4703</v>
      </c>
      <c r="F81" s="79"/>
      <c r="G81" s="105">
        <f t="shared" si="91"/>
        <v>0.9219362363</v>
      </c>
      <c r="H81" s="105">
        <f t="shared" si="92"/>
        <v>-2.671434673</v>
      </c>
      <c r="I81" s="120">
        <f t="shared" si="93"/>
        <v>0.5421294195</v>
      </c>
      <c r="J81" s="119"/>
      <c r="K81" s="105">
        <f t="shared" ref="K81:M81" si="96">(G81*0.001*9.81)/(0.5*1.225*10^2*0.0565*0.0125)</f>
        <v>0.2090765565</v>
      </c>
      <c r="L81" s="105">
        <f t="shared" si="96"/>
        <v>-0.6058275403</v>
      </c>
      <c r="M81" s="105">
        <f t="shared" si="96"/>
        <v>0.1229440256</v>
      </c>
      <c r="N81" s="105">
        <f t="shared" si="95"/>
        <v>0.1161777877</v>
      </c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  <c r="AA81" s="79"/>
      <c r="AB81" s="79"/>
      <c r="AC81" s="79"/>
      <c r="AD81" s="79"/>
      <c r="AE81" s="79"/>
      <c r="AF81" s="79"/>
      <c r="AG81" s="79"/>
      <c r="AH81" s="79"/>
      <c r="AI81" s="79"/>
      <c r="AJ81" s="79"/>
      <c r="AK81" s="79"/>
      <c r="AL81" s="79"/>
      <c r="AM81" s="79"/>
      <c r="AN81" s="79"/>
      <c r="AO81" s="79"/>
      <c r="AP81" s="79"/>
      <c r="AQ81" s="79"/>
      <c r="AR81" s="79"/>
      <c r="AS81" s="79"/>
      <c r="AT81" s="79"/>
    </row>
    <row r="82">
      <c r="A82" s="79"/>
      <c r="B82" s="102">
        <v>8.0</v>
      </c>
      <c r="C82" s="103">
        <v>2.01314</v>
      </c>
      <c r="D82" s="103">
        <v>-2.59446</v>
      </c>
      <c r="E82" s="103">
        <v>91.7795</v>
      </c>
      <c r="F82" s="79"/>
      <c r="G82" s="105">
        <f t="shared" si="91"/>
        <v>1.632469216</v>
      </c>
      <c r="H82" s="105">
        <f t="shared" si="92"/>
        <v>-2.289035957</v>
      </c>
      <c r="I82" s="120">
        <f t="shared" si="93"/>
        <v>1.229453873</v>
      </c>
      <c r="J82" s="119"/>
      <c r="K82" s="105">
        <f t="shared" ref="K82:M82" si="97">(G82*0.001*9.81)/(0.5*1.225*10^2*0.0565*0.0125)</f>
        <v>0.3702111153</v>
      </c>
      <c r="L82" s="105">
        <f t="shared" si="97"/>
        <v>-0.5191072188</v>
      </c>
      <c r="M82" s="105">
        <f t="shared" si="97"/>
        <v>0.2788153583</v>
      </c>
      <c r="N82" s="105">
        <f t="shared" si="95"/>
        <v>0.2668344049</v>
      </c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  <c r="AA82" s="79"/>
      <c r="AB82" s="79"/>
      <c r="AC82" s="79"/>
      <c r="AD82" s="79"/>
      <c r="AE82" s="79"/>
      <c r="AF82" s="79"/>
      <c r="AG82" s="79"/>
      <c r="AH82" s="79"/>
      <c r="AI82" s="79"/>
      <c r="AJ82" s="79"/>
      <c r="AK82" s="79"/>
      <c r="AL82" s="79"/>
      <c r="AM82" s="79"/>
      <c r="AN82" s="79"/>
      <c r="AO82" s="79"/>
      <c r="AP82" s="79"/>
      <c r="AQ82" s="79"/>
      <c r="AR82" s="79"/>
      <c r="AS82" s="79"/>
      <c r="AT82" s="79"/>
    </row>
    <row r="83">
      <c r="A83" s="79"/>
      <c r="B83" s="102">
        <v>12.0</v>
      </c>
      <c r="C83" s="103">
        <v>2.01404</v>
      </c>
      <c r="D83" s="103">
        <v>-2.87537</v>
      </c>
      <c r="E83" s="103">
        <v>80.2328</v>
      </c>
      <c r="F83" s="79"/>
      <c r="G83" s="105">
        <f t="shared" si="91"/>
        <v>1.372205355</v>
      </c>
      <c r="H83" s="105">
        <f t="shared" si="92"/>
        <v>-2.393793805</v>
      </c>
      <c r="I83" s="120">
        <f t="shared" si="93"/>
        <v>1.074777338</v>
      </c>
      <c r="J83" s="119"/>
      <c r="K83" s="105">
        <f t="shared" ref="K83:M83" si="98">(G83*0.001*9.81)/(0.5*1.225*10^2*0.0565*0.0125)</f>
        <v>0.3111885173</v>
      </c>
      <c r="L83" s="105">
        <f t="shared" si="98"/>
        <v>-0.5428641873</v>
      </c>
      <c r="M83" s="105">
        <f t="shared" si="98"/>
        <v>0.2437378377</v>
      </c>
      <c r="N83" s="105">
        <f t="shared" si="95"/>
        <v>0.2336670026</v>
      </c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79"/>
      <c r="AC83" s="79"/>
      <c r="AD83" s="79"/>
      <c r="AE83" s="79"/>
      <c r="AF83" s="79"/>
      <c r="AG83" s="79"/>
      <c r="AH83" s="79"/>
      <c r="AI83" s="79"/>
      <c r="AJ83" s="79"/>
      <c r="AK83" s="79"/>
      <c r="AL83" s="79"/>
      <c r="AM83" s="79"/>
      <c r="AN83" s="79"/>
      <c r="AO83" s="79"/>
      <c r="AP83" s="79"/>
      <c r="AQ83" s="79"/>
      <c r="AR83" s="79"/>
      <c r="AS83" s="79"/>
      <c r="AT83" s="79"/>
    </row>
    <row r="84">
      <c r="A84" s="79"/>
      <c r="B84" s="102">
        <v>16.0</v>
      </c>
      <c r="C84" s="103">
        <v>2.38054</v>
      </c>
      <c r="D84" s="103">
        <v>-2.27961</v>
      </c>
      <c r="E84" s="103">
        <v>99.1858</v>
      </c>
      <c r="F84" s="79"/>
      <c r="G84" s="105">
        <f t="shared" si="91"/>
        <v>1.659976245</v>
      </c>
      <c r="H84" s="105">
        <f t="shared" si="92"/>
        <v>-1.535136024</v>
      </c>
      <c r="I84" s="120">
        <f t="shared" si="93"/>
        <v>1.328666706</v>
      </c>
      <c r="J84" s="119"/>
      <c r="K84" s="105">
        <f t="shared" ref="K84:M84" si="99">(G84*0.001*9.81)/(0.5*1.225*10^2*0.0565*0.0125)</f>
        <v>0.376449155</v>
      </c>
      <c r="L84" s="105">
        <f t="shared" si="99"/>
        <v>-0.348137909</v>
      </c>
      <c r="M84" s="105">
        <f t="shared" si="99"/>
        <v>0.3013148292</v>
      </c>
      <c r="N84" s="105">
        <f t="shared" si="95"/>
        <v>0.2891319973</v>
      </c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  <c r="AA84" s="79"/>
      <c r="AB84" s="79"/>
      <c r="AC84" s="79"/>
      <c r="AD84" s="79"/>
      <c r="AE84" s="79"/>
      <c r="AF84" s="79"/>
      <c r="AG84" s="79"/>
      <c r="AH84" s="79"/>
      <c r="AI84" s="79"/>
      <c r="AJ84" s="79"/>
      <c r="AK84" s="79"/>
      <c r="AL84" s="79"/>
      <c r="AM84" s="79"/>
      <c r="AN84" s="79"/>
      <c r="AO84" s="79"/>
      <c r="AP84" s="79"/>
      <c r="AQ84" s="79"/>
      <c r="AR84" s="79"/>
      <c r="AS84" s="79"/>
      <c r="AT84" s="79"/>
    </row>
    <row r="85">
      <c r="A85" s="79"/>
      <c r="B85" s="102">
        <v>20.0</v>
      </c>
      <c r="C85" s="103">
        <v>2.09885</v>
      </c>
      <c r="D85" s="103">
        <v>-2.45926</v>
      </c>
      <c r="E85" s="103">
        <v>77.4581</v>
      </c>
      <c r="F85" s="79"/>
      <c r="G85" s="105">
        <f t="shared" si="91"/>
        <v>1.131157399</v>
      </c>
      <c r="H85" s="105">
        <f t="shared" si="92"/>
        <v>-1.593099497</v>
      </c>
      <c r="I85" s="120">
        <f t="shared" si="93"/>
        <v>1.037608191</v>
      </c>
      <c r="J85" s="119"/>
      <c r="K85" s="105">
        <f t="shared" ref="K85:M85" si="100">(G85*0.001*9.81)/(0.5*1.225*10^2*0.0565*0.0125)</f>
        <v>0.2565236993</v>
      </c>
      <c r="L85" s="105">
        <f t="shared" si="100"/>
        <v>-0.3612828564</v>
      </c>
      <c r="M85" s="105">
        <f t="shared" si="100"/>
        <v>0.2353086245</v>
      </c>
      <c r="N85" s="105">
        <f t="shared" si="95"/>
        <v>0.227006879</v>
      </c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9"/>
      <c r="AC85" s="79"/>
      <c r="AD85" s="79"/>
      <c r="AE85" s="79"/>
      <c r="AF85" s="79"/>
      <c r="AG85" s="79"/>
      <c r="AH85" s="79"/>
      <c r="AI85" s="79"/>
      <c r="AJ85" s="79"/>
      <c r="AK85" s="79"/>
      <c r="AL85" s="79"/>
      <c r="AM85" s="79"/>
      <c r="AN85" s="79"/>
      <c r="AO85" s="79"/>
      <c r="AP85" s="79"/>
      <c r="AQ85" s="79"/>
      <c r="AR85" s="79"/>
      <c r="AS85" s="79"/>
      <c r="AT85" s="79"/>
    </row>
    <row r="86">
      <c r="A86" s="79"/>
      <c r="B86" s="102">
        <v>24.0</v>
      </c>
      <c r="C86" s="103">
        <v>2.37995</v>
      </c>
      <c r="D86" s="103">
        <v>-2.20247</v>
      </c>
      <c r="E86" s="103">
        <v>90.5701</v>
      </c>
      <c r="F86" s="79"/>
      <c r="G86" s="105">
        <f t="shared" si="91"/>
        <v>1.278367257</v>
      </c>
      <c r="H86" s="105">
        <f t="shared" si="92"/>
        <v>-1.04404359</v>
      </c>
      <c r="I86" s="120">
        <f t="shared" si="93"/>
        <v>1.213253071</v>
      </c>
      <c r="J86" s="119"/>
      <c r="K86" s="105">
        <f t="shared" ref="K86:M86" si="101">(G86*0.001*9.81)/(0.5*1.225*10^2*0.0565*0.0125)</f>
        <v>0.2899079281</v>
      </c>
      <c r="L86" s="105">
        <f t="shared" si="101"/>
        <v>-0.2367680432</v>
      </c>
      <c r="M86" s="105">
        <f t="shared" si="101"/>
        <v>0.2751413429</v>
      </c>
      <c r="N86" s="105">
        <f t="shared" si="95"/>
        <v>0.2657592006</v>
      </c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  <c r="AA86" s="79"/>
      <c r="AB86" s="79"/>
      <c r="AC86" s="79"/>
      <c r="AD86" s="79"/>
      <c r="AE86" s="79"/>
      <c r="AF86" s="79"/>
      <c r="AG86" s="79"/>
      <c r="AH86" s="79"/>
      <c r="AI86" s="79"/>
      <c r="AJ86" s="79"/>
      <c r="AK86" s="79"/>
      <c r="AL86" s="79"/>
      <c r="AM86" s="79"/>
      <c r="AN86" s="79"/>
      <c r="AO86" s="79"/>
      <c r="AP86" s="79"/>
      <c r="AQ86" s="79"/>
      <c r="AR86" s="79"/>
      <c r="AS86" s="79"/>
      <c r="AT86" s="79"/>
    </row>
    <row r="87">
      <c r="A87" s="79"/>
      <c r="B87" s="102">
        <v>22.0</v>
      </c>
      <c r="C87" s="103">
        <v>2.66004</v>
      </c>
      <c r="D87" s="103">
        <v>-3.05567</v>
      </c>
      <c r="E87" s="103">
        <v>106.652</v>
      </c>
      <c r="F87" s="79"/>
      <c r="G87" s="105">
        <f t="shared" si="91"/>
        <v>1.321672011</v>
      </c>
      <c r="H87" s="105">
        <f t="shared" si="92"/>
        <v>-1.836699366</v>
      </c>
      <c r="I87" s="120">
        <f t="shared" si="93"/>
        <v>1.428681943</v>
      </c>
      <c r="J87" s="119"/>
      <c r="K87" s="105">
        <f t="shared" ref="K87:M87" si="102">(G87*0.001*9.81)/(0.5*1.225*10^2*0.0565*0.0125)</f>
        <v>0.2997285734</v>
      </c>
      <c r="L87" s="105">
        <f t="shared" si="102"/>
        <v>-0.4165263969</v>
      </c>
      <c r="M87" s="105">
        <f t="shared" si="102"/>
        <v>0.3239962692</v>
      </c>
      <c r="N87" s="105">
        <f t="shared" si="95"/>
        <v>0.3142963064</v>
      </c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/>
      <c r="AB87" s="79"/>
      <c r="AC87" s="79"/>
      <c r="AD87" s="79"/>
      <c r="AE87" s="79"/>
      <c r="AF87" s="79"/>
      <c r="AG87" s="79"/>
      <c r="AH87" s="79"/>
      <c r="AI87" s="79"/>
      <c r="AJ87" s="79"/>
      <c r="AK87" s="79"/>
      <c r="AL87" s="79"/>
      <c r="AM87" s="79"/>
      <c r="AN87" s="79"/>
      <c r="AO87" s="79"/>
      <c r="AP87" s="79"/>
      <c r="AQ87" s="79"/>
      <c r="AR87" s="79"/>
      <c r="AS87" s="79"/>
      <c r="AT87" s="79"/>
    </row>
    <row r="88">
      <c r="A88" s="79"/>
      <c r="B88" s="102">
        <v>18.0</v>
      </c>
      <c r="C88" s="103">
        <v>2.48684</v>
      </c>
      <c r="D88" s="103">
        <v>-2.86314</v>
      </c>
      <c r="E88" s="103">
        <v>101.261</v>
      </c>
      <c r="F88" s="79"/>
      <c r="G88" s="105">
        <f t="shared" si="91"/>
        <v>1.48036647</v>
      </c>
      <c r="H88" s="105">
        <f t="shared" si="92"/>
        <v>-1.954532132</v>
      </c>
      <c r="I88" s="120">
        <f t="shared" si="93"/>
        <v>1.356465535</v>
      </c>
      <c r="J88" s="119"/>
      <c r="K88" s="105">
        <f t="shared" ref="K88:M88" si="103">(G88*0.001*9.81)/(0.5*1.225*10^2*0.0565*0.0125)</f>
        <v>0.335717278</v>
      </c>
      <c r="L88" s="105">
        <f t="shared" si="103"/>
        <v>-0.4432484932</v>
      </c>
      <c r="M88" s="105">
        <f t="shared" si="103"/>
        <v>0.3076190434</v>
      </c>
      <c r="N88" s="105">
        <f t="shared" si="95"/>
        <v>0.2967543965</v>
      </c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</row>
    <row r="89">
      <c r="A89" s="79"/>
      <c r="B89" s="102">
        <v>14.0</v>
      </c>
      <c r="C89" s="103">
        <v>1.6603</v>
      </c>
      <c r="D89" s="103">
        <v>-3.02781</v>
      </c>
      <c r="E89" s="103">
        <v>59.0278</v>
      </c>
      <c r="F89" s="79"/>
      <c r="G89" s="105">
        <f t="shared" si="91"/>
        <v>0.8784884595</v>
      </c>
      <c r="H89" s="105">
        <f t="shared" si="92"/>
        <v>-2.53620818</v>
      </c>
      <c r="I89" s="120">
        <f t="shared" si="93"/>
        <v>0.7907207743</v>
      </c>
      <c r="J89" s="119"/>
      <c r="K89" s="105">
        <f t="shared" ref="K89:M89" si="104">(G89*0.001*9.81)/(0.5*1.225*10^2*0.0565*0.0125)</f>
        <v>0.1992234764</v>
      </c>
      <c r="L89" s="105">
        <f t="shared" si="104"/>
        <v>-0.5751608971</v>
      </c>
      <c r="M89" s="105">
        <f t="shared" si="104"/>
        <v>0.1793195344</v>
      </c>
      <c r="N89" s="105">
        <f t="shared" si="95"/>
        <v>0.1728721667</v>
      </c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</row>
    <row r="90">
      <c r="A90" s="79"/>
      <c r="B90" s="102">
        <v>10.0</v>
      </c>
      <c r="C90" s="103">
        <v>2.47189</v>
      </c>
      <c r="D90" s="103">
        <v>-2.44304</v>
      </c>
      <c r="E90" s="103">
        <v>118.466</v>
      </c>
      <c r="F90" s="79"/>
      <c r="G90" s="105">
        <f t="shared" si="91"/>
        <v>2.010106993</v>
      </c>
      <c r="H90" s="105">
        <f t="shared" si="92"/>
        <v>-1.976685539</v>
      </c>
      <c r="I90" s="120">
        <f t="shared" si="93"/>
        <v>1.586939158</v>
      </c>
      <c r="J90" s="119"/>
      <c r="K90" s="105">
        <f t="shared" ref="K90:M90" si="105">(G90*0.001*9.81)/(0.5*1.225*10^2*0.0565*0.0125)</f>
        <v>0.4558517516</v>
      </c>
      <c r="L90" s="105">
        <f t="shared" si="105"/>
        <v>-0.4482724395</v>
      </c>
      <c r="M90" s="105">
        <f t="shared" si="105"/>
        <v>0.3598858158</v>
      </c>
      <c r="N90" s="105">
        <f t="shared" si="95"/>
        <v>0.3451333183</v>
      </c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</row>
    <row r="91">
      <c r="A91" s="79"/>
      <c r="B91" s="102">
        <v>6.0</v>
      </c>
      <c r="C91" s="103">
        <v>1.65615</v>
      </c>
      <c r="D91" s="103">
        <v>-2.71738</v>
      </c>
      <c r="E91" s="103">
        <v>70.4329</v>
      </c>
      <c r="F91" s="79"/>
      <c r="G91" s="105">
        <f t="shared" si="91"/>
        <v>1.363033881</v>
      </c>
      <c r="H91" s="105">
        <f t="shared" si="92"/>
        <v>-2.529379094</v>
      </c>
      <c r="I91" s="120">
        <f t="shared" si="93"/>
        <v>0.943500473</v>
      </c>
      <c r="J91" s="119"/>
      <c r="K91" s="105">
        <f t="shared" ref="K91:M91" si="106">(G91*0.001*9.81)/(0.5*1.225*10^2*0.0565*0.0125)</f>
        <v>0.3091086119</v>
      </c>
      <c r="L91" s="105">
        <f t="shared" si="106"/>
        <v>-0.573612198</v>
      </c>
      <c r="M91" s="105">
        <f t="shared" si="106"/>
        <v>0.2139668907</v>
      </c>
      <c r="N91" s="105">
        <f t="shared" si="95"/>
        <v>0.2039633665</v>
      </c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</row>
    <row r="92">
      <c r="A92" s="79"/>
      <c r="B92" s="102">
        <v>2.0</v>
      </c>
      <c r="C92" s="103">
        <v>0.597499</v>
      </c>
      <c r="D92" s="103">
        <v>-2.8017</v>
      </c>
      <c r="E92" s="103">
        <v>9.39616</v>
      </c>
      <c r="F92" s="79"/>
      <c r="G92" s="105">
        <f t="shared" si="91"/>
        <v>0.4993570998</v>
      </c>
      <c r="H92" s="105">
        <f t="shared" si="92"/>
        <v>-2.779140866</v>
      </c>
      <c r="I92" s="120">
        <f t="shared" si="93"/>
        <v>0.1258684706</v>
      </c>
      <c r="J92" s="119"/>
      <c r="K92" s="105">
        <f t="shared" ref="K92:M92" si="107">(G92*0.001*9.81)/(0.5*1.225*10^2*0.0565*0.0125)</f>
        <v>0.1132441255</v>
      </c>
      <c r="L92" s="105">
        <f t="shared" si="107"/>
        <v>-0.6302531339</v>
      </c>
      <c r="M92" s="105">
        <f t="shared" si="107"/>
        <v>0.02854443222</v>
      </c>
      <c r="N92" s="105">
        <f t="shared" si="95"/>
        <v>0.0248795704</v>
      </c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79"/>
      <c r="AC92" s="79"/>
      <c r="AD92" s="79"/>
      <c r="AE92" s="79"/>
      <c r="AF92" s="79"/>
      <c r="AG92" s="79"/>
      <c r="AH92" s="79"/>
      <c r="AI92" s="79"/>
      <c r="AJ92" s="79"/>
      <c r="AK92" s="79"/>
      <c r="AL92" s="79"/>
      <c r="AM92" s="79"/>
      <c r="AN92" s="79"/>
      <c r="AO92" s="79"/>
      <c r="AP92" s="79"/>
      <c r="AQ92" s="79"/>
      <c r="AR92" s="79"/>
      <c r="AS92" s="79"/>
      <c r="AT92" s="79"/>
    </row>
    <row r="93">
      <c r="A93" s="79"/>
      <c r="B93" s="102">
        <v>-2.0</v>
      </c>
      <c r="C93" s="103">
        <v>-0.504352</v>
      </c>
      <c r="D93" s="103">
        <v>-2.77841</v>
      </c>
      <c r="E93" s="103">
        <v>-54.1528</v>
      </c>
      <c r="F93" s="79"/>
      <c r="G93" s="105">
        <f t="shared" si="91"/>
        <v>-0.4070796517</v>
      </c>
      <c r="H93" s="105">
        <f t="shared" si="92"/>
        <v>-2.759115837</v>
      </c>
      <c r="I93" s="120">
        <f t="shared" si="93"/>
        <v>-0.7254165655</v>
      </c>
      <c r="J93" s="119"/>
      <c r="K93" s="105">
        <f t="shared" ref="K93:M93" si="108">(G93*0.001*9.81)/(0.5*1.225*10^2*0.0565*0.0125)</f>
        <v>-0.0923174602</v>
      </c>
      <c r="L93" s="105">
        <f t="shared" si="108"/>
        <v>-0.6257118609</v>
      </c>
      <c r="M93" s="105">
        <f t="shared" si="108"/>
        <v>-0.1645098561</v>
      </c>
      <c r="N93" s="105">
        <f t="shared" si="95"/>
        <v>-0.1615222332</v>
      </c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/>
      <c r="AB93" s="79"/>
      <c r="AC93" s="79"/>
      <c r="AD93" s="79"/>
      <c r="AE93" s="79"/>
      <c r="AF93" s="79"/>
      <c r="AG93" s="79"/>
      <c r="AH93" s="79"/>
      <c r="AI93" s="79"/>
      <c r="AJ93" s="79"/>
      <c r="AK93" s="79"/>
      <c r="AL93" s="79"/>
      <c r="AM93" s="79"/>
      <c r="AN93" s="79"/>
      <c r="AO93" s="79"/>
      <c r="AP93" s="79"/>
      <c r="AQ93" s="79"/>
      <c r="AR93" s="79"/>
      <c r="AS93" s="79"/>
      <c r="AT93" s="79"/>
    </row>
    <row r="94">
      <c r="A94" s="79"/>
      <c r="B94" s="102">
        <v>-6.0</v>
      </c>
      <c r="C94" s="103">
        <v>-1.43755</v>
      </c>
      <c r="D94" s="103">
        <v>-2.7767</v>
      </c>
      <c r="E94" s="103">
        <v>-108.147</v>
      </c>
      <c r="F94" s="79"/>
      <c r="G94" s="105">
        <f t="shared" si="91"/>
        <v>-1.139430767</v>
      </c>
      <c r="H94" s="105">
        <f t="shared" si="92"/>
        <v>-2.611224054</v>
      </c>
      <c r="I94" s="120">
        <f t="shared" si="93"/>
        <v>-1.448708567</v>
      </c>
      <c r="J94" s="119"/>
      <c r="K94" s="105">
        <f t="shared" ref="K94:M94" si="109">(G94*0.001*9.81)/(0.5*1.225*10^2*0.0565*0.0125)</f>
        <v>-0.2583999323</v>
      </c>
      <c r="L94" s="105">
        <f t="shared" si="109"/>
        <v>-0.5921729855</v>
      </c>
      <c r="M94" s="105">
        <f t="shared" si="109"/>
        <v>-0.3285379039</v>
      </c>
      <c r="N94" s="105">
        <f t="shared" si="95"/>
        <v>-0.3201754388</v>
      </c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79"/>
      <c r="AC94" s="79"/>
      <c r="AD94" s="79"/>
      <c r="AE94" s="79"/>
      <c r="AF94" s="79"/>
      <c r="AG94" s="79"/>
      <c r="AH94" s="79"/>
      <c r="AI94" s="79"/>
      <c r="AJ94" s="79"/>
      <c r="AK94" s="79"/>
      <c r="AL94" s="79"/>
      <c r="AM94" s="79"/>
      <c r="AN94" s="79"/>
      <c r="AO94" s="79"/>
      <c r="AP94" s="79"/>
      <c r="AQ94" s="79"/>
      <c r="AR94" s="79"/>
      <c r="AS94" s="79"/>
      <c r="AT94" s="79"/>
    </row>
    <row r="95">
      <c r="A95" s="79"/>
      <c r="B95" s="102">
        <v>-4.0</v>
      </c>
      <c r="C95" s="103">
        <v>-1.02606</v>
      </c>
      <c r="D95" s="103">
        <v>-2.85665</v>
      </c>
      <c r="E95" s="103">
        <v>-83.9604</v>
      </c>
      <c r="F95" s="79"/>
      <c r="G95" s="105">
        <f t="shared" si="91"/>
        <v>-0.8242907387</v>
      </c>
      <c r="H95" s="105">
        <f t="shared" si="92"/>
        <v>-2.778117017</v>
      </c>
      <c r="I95" s="105">
        <f t="shared" si="93"/>
        <v>-1.12471128</v>
      </c>
      <c r="J95" s="119"/>
      <c r="K95" s="105">
        <f t="shared" ref="K95:M95" si="110">(G95*0.001*9.81)/(0.5*1.225*10^2*0.0565*0.0125)</f>
        <v>-0.1869325257</v>
      </c>
      <c r="L95" s="105">
        <f t="shared" si="110"/>
        <v>-0.6300209456</v>
      </c>
      <c r="M95" s="105">
        <f t="shared" si="110"/>
        <v>-0.2550618494</v>
      </c>
      <c r="N95" s="105">
        <f t="shared" si="95"/>
        <v>-0.2490122475</v>
      </c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79"/>
      <c r="AB95" s="79"/>
      <c r="AC95" s="79"/>
      <c r="AD95" s="79"/>
      <c r="AE95" s="79"/>
      <c r="AF95" s="79"/>
      <c r="AG95" s="79"/>
      <c r="AH95" s="79"/>
      <c r="AI95" s="79"/>
      <c r="AJ95" s="79"/>
      <c r="AK95" s="79"/>
      <c r="AL95" s="79"/>
      <c r="AM95" s="79"/>
      <c r="AN95" s="79"/>
      <c r="AO95" s="79"/>
      <c r="AP95" s="79"/>
      <c r="AQ95" s="79"/>
      <c r="AR95" s="79"/>
      <c r="AS95" s="79"/>
      <c r="AT95" s="79"/>
    </row>
    <row r="96">
      <c r="A96" s="7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/>
      <c r="AB96" s="79"/>
      <c r="AC96" s="79"/>
      <c r="AD96" s="79"/>
      <c r="AE96" s="79"/>
      <c r="AF96" s="79"/>
      <c r="AG96" s="79"/>
      <c r="AH96" s="79"/>
      <c r="AI96" s="79"/>
      <c r="AJ96" s="79"/>
      <c r="AK96" s="79"/>
      <c r="AL96" s="79"/>
      <c r="AM96" s="79"/>
      <c r="AN96" s="79"/>
      <c r="AO96" s="79"/>
      <c r="AP96" s="79"/>
      <c r="AQ96" s="79"/>
      <c r="AR96" s="79"/>
      <c r="AS96" s="79"/>
      <c r="AT96" s="79"/>
    </row>
    <row r="97">
      <c r="A97" s="79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  <c r="AA97" s="79"/>
      <c r="AB97" s="79"/>
      <c r="AC97" s="79"/>
      <c r="AD97" s="79"/>
      <c r="AE97" s="79"/>
      <c r="AF97" s="79"/>
      <c r="AG97" s="79"/>
      <c r="AH97" s="79"/>
      <c r="AI97" s="79"/>
      <c r="AJ97" s="79"/>
      <c r="AK97" s="79"/>
      <c r="AL97" s="79"/>
      <c r="AM97" s="79"/>
      <c r="AN97" s="79"/>
      <c r="AO97" s="79"/>
      <c r="AP97" s="79"/>
      <c r="AQ97" s="79"/>
      <c r="AR97" s="79"/>
      <c r="AS97" s="79"/>
      <c r="AT97" s="79"/>
    </row>
    <row r="98">
      <c r="A98" s="79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  <c r="AA98" s="79"/>
      <c r="AB98" s="79"/>
      <c r="AC98" s="79"/>
      <c r="AD98" s="79"/>
      <c r="AE98" s="79"/>
      <c r="AF98" s="79"/>
      <c r="AG98" s="79"/>
      <c r="AH98" s="79"/>
      <c r="AI98" s="79"/>
      <c r="AJ98" s="79"/>
      <c r="AK98" s="79"/>
      <c r="AL98" s="79"/>
      <c r="AM98" s="79"/>
      <c r="AN98" s="79"/>
      <c r="AO98" s="79"/>
      <c r="AP98" s="79"/>
      <c r="AQ98" s="79"/>
      <c r="AR98" s="79"/>
      <c r="AS98" s="79"/>
      <c r="AT98" s="79"/>
    </row>
    <row r="99">
      <c r="A99" s="7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  <c r="AA99" s="79"/>
      <c r="AB99" s="79"/>
      <c r="AC99" s="79"/>
      <c r="AD99" s="79"/>
      <c r="AE99" s="79"/>
      <c r="AF99" s="79"/>
      <c r="AG99" s="79"/>
      <c r="AH99" s="79"/>
      <c r="AI99" s="79"/>
      <c r="AJ99" s="79"/>
      <c r="AK99" s="79"/>
      <c r="AL99" s="79"/>
      <c r="AM99" s="79"/>
      <c r="AN99" s="79"/>
      <c r="AO99" s="79"/>
      <c r="AP99" s="79"/>
      <c r="AQ99" s="79"/>
      <c r="AR99" s="79"/>
      <c r="AS99" s="79"/>
      <c r="AT99" s="79"/>
    </row>
    <row r="100">
      <c r="A100" s="79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/>
      <c r="AB100" s="79"/>
      <c r="AC100" s="79"/>
      <c r="AD100" s="79"/>
      <c r="AE100" s="79"/>
      <c r="AF100" s="79"/>
      <c r="AG100" s="79"/>
      <c r="AH100" s="79"/>
      <c r="AI100" s="79"/>
      <c r="AJ100" s="79"/>
      <c r="AK100" s="79"/>
      <c r="AL100" s="79"/>
      <c r="AM100" s="79"/>
      <c r="AN100" s="79"/>
      <c r="AO100" s="79"/>
      <c r="AP100" s="79"/>
      <c r="AQ100" s="79"/>
      <c r="AR100" s="79"/>
      <c r="AS100" s="79"/>
      <c r="AT100" s="79"/>
    </row>
    <row r="101">
      <c r="A101" s="79"/>
      <c r="B101" s="109" t="s">
        <v>141</v>
      </c>
      <c r="C101" s="30"/>
      <c r="D101" s="30"/>
      <c r="E101" s="35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  <c r="AA101" s="79"/>
      <c r="AB101" s="79"/>
      <c r="AC101" s="79"/>
      <c r="AD101" s="79"/>
      <c r="AE101" s="79"/>
      <c r="AF101" s="79"/>
      <c r="AG101" s="79"/>
      <c r="AH101" s="79"/>
      <c r="AI101" s="79"/>
      <c r="AJ101" s="79"/>
      <c r="AK101" s="79"/>
      <c r="AL101" s="79"/>
      <c r="AM101" s="79"/>
      <c r="AN101" s="79"/>
      <c r="AO101" s="79"/>
      <c r="AP101" s="79"/>
      <c r="AQ101" s="79"/>
      <c r="AR101" s="79"/>
      <c r="AS101" s="79"/>
      <c r="AT101" s="79"/>
    </row>
    <row r="102">
      <c r="A102" s="79"/>
      <c r="B102" s="100" t="s">
        <v>63</v>
      </c>
      <c r="C102" s="101" t="s">
        <v>128</v>
      </c>
      <c r="D102" s="101" t="s">
        <v>129</v>
      </c>
      <c r="E102" s="101" t="s">
        <v>130</v>
      </c>
      <c r="F102" s="79"/>
      <c r="G102" s="117" t="s">
        <v>137</v>
      </c>
      <c r="H102" s="117" t="s">
        <v>138</v>
      </c>
      <c r="I102" s="118" t="s">
        <v>139</v>
      </c>
      <c r="J102" s="119"/>
      <c r="K102" s="112" t="s">
        <v>132</v>
      </c>
      <c r="L102" s="112" t="s">
        <v>133</v>
      </c>
      <c r="M102" s="113" t="s">
        <v>134</v>
      </c>
      <c r="N102" s="113" t="s">
        <v>135</v>
      </c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  <c r="AA102" s="79"/>
      <c r="AB102" s="79"/>
      <c r="AC102" s="79"/>
      <c r="AD102" s="79"/>
      <c r="AE102" s="79"/>
      <c r="AF102" s="79"/>
      <c r="AG102" s="79"/>
      <c r="AH102" s="79"/>
      <c r="AI102" s="79"/>
      <c r="AJ102" s="79"/>
      <c r="AK102" s="79"/>
      <c r="AL102" s="79"/>
      <c r="AM102" s="79"/>
      <c r="AN102" s="79"/>
      <c r="AO102" s="79"/>
      <c r="AP102" s="79"/>
      <c r="AQ102" s="79"/>
      <c r="AR102" s="79"/>
      <c r="AS102" s="79"/>
      <c r="AT102" s="79"/>
    </row>
    <row r="103">
      <c r="A103" s="79"/>
      <c r="B103" s="102">
        <v>-4.0</v>
      </c>
      <c r="C103" s="103">
        <v>-0.730619</v>
      </c>
      <c r="D103" s="103">
        <v>-2.7895</v>
      </c>
      <c r="E103" s="103">
        <v>-76.4454</v>
      </c>
      <c r="F103" s="79"/>
      <c r="G103" s="105">
        <f t="shared" ref="G103:G119" si="112">C103*COS(B103*3.141592654/180) + D103*SIN(B103*3.141592654/180)</f>
        <v>-0.5342535653</v>
      </c>
      <c r="H103" s="105">
        <f t="shared" ref="H103:H119" si="113">D103*COS(B103*3.141592654/180) + C103*SIN(B103*3.141592654/180)</f>
        <v>-2.731739513</v>
      </c>
      <c r="I103" s="120">
        <f t="shared" ref="I103:I119" si="114">E103*0.1/((0.175*0.0565)*25^2*1.208 )</f>
        <v>-1.024042331</v>
      </c>
      <c r="J103" s="119"/>
      <c r="K103" s="105">
        <f t="shared" ref="K103:M103" si="111">(G103*0.001*9.81)/(0.5*1.225*10^2*0.0565*0.0125)</f>
        <v>-0.1211579406</v>
      </c>
      <c r="L103" s="105">
        <f t="shared" si="111"/>
        <v>-0.6195034625</v>
      </c>
      <c r="M103" s="105">
        <f t="shared" si="111"/>
        <v>-0.2322321607</v>
      </c>
      <c r="N103" s="105">
        <f t="shared" ref="N103:N119" si="116">M103-K103*(1.8284806565186/56.5)</f>
        <v>-0.2283111881</v>
      </c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  <c r="AA103" s="79"/>
      <c r="AB103" s="79"/>
      <c r="AC103" s="79"/>
      <c r="AD103" s="79"/>
      <c r="AE103" s="79"/>
      <c r="AF103" s="79"/>
      <c r="AG103" s="79"/>
      <c r="AH103" s="79"/>
      <c r="AI103" s="79"/>
      <c r="AJ103" s="79"/>
      <c r="AK103" s="79"/>
      <c r="AL103" s="79"/>
      <c r="AM103" s="79"/>
      <c r="AN103" s="79"/>
      <c r="AO103" s="79"/>
      <c r="AP103" s="79"/>
      <c r="AQ103" s="79"/>
      <c r="AR103" s="79"/>
      <c r="AS103" s="79"/>
      <c r="AT103" s="79"/>
    </row>
    <row r="104">
      <c r="A104" s="79"/>
      <c r="B104" s="102">
        <v>0.0</v>
      </c>
      <c r="C104" s="103">
        <v>0.872336</v>
      </c>
      <c r="D104" s="103">
        <v>0.872336</v>
      </c>
      <c r="E104" s="103">
        <v>17.0829</v>
      </c>
      <c r="F104" s="79"/>
      <c r="G104" s="105">
        <f t="shared" si="112"/>
        <v>0.872336</v>
      </c>
      <c r="H104" s="105">
        <f t="shared" si="113"/>
        <v>0.872336</v>
      </c>
      <c r="I104" s="120">
        <f t="shared" si="114"/>
        <v>0.2288380037</v>
      </c>
      <c r="J104" s="119"/>
      <c r="K104" s="105">
        <f t="shared" ref="K104:M104" si="115">(G104*0.001*9.81)/(0.5*1.225*10^2*0.0565*0.0125)</f>
        <v>0.1978282226</v>
      </c>
      <c r="L104" s="105">
        <f t="shared" si="115"/>
        <v>0.1978282226</v>
      </c>
      <c r="M104" s="105">
        <f t="shared" si="115"/>
        <v>0.05189584694</v>
      </c>
      <c r="N104" s="105">
        <f t="shared" si="116"/>
        <v>0.04549363316</v>
      </c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  <c r="AA104" s="79"/>
      <c r="AB104" s="79"/>
      <c r="AC104" s="79"/>
      <c r="AD104" s="79"/>
      <c r="AE104" s="79"/>
      <c r="AF104" s="79"/>
      <c r="AG104" s="79"/>
      <c r="AH104" s="79"/>
      <c r="AI104" s="79"/>
      <c r="AJ104" s="79"/>
      <c r="AK104" s="79"/>
      <c r="AL104" s="79"/>
      <c r="AM104" s="79"/>
      <c r="AN104" s="79"/>
      <c r="AO104" s="79"/>
      <c r="AP104" s="79"/>
      <c r="AQ104" s="79"/>
      <c r="AR104" s="79"/>
      <c r="AS104" s="79"/>
      <c r="AT104" s="79"/>
    </row>
    <row r="105">
      <c r="A105" s="79"/>
      <c r="B105" s="102">
        <v>4.0</v>
      </c>
      <c r="C105" s="103">
        <v>2.76487</v>
      </c>
      <c r="D105" s="103">
        <v>-2.63626</v>
      </c>
      <c r="E105" s="103">
        <v>125.472</v>
      </c>
      <c r="F105" s="79"/>
      <c r="G105" s="105">
        <f t="shared" si="112"/>
        <v>2.574238714</v>
      </c>
      <c r="H105" s="105">
        <f t="shared" si="113"/>
        <v>-2.436970622</v>
      </c>
      <c r="I105" s="120">
        <f t="shared" si="114"/>
        <v>1.680789679</v>
      </c>
      <c r="J105" s="119"/>
      <c r="K105" s="105">
        <f t="shared" ref="K105:M105" si="117">(G105*0.001*9.81)/(0.5*1.225*10^2*0.0565*0.0125)</f>
        <v>0.5837854558</v>
      </c>
      <c r="L105" s="105">
        <f t="shared" si="117"/>
        <v>-0.552655819</v>
      </c>
      <c r="M105" s="105">
        <f t="shared" si="117"/>
        <v>0.3811692223</v>
      </c>
      <c r="N105" s="105">
        <f t="shared" si="116"/>
        <v>0.3622764716</v>
      </c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  <c r="AA105" s="79"/>
      <c r="AB105" s="79"/>
      <c r="AC105" s="79"/>
      <c r="AD105" s="79"/>
      <c r="AE105" s="79"/>
      <c r="AF105" s="79"/>
      <c r="AG105" s="79"/>
      <c r="AH105" s="79"/>
      <c r="AI105" s="79"/>
      <c r="AJ105" s="79"/>
      <c r="AK105" s="79"/>
      <c r="AL105" s="79"/>
      <c r="AM105" s="79"/>
      <c r="AN105" s="79"/>
      <c r="AO105" s="79"/>
      <c r="AP105" s="79"/>
      <c r="AQ105" s="79"/>
      <c r="AR105" s="79"/>
      <c r="AS105" s="79"/>
      <c r="AT105" s="79"/>
    </row>
    <row r="106">
      <c r="A106" s="79"/>
      <c r="B106" s="102">
        <v>8.0</v>
      </c>
      <c r="C106" s="103">
        <v>4.10705</v>
      </c>
      <c r="D106" s="103">
        <v>-2.29676</v>
      </c>
      <c r="E106" s="103">
        <v>201.99</v>
      </c>
      <c r="F106" s="79"/>
      <c r="G106" s="105">
        <f t="shared" si="112"/>
        <v>3.74743326</v>
      </c>
      <c r="H106" s="105">
        <f t="shared" si="113"/>
        <v>-1.702817205</v>
      </c>
      <c r="I106" s="120">
        <f t="shared" si="114"/>
        <v>2.705804539</v>
      </c>
      <c r="J106" s="119"/>
      <c r="K106" s="105">
        <f t="shared" ref="K106:M106" si="118">(G106*0.001*9.81)/(0.5*1.225*10^2*0.0565*0.0125)</f>
        <v>0.8498423327</v>
      </c>
      <c r="L106" s="105">
        <f t="shared" si="118"/>
        <v>-0.3861646213</v>
      </c>
      <c r="M106" s="105">
        <f t="shared" si="118"/>
        <v>0.6136219332</v>
      </c>
      <c r="N106" s="105">
        <f t="shared" si="116"/>
        <v>0.5861189196</v>
      </c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AC106" s="79"/>
      <c r="AD106" s="79"/>
      <c r="AE106" s="79"/>
      <c r="AF106" s="79"/>
      <c r="AG106" s="79"/>
      <c r="AH106" s="79"/>
      <c r="AI106" s="79"/>
      <c r="AJ106" s="79"/>
      <c r="AK106" s="79"/>
      <c r="AL106" s="79"/>
      <c r="AM106" s="79"/>
      <c r="AN106" s="79"/>
      <c r="AO106" s="79"/>
      <c r="AP106" s="79"/>
      <c r="AQ106" s="79"/>
      <c r="AR106" s="79"/>
      <c r="AS106" s="79"/>
      <c r="AT106" s="79"/>
    </row>
    <row r="107">
      <c r="A107" s="79"/>
      <c r="B107" s="102">
        <v>12.0</v>
      </c>
      <c r="C107" s="103">
        <v>4.98186</v>
      </c>
      <c r="D107" s="103">
        <v>-1.8889</v>
      </c>
      <c r="E107" s="103">
        <v>252.584</v>
      </c>
      <c r="F107" s="79"/>
      <c r="G107" s="105">
        <f t="shared" si="112"/>
        <v>4.480270013</v>
      </c>
      <c r="H107" s="105">
        <f t="shared" si="113"/>
        <v>-0.8118360669</v>
      </c>
      <c r="I107" s="120">
        <f t="shared" si="114"/>
        <v>3.383548363</v>
      </c>
      <c r="J107" s="119"/>
      <c r="K107" s="105">
        <f t="shared" ref="K107:M107" si="119">(G107*0.001*9.81)/(0.5*1.225*10^2*0.0565*0.0125)</f>
        <v>1.016034938</v>
      </c>
      <c r="L107" s="105">
        <f t="shared" si="119"/>
        <v>-0.1841080572</v>
      </c>
      <c r="M107" s="105">
        <f t="shared" si="119"/>
        <v>0.7673205722</v>
      </c>
      <c r="N107" s="105">
        <f t="shared" si="116"/>
        <v>0.7344391522</v>
      </c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  <c r="AA107" s="79"/>
      <c r="AB107" s="79"/>
      <c r="AC107" s="79"/>
      <c r="AD107" s="79"/>
      <c r="AE107" s="79"/>
      <c r="AF107" s="79"/>
      <c r="AG107" s="79"/>
      <c r="AH107" s="79"/>
      <c r="AI107" s="79"/>
      <c r="AJ107" s="79"/>
      <c r="AK107" s="79"/>
      <c r="AL107" s="79"/>
      <c r="AM107" s="79"/>
      <c r="AN107" s="79"/>
      <c r="AO107" s="79"/>
      <c r="AP107" s="79"/>
      <c r="AQ107" s="79"/>
      <c r="AR107" s="79"/>
      <c r="AS107" s="79"/>
      <c r="AT107" s="79"/>
    </row>
    <row r="108">
      <c r="A108" s="79"/>
      <c r="B108" s="102">
        <v>16.0</v>
      </c>
      <c r="C108" s="103">
        <v>5.09122</v>
      </c>
      <c r="D108" s="103">
        <v>-2.38128</v>
      </c>
      <c r="E108" s="103">
        <v>-81.0169</v>
      </c>
      <c r="F108" s="79"/>
      <c r="G108" s="105">
        <f t="shared" si="112"/>
        <v>4.237625049</v>
      </c>
      <c r="H108" s="105">
        <f t="shared" si="113"/>
        <v>-0.8857028324</v>
      </c>
      <c r="I108" s="120">
        <f t="shared" si="114"/>
        <v>-1.085280934</v>
      </c>
      <c r="J108" s="119"/>
      <c r="K108" s="105">
        <f t="shared" ref="K108:M108" si="120">(G108*0.001*9.81)/(0.5*1.225*10^2*0.0565*0.0125)</f>
        <v>0.9610079504</v>
      </c>
      <c r="L108" s="105">
        <f t="shared" si="120"/>
        <v>-0.2008595508</v>
      </c>
      <c r="M108" s="105">
        <f t="shared" si="120"/>
        <v>-0.2461198416</v>
      </c>
      <c r="N108" s="105">
        <f t="shared" si="116"/>
        <v>-0.2772204513</v>
      </c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  <c r="AA108" s="79"/>
      <c r="AB108" s="79"/>
      <c r="AC108" s="79"/>
      <c r="AD108" s="79"/>
      <c r="AE108" s="79"/>
      <c r="AF108" s="79"/>
      <c r="AG108" s="79"/>
      <c r="AH108" s="79"/>
      <c r="AI108" s="79"/>
      <c r="AJ108" s="79"/>
      <c r="AK108" s="79"/>
      <c r="AL108" s="79"/>
      <c r="AM108" s="79"/>
      <c r="AN108" s="79"/>
      <c r="AO108" s="79"/>
      <c r="AP108" s="79"/>
      <c r="AQ108" s="79"/>
      <c r="AR108" s="79"/>
      <c r="AS108" s="79"/>
      <c r="AT108" s="79"/>
    </row>
    <row r="109">
      <c r="A109" s="79"/>
      <c r="B109" s="102">
        <v>20.0</v>
      </c>
      <c r="C109" s="103">
        <v>4.78878</v>
      </c>
      <c r="D109" s="103">
        <v>-2.91517</v>
      </c>
      <c r="E109" s="103">
        <v>212.478</v>
      </c>
      <c r="F109" s="79"/>
      <c r="G109" s="105">
        <f t="shared" si="112"/>
        <v>3.502934367</v>
      </c>
      <c r="H109" s="105">
        <f t="shared" si="113"/>
        <v>-1.101504515</v>
      </c>
      <c r="I109" s="120">
        <f t="shared" si="114"/>
        <v>2.84629901</v>
      </c>
      <c r="J109" s="119"/>
      <c r="K109" s="105">
        <f t="shared" ref="K109:M109" si="121">(G109*0.001*9.81)/(0.5*1.225*10^2*0.0565*0.0125)</f>
        <v>0.7943949117</v>
      </c>
      <c r="L109" s="105">
        <f t="shared" si="121"/>
        <v>-0.2497990229</v>
      </c>
      <c r="M109" s="105">
        <f t="shared" si="121"/>
        <v>0.6454832473</v>
      </c>
      <c r="N109" s="105">
        <f t="shared" si="116"/>
        <v>0.6197746503</v>
      </c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  <c r="AA109" s="79"/>
      <c r="AB109" s="79"/>
      <c r="AC109" s="79"/>
      <c r="AD109" s="79"/>
      <c r="AE109" s="79"/>
      <c r="AF109" s="79"/>
      <c r="AG109" s="79"/>
      <c r="AH109" s="79"/>
      <c r="AI109" s="79"/>
      <c r="AJ109" s="79"/>
      <c r="AK109" s="79"/>
      <c r="AL109" s="79"/>
      <c r="AM109" s="79"/>
      <c r="AN109" s="79"/>
      <c r="AO109" s="79"/>
      <c r="AP109" s="79"/>
      <c r="AQ109" s="79"/>
      <c r="AR109" s="79"/>
      <c r="AS109" s="79"/>
      <c r="AT109" s="79"/>
    </row>
    <row r="110">
      <c r="A110" s="79"/>
      <c r="B110" s="102">
        <v>24.0</v>
      </c>
      <c r="C110" s="103">
        <v>4.97019</v>
      </c>
      <c r="D110" s="103">
        <v>-3.316</v>
      </c>
      <c r="E110" s="103">
        <v>213.275</v>
      </c>
      <c r="F110" s="79"/>
      <c r="G110" s="105">
        <f t="shared" si="112"/>
        <v>3.191755789</v>
      </c>
      <c r="H110" s="105">
        <f t="shared" si="113"/>
        <v>-1.007758341</v>
      </c>
      <c r="I110" s="120">
        <f t="shared" si="114"/>
        <v>2.85697541</v>
      </c>
      <c r="J110" s="119"/>
      <c r="K110" s="105">
        <f t="shared" ref="K110:M110" si="122">(G110*0.001*9.81)/(0.5*1.225*10^2*0.0565*0.0125)</f>
        <v>0.7238258822</v>
      </c>
      <c r="L110" s="105">
        <f t="shared" si="122"/>
        <v>-0.2285392801</v>
      </c>
      <c r="M110" s="105">
        <f t="shared" si="122"/>
        <v>0.6479044398</v>
      </c>
      <c r="N110" s="105">
        <f t="shared" si="116"/>
        <v>0.6244796323</v>
      </c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  <c r="AA110" s="79"/>
      <c r="AB110" s="79"/>
      <c r="AC110" s="79"/>
      <c r="AD110" s="79"/>
      <c r="AE110" s="79"/>
      <c r="AF110" s="79"/>
      <c r="AG110" s="79"/>
      <c r="AH110" s="79"/>
      <c r="AI110" s="79"/>
      <c r="AJ110" s="79"/>
      <c r="AK110" s="79"/>
      <c r="AL110" s="79"/>
      <c r="AM110" s="79"/>
      <c r="AN110" s="79"/>
      <c r="AO110" s="79"/>
      <c r="AP110" s="79"/>
      <c r="AQ110" s="79"/>
      <c r="AR110" s="79"/>
      <c r="AS110" s="79"/>
      <c r="AT110" s="79"/>
    </row>
    <row r="111">
      <c r="A111" s="79"/>
      <c r="B111" s="102">
        <v>22.0</v>
      </c>
      <c r="C111" s="103">
        <v>5.20539</v>
      </c>
      <c r="D111" s="103">
        <v>-3.20051</v>
      </c>
      <c r="E111" s="103">
        <v>227.288</v>
      </c>
      <c r="F111" s="79"/>
      <c r="G111" s="105">
        <f t="shared" si="112"/>
        <v>3.627421416</v>
      </c>
      <c r="H111" s="105">
        <f t="shared" si="113"/>
        <v>-1.017487783</v>
      </c>
      <c r="I111" s="120">
        <f t="shared" si="114"/>
        <v>3.044689847</v>
      </c>
      <c r="J111" s="119"/>
      <c r="K111" s="105">
        <f t="shared" ref="K111:M111" si="123">(G111*0.001*9.81)/(0.5*1.225*10^2*0.0565*0.0125)</f>
        <v>0.8226260654</v>
      </c>
      <c r="L111" s="105">
        <f t="shared" si="123"/>
        <v>-0.2307457213</v>
      </c>
      <c r="M111" s="105">
        <f t="shared" si="123"/>
        <v>0.6904742906</v>
      </c>
      <c r="N111" s="105">
        <f t="shared" si="116"/>
        <v>0.6638520632</v>
      </c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  <c r="AA111" s="79"/>
      <c r="AB111" s="79"/>
      <c r="AC111" s="79"/>
      <c r="AD111" s="79"/>
      <c r="AE111" s="79"/>
      <c r="AF111" s="79"/>
      <c r="AG111" s="79"/>
      <c r="AH111" s="79"/>
      <c r="AI111" s="79"/>
      <c r="AJ111" s="79"/>
      <c r="AK111" s="79"/>
      <c r="AL111" s="79"/>
      <c r="AM111" s="79"/>
      <c r="AN111" s="79"/>
      <c r="AO111" s="79"/>
      <c r="AP111" s="79"/>
      <c r="AQ111" s="79"/>
      <c r="AR111" s="79"/>
      <c r="AS111" s="79"/>
      <c r="AT111" s="79"/>
    </row>
    <row r="112">
      <c r="A112" s="79"/>
      <c r="B112" s="102">
        <v>18.0</v>
      </c>
      <c r="C112" s="103">
        <v>4.7285</v>
      </c>
      <c r="D112" s="103">
        <v>-2.89337</v>
      </c>
      <c r="E112" s="103">
        <v>208.444</v>
      </c>
      <c r="F112" s="79"/>
      <c r="G112" s="105">
        <f t="shared" si="112"/>
        <v>3.602970236</v>
      </c>
      <c r="H112" s="105">
        <f t="shared" si="113"/>
        <v>-1.290571534</v>
      </c>
      <c r="I112" s="120">
        <f t="shared" si="114"/>
        <v>2.792260614</v>
      </c>
      <c r="J112" s="119"/>
      <c r="K112" s="105">
        <f t="shared" ref="K112:M112" si="124">(G112*0.001*9.81)/(0.5*1.225*10^2*0.0565*0.0125)</f>
        <v>0.8170810305</v>
      </c>
      <c r="L112" s="105">
        <f t="shared" si="124"/>
        <v>-0.2926756121</v>
      </c>
      <c r="M112" s="105">
        <f t="shared" si="124"/>
        <v>0.6332284284</v>
      </c>
      <c r="N112" s="105">
        <f t="shared" si="116"/>
        <v>0.6067856521</v>
      </c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  <c r="AA112" s="79"/>
      <c r="AB112" s="79"/>
      <c r="AC112" s="79"/>
      <c r="AD112" s="79"/>
      <c r="AE112" s="79"/>
      <c r="AF112" s="79"/>
      <c r="AG112" s="79"/>
      <c r="AH112" s="79"/>
      <c r="AI112" s="79"/>
      <c r="AJ112" s="79"/>
      <c r="AK112" s="79"/>
      <c r="AL112" s="79"/>
      <c r="AM112" s="79"/>
      <c r="AN112" s="79"/>
      <c r="AO112" s="79"/>
      <c r="AP112" s="79"/>
      <c r="AQ112" s="79"/>
      <c r="AR112" s="79"/>
      <c r="AS112" s="79"/>
      <c r="AT112" s="79"/>
    </row>
    <row r="113">
      <c r="A113" s="79"/>
      <c r="B113" s="102">
        <v>14.0</v>
      </c>
      <c r="C113" s="103">
        <v>4.62891</v>
      </c>
      <c r="D113" s="103">
        <v>-2.48196</v>
      </c>
      <c r="E113" s="103">
        <v>216.277</v>
      </c>
      <c r="F113" s="79"/>
      <c r="G113" s="105">
        <f t="shared" si="112"/>
        <v>3.890971122</v>
      </c>
      <c r="H113" s="105">
        <f t="shared" si="113"/>
        <v>-1.288400499</v>
      </c>
      <c r="I113" s="120">
        <f t="shared" si="114"/>
        <v>2.897189407</v>
      </c>
      <c r="J113" s="119"/>
      <c r="K113" s="105">
        <f t="shared" ref="K113:M113" si="125">(G113*0.001*9.81)/(0.5*1.225*10^2*0.0565*0.0125)</f>
        <v>0.8823938268</v>
      </c>
      <c r="L113" s="105">
        <f t="shared" si="125"/>
        <v>-0.292183265</v>
      </c>
      <c r="M113" s="105">
        <f t="shared" si="125"/>
        <v>0.6570241638</v>
      </c>
      <c r="N113" s="105">
        <f t="shared" si="116"/>
        <v>0.6284677029</v>
      </c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  <c r="AA113" s="79"/>
      <c r="AB113" s="79"/>
      <c r="AC113" s="79"/>
      <c r="AD113" s="79"/>
      <c r="AE113" s="79"/>
      <c r="AF113" s="79"/>
      <c r="AG113" s="79"/>
      <c r="AH113" s="79"/>
      <c r="AI113" s="79"/>
      <c r="AJ113" s="79"/>
      <c r="AK113" s="79"/>
      <c r="AL113" s="79"/>
      <c r="AM113" s="79"/>
      <c r="AN113" s="79"/>
      <c r="AO113" s="79"/>
      <c r="AP113" s="79"/>
      <c r="AQ113" s="79"/>
      <c r="AR113" s="79"/>
      <c r="AS113" s="79"/>
      <c r="AT113" s="79"/>
    </row>
    <row r="114">
      <c r="A114" s="79"/>
      <c r="B114" s="102">
        <v>10.0</v>
      </c>
      <c r="C114" s="103">
        <v>4.86196</v>
      </c>
      <c r="D114" s="103">
        <v>-2.08783</v>
      </c>
      <c r="E114" s="103">
        <v>244.275</v>
      </c>
      <c r="F114" s="79"/>
      <c r="G114" s="105">
        <f t="shared" si="112"/>
        <v>4.425548028</v>
      </c>
      <c r="H114" s="105">
        <f t="shared" si="113"/>
        <v>-1.211840677</v>
      </c>
      <c r="I114" s="120">
        <f t="shared" si="114"/>
        <v>3.2722432</v>
      </c>
      <c r="J114" s="119"/>
      <c r="K114" s="105">
        <f t="shared" ref="K114:M114" si="126">(G114*0.001*9.81)/(0.5*1.225*10^2*0.0565*0.0125)</f>
        <v>1.003625094</v>
      </c>
      <c r="L114" s="105">
        <f t="shared" si="126"/>
        <v>-0.2748210405</v>
      </c>
      <c r="M114" s="105">
        <f t="shared" si="126"/>
        <v>0.7420788046</v>
      </c>
      <c r="N114" s="105">
        <f t="shared" si="116"/>
        <v>0.709598998</v>
      </c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  <c r="AA114" s="79"/>
      <c r="AB114" s="79"/>
      <c r="AC114" s="79"/>
      <c r="AD114" s="79"/>
      <c r="AE114" s="79"/>
      <c r="AF114" s="79"/>
      <c r="AG114" s="79"/>
      <c r="AH114" s="79"/>
      <c r="AI114" s="79"/>
      <c r="AJ114" s="79"/>
      <c r="AK114" s="79"/>
      <c r="AL114" s="79"/>
      <c r="AM114" s="79"/>
      <c r="AN114" s="79"/>
      <c r="AO114" s="79"/>
      <c r="AP114" s="79"/>
      <c r="AQ114" s="79"/>
      <c r="AR114" s="79"/>
      <c r="AS114" s="79"/>
      <c r="AT114" s="79"/>
    </row>
    <row r="115">
      <c r="A115" s="79"/>
      <c r="B115" s="102">
        <v>6.0</v>
      </c>
      <c r="C115" s="103">
        <v>3.65049</v>
      </c>
      <c r="D115" s="103">
        <v>-2.51249</v>
      </c>
      <c r="E115" s="103">
        <v>172.769</v>
      </c>
      <c r="F115" s="79"/>
      <c r="G115" s="105">
        <f t="shared" si="112"/>
        <v>3.367865515</v>
      </c>
      <c r="H115" s="105">
        <f t="shared" si="113"/>
        <v>-2.117146207</v>
      </c>
      <c r="I115" s="120">
        <f t="shared" si="114"/>
        <v>2.314367763</v>
      </c>
      <c r="J115" s="119"/>
      <c r="K115" s="105">
        <f t="shared" ref="K115:M115" si="127">(G115*0.001*9.81)/(0.5*1.225*10^2*0.0565*0.0125)</f>
        <v>0.7637640184</v>
      </c>
      <c r="L115" s="105">
        <f t="shared" si="127"/>
        <v>-0.480126088</v>
      </c>
      <c r="M115" s="105">
        <f t="shared" si="127"/>
        <v>0.5248519619</v>
      </c>
      <c r="N115" s="105">
        <f t="shared" si="116"/>
        <v>0.5001346568</v>
      </c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  <c r="AA115" s="79"/>
      <c r="AB115" s="79"/>
      <c r="AC115" s="79"/>
      <c r="AD115" s="79"/>
      <c r="AE115" s="79"/>
      <c r="AF115" s="79"/>
      <c r="AG115" s="79"/>
      <c r="AH115" s="79"/>
      <c r="AI115" s="79"/>
      <c r="AJ115" s="79"/>
      <c r="AK115" s="79"/>
      <c r="AL115" s="79"/>
      <c r="AM115" s="79"/>
      <c r="AN115" s="79"/>
      <c r="AO115" s="79"/>
      <c r="AP115" s="79"/>
      <c r="AQ115" s="79"/>
      <c r="AR115" s="79"/>
      <c r="AS115" s="79"/>
      <c r="AT115" s="79"/>
    </row>
    <row r="116">
      <c r="A116" s="79"/>
      <c r="B116" s="102">
        <v>2.0</v>
      </c>
      <c r="C116" s="103">
        <v>1.86597</v>
      </c>
      <c r="D116" s="103">
        <v>-2.84499</v>
      </c>
      <c r="E116" s="103">
        <v>70.9783</v>
      </c>
      <c r="F116" s="79"/>
      <c r="G116" s="105">
        <f t="shared" si="112"/>
        <v>1.765544582</v>
      </c>
      <c r="H116" s="105">
        <f t="shared" si="113"/>
        <v>-2.778135495</v>
      </c>
      <c r="I116" s="120">
        <f t="shared" si="114"/>
        <v>0.950806507</v>
      </c>
      <c r="J116" s="119"/>
      <c r="K116" s="105">
        <f t="shared" ref="K116:M116" si="128">(G116*0.001*9.81)/(0.5*1.225*10^2*0.0565*0.0125)</f>
        <v>0.4003899262</v>
      </c>
      <c r="L116" s="105">
        <f t="shared" si="128"/>
        <v>-0.6300251361</v>
      </c>
      <c r="M116" s="105">
        <f t="shared" si="128"/>
        <v>0.215623752</v>
      </c>
      <c r="N116" s="105">
        <f t="shared" si="116"/>
        <v>0.2026661372</v>
      </c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  <c r="AA116" s="79"/>
      <c r="AB116" s="79"/>
      <c r="AC116" s="79"/>
      <c r="AD116" s="79"/>
      <c r="AE116" s="79"/>
      <c r="AF116" s="79"/>
      <c r="AG116" s="79"/>
      <c r="AH116" s="79"/>
      <c r="AI116" s="79"/>
      <c r="AJ116" s="79"/>
      <c r="AK116" s="79"/>
      <c r="AL116" s="79"/>
      <c r="AM116" s="79"/>
      <c r="AN116" s="79"/>
      <c r="AO116" s="79"/>
      <c r="AP116" s="79"/>
      <c r="AQ116" s="79"/>
      <c r="AR116" s="79"/>
      <c r="AS116" s="79"/>
      <c r="AT116" s="79"/>
    </row>
    <row r="117">
      <c r="A117" s="79"/>
      <c r="B117" s="102">
        <v>-2.0</v>
      </c>
      <c r="C117" s="103">
        <v>0.0741441</v>
      </c>
      <c r="D117" s="103">
        <v>-2.9109</v>
      </c>
      <c r="E117" s="103">
        <v>-32.045</v>
      </c>
      <c r="F117" s="79"/>
      <c r="G117" s="105">
        <f t="shared" si="112"/>
        <v>0.1756878784</v>
      </c>
      <c r="H117" s="105">
        <f t="shared" si="113"/>
        <v>-2.91171435</v>
      </c>
      <c r="I117" s="120">
        <f t="shared" si="114"/>
        <v>-0.4292663323</v>
      </c>
      <c r="J117" s="119"/>
      <c r="K117" s="105">
        <f t="shared" ref="K117:M117" si="129">(G117*0.001*9.81)/(0.5*1.225*10^2*0.0565*0.0125)</f>
        <v>0.03984246977</v>
      </c>
      <c r="L117" s="105">
        <f t="shared" si="129"/>
        <v>-0.6603181281</v>
      </c>
      <c r="M117" s="105">
        <f t="shared" si="129"/>
        <v>-0.09734895217</v>
      </c>
      <c r="N117" s="105">
        <f t="shared" si="116"/>
        <v>-0.09863835368</v>
      </c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  <c r="AI117" s="79"/>
      <c r="AJ117" s="79"/>
      <c r="AK117" s="79"/>
      <c r="AL117" s="79"/>
      <c r="AM117" s="79"/>
      <c r="AN117" s="79"/>
      <c r="AO117" s="79"/>
      <c r="AP117" s="79"/>
      <c r="AQ117" s="79"/>
      <c r="AR117" s="79"/>
      <c r="AS117" s="79"/>
      <c r="AT117" s="79"/>
    </row>
    <row r="118">
      <c r="A118" s="79"/>
      <c r="B118" s="102">
        <v>-6.0</v>
      </c>
      <c r="C118" s="103">
        <v>-1.28805</v>
      </c>
      <c r="D118" s="103">
        <v>-2.83289</v>
      </c>
      <c r="E118" s="103">
        <v>-110.697</v>
      </c>
      <c r="F118" s="79"/>
      <c r="G118" s="105">
        <f t="shared" si="112"/>
        <v>-0.984876289</v>
      </c>
      <c r="H118" s="105">
        <f t="shared" si="113"/>
        <v>-2.682733245</v>
      </c>
      <c r="I118" s="120">
        <f t="shared" si="114"/>
        <v>-1.482867692</v>
      </c>
      <c r="J118" s="119"/>
      <c r="K118" s="105">
        <f t="shared" ref="K118:M118" si="130">(G118*0.001*9.81)/(0.5*1.225*10^2*0.0565*0.0125)</f>
        <v>-0.2233500918</v>
      </c>
      <c r="L118" s="105">
        <f t="shared" si="130"/>
        <v>-0.6083898286</v>
      </c>
      <c r="M118" s="105">
        <f t="shared" si="130"/>
        <v>-0.3362845049</v>
      </c>
      <c r="N118" s="105">
        <f t="shared" si="116"/>
        <v>-0.3290563399</v>
      </c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  <c r="AA118" s="79"/>
      <c r="AB118" s="79"/>
      <c r="AC118" s="79"/>
      <c r="AD118" s="79"/>
      <c r="AE118" s="79"/>
      <c r="AF118" s="79"/>
      <c r="AG118" s="79"/>
      <c r="AH118" s="79"/>
      <c r="AI118" s="79"/>
      <c r="AJ118" s="79"/>
      <c r="AK118" s="79"/>
      <c r="AL118" s="79"/>
      <c r="AM118" s="79"/>
      <c r="AN118" s="79"/>
      <c r="AO118" s="79"/>
      <c r="AP118" s="79"/>
      <c r="AQ118" s="79"/>
      <c r="AR118" s="79"/>
      <c r="AS118" s="79"/>
      <c r="AT118" s="79"/>
    </row>
    <row r="119">
      <c r="A119" s="79"/>
      <c r="B119" s="102">
        <v>-4.0</v>
      </c>
      <c r="C119" s="103">
        <v>-0.633635</v>
      </c>
      <c r="D119" s="103">
        <v>-2.92001</v>
      </c>
      <c r="E119" s="103">
        <v>-72.9027</v>
      </c>
      <c r="F119" s="79"/>
      <c r="G119" s="105">
        <f t="shared" si="112"/>
        <v>-0.4284018961</v>
      </c>
      <c r="H119" s="105">
        <f t="shared" si="113"/>
        <v>-2.868696859</v>
      </c>
      <c r="I119" s="105">
        <f t="shared" si="114"/>
        <v>-0.9765852597</v>
      </c>
      <c r="J119" s="119"/>
      <c r="K119" s="105">
        <f t="shared" ref="K119:M119" si="131">(G119*0.001*9.81)/(0.5*1.225*10^2*0.0565*0.0125)</f>
        <v>-0.09715291545</v>
      </c>
      <c r="L119" s="105">
        <f t="shared" si="131"/>
        <v>-0.6505626282</v>
      </c>
      <c r="M119" s="105">
        <f t="shared" si="131"/>
        <v>-0.2214698535</v>
      </c>
      <c r="N119" s="105">
        <f t="shared" si="116"/>
        <v>-0.2183257433</v>
      </c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  <c r="AA119" s="79"/>
      <c r="AB119" s="79"/>
      <c r="AC119" s="79"/>
      <c r="AD119" s="79"/>
      <c r="AE119" s="79"/>
      <c r="AF119" s="79"/>
      <c r="AG119" s="79"/>
      <c r="AH119" s="79"/>
      <c r="AI119" s="79"/>
      <c r="AJ119" s="79"/>
      <c r="AK119" s="79"/>
      <c r="AL119" s="79"/>
      <c r="AM119" s="79"/>
      <c r="AN119" s="79"/>
      <c r="AO119" s="79"/>
      <c r="AP119" s="79"/>
      <c r="AQ119" s="79"/>
      <c r="AR119" s="79"/>
      <c r="AS119" s="79"/>
      <c r="AT119" s="79"/>
    </row>
    <row r="120">
      <c r="A120" s="79"/>
      <c r="B120" s="116"/>
      <c r="C120" s="108"/>
      <c r="D120" s="108"/>
      <c r="E120" s="108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  <c r="AA120" s="79"/>
      <c r="AB120" s="79"/>
      <c r="AC120" s="79"/>
      <c r="AD120" s="79"/>
      <c r="AE120" s="79"/>
      <c r="AF120" s="79"/>
      <c r="AG120" s="79"/>
      <c r="AH120" s="79"/>
      <c r="AI120" s="79"/>
      <c r="AJ120" s="79"/>
      <c r="AK120" s="79"/>
      <c r="AL120" s="79"/>
      <c r="AM120" s="79"/>
      <c r="AN120" s="79"/>
      <c r="AO120" s="79"/>
      <c r="AP120" s="79"/>
      <c r="AQ120" s="79"/>
      <c r="AR120" s="79"/>
      <c r="AS120" s="79"/>
      <c r="AT120" s="79"/>
    </row>
    <row r="121">
      <c r="A121" s="79"/>
      <c r="B121" s="116"/>
      <c r="C121" s="108"/>
      <c r="D121" s="108"/>
      <c r="E121" s="108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  <c r="AA121" s="79"/>
      <c r="AB121" s="79"/>
      <c r="AC121" s="79"/>
      <c r="AD121" s="79"/>
      <c r="AE121" s="79"/>
      <c r="AF121" s="79"/>
      <c r="AG121" s="79"/>
      <c r="AH121" s="79"/>
      <c r="AI121" s="79"/>
      <c r="AJ121" s="79"/>
      <c r="AK121" s="79"/>
      <c r="AL121" s="79"/>
      <c r="AM121" s="79"/>
      <c r="AN121" s="79"/>
      <c r="AO121" s="79"/>
      <c r="AP121" s="79"/>
      <c r="AQ121" s="79"/>
      <c r="AR121" s="79"/>
      <c r="AS121" s="79"/>
      <c r="AT121" s="79"/>
    </row>
    <row r="122">
      <c r="A122" s="121"/>
      <c r="B122" s="121"/>
      <c r="C122" s="121"/>
      <c r="D122" s="121"/>
      <c r="E122" s="121"/>
      <c r="F122" s="121"/>
      <c r="G122" s="121"/>
      <c r="H122" s="121"/>
      <c r="I122" s="121"/>
      <c r="J122" s="121"/>
      <c r="K122" s="121"/>
      <c r="L122" s="121"/>
      <c r="M122" s="121"/>
      <c r="N122" s="121"/>
      <c r="O122" s="121"/>
      <c r="P122" s="121"/>
      <c r="Q122" s="121"/>
      <c r="R122" s="121"/>
      <c r="S122" s="121"/>
      <c r="T122" s="121"/>
      <c r="U122" s="121"/>
      <c r="V122" s="121"/>
      <c r="W122" s="121"/>
      <c r="X122" s="121"/>
      <c r="Y122" s="121"/>
      <c r="Z122" s="121"/>
      <c r="AA122" s="121"/>
      <c r="AB122" s="121"/>
      <c r="AC122" s="121"/>
      <c r="AD122" s="121"/>
      <c r="AE122" s="121"/>
      <c r="AF122" s="121"/>
      <c r="AG122" s="121"/>
      <c r="AH122" s="121"/>
      <c r="AI122" s="121"/>
      <c r="AJ122" s="121"/>
      <c r="AK122" s="121"/>
      <c r="AL122" s="121"/>
      <c r="AM122" s="121"/>
      <c r="AN122" s="121"/>
      <c r="AO122" s="121"/>
      <c r="AP122" s="121"/>
      <c r="AQ122" s="121"/>
      <c r="AR122" s="121"/>
      <c r="AS122" s="121"/>
      <c r="AT122" s="121"/>
    </row>
    <row r="123">
      <c r="A123" s="7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  <c r="AA123" s="79"/>
      <c r="AB123" s="79"/>
      <c r="AC123" s="79"/>
      <c r="AD123" s="79"/>
      <c r="AE123" s="79"/>
      <c r="AF123" s="79"/>
      <c r="AG123" s="79"/>
      <c r="AH123" s="79"/>
      <c r="AI123" s="79"/>
      <c r="AJ123" s="79"/>
      <c r="AK123" s="79"/>
      <c r="AL123" s="79"/>
      <c r="AM123" s="79"/>
      <c r="AN123" s="79"/>
      <c r="AO123" s="79"/>
      <c r="AP123" s="79"/>
      <c r="AQ123" s="79"/>
      <c r="AR123" s="79"/>
      <c r="AS123" s="79"/>
      <c r="AT123" s="79"/>
    </row>
    <row r="124">
      <c r="A124" s="79"/>
      <c r="B124" s="109" t="s">
        <v>142</v>
      </c>
      <c r="C124" s="30"/>
      <c r="D124" s="30"/>
      <c r="E124" s="35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117" t="s">
        <v>143</v>
      </c>
      <c r="Q124" s="111" t="s">
        <v>144</v>
      </c>
      <c r="R124" s="30"/>
      <c r="S124" s="30"/>
      <c r="T124" s="35"/>
      <c r="U124" s="111" t="s">
        <v>145</v>
      </c>
      <c r="V124" s="30"/>
      <c r="W124" s="30"/>
      <c r="X124" s="35"/>
      <c r="Y124" s="111" t="s">
        <v>146</v>
      </c>
      <c r="Z124" s="30"/>
      <c r="AA124" s="30"/>
      <c r="AB124" s="35"/>
      <c r="AC124" s="111" t="s">
        <v>147</v>
      </c>
      <c r="AD124" s="30"/>
      <c r="AE124" s="30"/>
      <c r="AF124" s="35"/>
      <c r="AG124" s="79"/>
      <c r="AH124" s="79"/>
      <c r="AI124" s="79"/>
      <c r="AJ124" s="79"/>
      <c r="AK124" s="79"/>
      <c r="AL124" s="79"/>
      <c r="AM124" s="79"/>
      <c r="AN124" s="79"/>
      <c r="AO124" s="79"/>
      <c r="AP124" s="79"/>
      <c r="AQ124" s="79"/>
      <c r="AR124" s="79"/>
      <c r="AS124" s="79"/>
      <c r="AT124" s="79"/>
    </row>
    <row r="125">
      <c r="A125" s="79"/>
      <c r="B125" s="100" t="s">
        <v>63</v>
      </c>
      <c r="C125" s="101" t="s">
        <v>128</v>
      </c>
      <c r="D125" s="101" t="s">
        <v>129</v>
      </c>
      <c r="E125" s="101" t="s">
        <v>130</v>
      </c>
      <c r="F125" s="79"/>
      <c r="G125" s="117" t="s">
        <v>137</v>
      </c>
      <c r="H125" s="117" t="s">
        <v>138</v>
      </c>
      <c r="I125" s="118" t="s">
        <v>139</v>
      </c>
      <c r="J125" s="119"/>
      <c r="K125" s="112" t="s">
        <v>132</v>
      </c>
      <c r="L125" s="112" t="s">
        <v>133</v>
      </c>
      <c r="M125" s="113" t="s">
        <v>134</v>
      </c>
      <c r="N125" s="113" t="s">
        <v>135</v>
      </c>
      <c r="O125" s="79"/>
      <c r="P125" s="112" t="s">
        <v>131</v>
      </c>
      <c r="Q125" s="112" t="s">
        <v>132</v>
      </c>
      <c r="R125" s="112" t="s">
        <v>133</v>
      </c>
      <c r="S125" s="113" t="s">
        <v>134</v>
      </c>
      <c r="T125" s="113" t="s">
        <v>135</v>
      </c>
      <c r="U125" s="112" t="s">
        <v>132</v>
      </c>
      <c r="V125" s="112" t="s">
        <v>133</v>
      </c>
      <c r="W125" s="113" t="s">
        <v>134</v>
      </c>
      <c r="X125" s="113" t="s">
        <v>135</v>
      </c>
      <c r="Y125" s="112" t="s">
        <v>132</v>
      </c>
      <c r="Z125" s="112" t="s">
        <v>133</v>
      </c>
      <c r="AA125" s="113" t="s">
        <v>134</v>
      </c>
      <c r="AB125" s="113" t="s">
        <v>135</v>
      </c>
      <c r="AC125" s="112" t="s">
        <v>132</v>
      </c>
      <c r="AD125" s="112" t="s">
        <v>133</v>
      </c>
      <c r="AE125" s="113" t="s">
        <v>134</v>
      </c>
      <c r="AF125" s="113" t="s">
        <v>135</v>
      </c>
      <c r="AG125" s="79"/>
      <c r="AH125" s="79"/>
      <c r="AI125" s="79"/>
      <c r="AJ125" s="79"/>
      <c r="AK125" s="79"/>
      <c r="AL125" s="79"/>
      <c r="AM125" s="79"/>
      <c r="AN125" s="79"/>
      <c r="AO125" s="79"/>
      <c r="AP125" s="79"/>
      <c r="AQ125" s="79"/>
      <c r="AR125" s="79"/>
      <c r="AS125" s="79"/>
      <c r="AT125" s="79"/>
    </row>
    <row r="126">
      <c r="A126" s="79"/>
      <c r="B126" s="102">
        <v>-6.0</v>
      </c>
      <c r="C126" s="103">
        <v>-1.53204</v>
      </c>
      <c r="D126" s="103">
        <v>-2.46434</v>
      </c>
      <c r="E126" s="103">
        <v>-111.558</v>
      </c>
      <c r="F126" s="79"/>
      <c r="G126" s="105">
        <f t="shared" ref="G126:G144" si="136">C126*COS(B126*3.141592654/180) + D126*SIN(B126*3.141592654/180)</f>
        <v>-1.266053651</v>
      </c>
      <c r="H126" s="105">
        <f t="shared" ref="H126:H144" si="137">D126*COS(B126*3.141592654/180) + C126*SIN(B126*3.141592654/180)</f>
        <v>-2.290698301</v>
      </c>
      <c r="I126" s="120">
        <f t="shared" ref="I126:I144" si="138">E126*0.1/((0.175*0.0565)*25^2*1.208 )</f>
        <v>-1.49440142</v>
      </c>
      <c r="J126" s="119"/>
      <c r="K126" s="105">
        <f t="shared" ref="K126:M126" si="132">(G126*0.001*9.81)/(0.5*1.225*10^2*0.0565*0.0125)</f>
        <v>-0.2871154504</v>
      </c>
      <c r="L126" s="105">
        <f t="shared" si="132"/>
        <v>-0.5194842049</v>
      </c>
      <c r="M126" s="105">
        <f t="shared" si="132"/>
        <v>-0.3389001219</v>
      </c>
      <c r="N126" s="105">
        <f t="shared" ref="N126:N144" si="140">M126-K126*(1.8284806565186/56.5)</f>
        <v>-0.3296083512</v>
      </c>
      <c r="O126" s="79"/>
      <c r="P126" s="102">
        <v>-6.0</v>
      </c>
      <c r="Q126" s="105">
        <v>-0.25839993229533154</v>
      </c>
      <c r="R126" s="105">
        <f t="shared" ref="R126:R137" si="141">-AE168</f>
        <v>0.5921729855</v>
      </c>
      <c r="S126" s="105">
        <v>-0.32853790390558096</v>
      </c>
      <c r="T126" s="105">
        <v>-0.32017543881093086</v>
      </c>
      <c r="U126" s="114">
        <f t="shared" ref="U126:U144" si="142">K149</f>
        <v>-0.4358447199</v>
      </c>
      <c r="V126" s="114">
        <f t="shared" ref="V126:V144" si="143">-L149</f>
        <v>0.6277988079</v>
      </c>
      <c r="W126" s="114">
        <f t="shared" ref="W126:X126" si="133">M149</f>
        <v>-0.5192045379</v>
      </c>
      <c r="X126" s="114">
        <f t="shared" si="133"/>
        <v>-0.5050995177</v>
      </c>
      <c r="Y126" s="114">
        <f t="shared" ref="Y126:Y144" si="145">K243</f>
        <v>0.3451252599</v>
      </c>
      <c r="Z126" s="114">
        <f t="shared" ref="Z126:Z144" si="146">-L243</f>
        <v>0.7710747388</v>
      </c>
      <c r="AA126" s="114">
        <f t="shared" ref="AA126:AB126" si="134">M243</f>
        <v>0.00886517977</v>
      </c>
      <c r="AB126" s="114">
        <f t="shared" si="134"/>
        <v>-0.002303932829</v>
      </c>
      <c r="AC126" s="114">
        <f t="shared" ref="AC126:AC144" si="148">K197</f>
        <v>0.2805593087</v>
      </c>
      <c r="AD126" s="114">
        <f t="shared" ref="AD126:AD144" si="149">-L197</f>
        <v>0.7946206136</v>
      </c>
      <c r="AE126" s="114">
        <f t="shared" ref="AE126:AF126" si="135">M197</f>
        <v>-0.08922261586</v>
      </c>
      <c r="AF126" s="114">
        <f t="shared" si="135"/>
        <v>-0.09830221354</v>
      </c>
      <c r="AG126" s="79"/>
      <c r="AH126" s="79"/>
      <c r="AI126" s="79"/>
      <c r="AJ126" s="79"/>
      <c r="AK126" s="79"/>
      <c r="AL126" s="79"/>
      <c r="AM126" s="79"/>
      <c r="AN126" s="79"/>
      <c r="AO126" s="79"/>
      <c r="AP126" s="79"/>
      <c r="AQ126" s="79"/>
      <c r="AR126" s="79"/>
      <c r="AS126" s="79"/>
      <c r="AT126" s="79"/>
    </row>
    <row r="127">
      <c r="A127" s="79"/>
      <c r="B127" s="102">
        <v>-4.0</v>
      </c>
      <c r="C127" s="103">
        <v>-1.54152</v>
      </c>
      <c r="D127" s="103">
        <v>-2.54024</v>
      </c>
      <c r="E127" s="103">
        <v>-111.958</v>
      </c>
      <c r="F127" s="79"/>
      <c r="G127" s="105">
        <f t="shared" si="136"/>
        <v>-1.36056675</v>
      </c>
      <c r="H127" s="105">
        <f t="shared" si="137"/>
        <v>-2.426521104</v>
      </c>
      <c r="I127" s="120">
        <f t="shared" si="138"/>
        <v>-1.499759714</v>
      </c>
      <c r="J127" s="119"/>
      <c r="K127" s="105">
        <f t="shared" ref="K127:M127" si="139">(G127*0.001*9.81)/(0.5*1.225*10^2*0.0565*0.0125)</f>
        <v>-0.3085491162</v>
      </c>
      <c r="L127" s="105">
        <f t="shared" si="139"/>
        <v>-0.550286079</v>
      </c>
      <c r="M127" s="105">
        <f t="shared" si="139"/>
        <v>-0.340115275</v>
      </c>
      <c r="N127" s="105">
        <f t="shared" si="140"/>
        <v>-0.3301298575</v>
      </c>
      <c r="O127" s="79"/>
      <c r="P127" s="102">
        <v>-4.0</v>
      </c>
      <c r="Q127" s="105">
        <v>-0.17226265313129926</v>
      </c>
      <c r="R127" s="105">
        <f t="shared" si="141"/>
        <v>0.6347770216</v>
      </c>
      <c r="S127" s="105">
        <v>-0.24301269511695595</v>
      </c>
      <c r="T127" s="105">
        <v>-0.23743784681445765</v>
      </c>
      <c r="U127" s="114">
        <f t="shared" si="142"/>
        <v>-0.3686405998</v>
      </c>
      <c r="V127" s="114">
        <f t="shared" si="143"/>
        <v>0.65936057</v>
      </c>
      <c r="W127" s="114">
        <f t="shared" ref="W127:X127" si="144">M150</f>
        <v>-0.4591182553</v>
      </c>
      <c r="X127" s="114">
        <f t="shared" si="144"/>
        <v>-0.4471881278</v>
      </c>
      <c r="Y127" s="114">
        <f t="shared" si="145"/>
        <v>0.4486155019</v>
      </c>
      <c r="Z127" s="114">
        <f t="shared" si="146"/>
        <v>0.7968071727</v>
      </c>
      <c r="AA127" s="114">
        <f t="shared" ref="AA127:AB127" si="147">M244</f>
        <v>0.1070941762</v>
      </c>
      <c r="AB127" s="114">
        <f t="shared" si="147"/>
        <v>0.09257586173</v>
      </c>
      <c r="AC127" s="114">
        <f t="shared" si="148"/>
        <v>0.4233211094</v>
      </c>
      <c r="AD127" s="114">
        <f t="shared" si="149"/>
        <v>0.82388545</v>
      </c>
      <c r="AE127" s="114">
        <f t="shared" ref="AE127:AF127" si="150">M198</f>
        <v>0.05023685918</v>
      </c>
      <c r="AF127" s="114">
        <f t="shared" si="150"/>
        <v>0.03653713422</v>
      </c>
      <c r="AG127" s="79"/>
      <c r="AH127" s="79"/>
      <c r="AI127" s="79"/>
      <c r="AJ127" s="79"/>
      <c r="AK127" s="79"/>
      <c r="AL127" s="79"/>
      <c r="AM127" s="79"/>
      <c r="AN127" s="79"/>
      <c r="AO127" s="79"/>
      <c r="AP127" s="79"/>
      <c r="AQ127" s="79"/>
      <c r="AR127" s="79"/>
      <c r="AS127" s="79"/>
      <c r="AT127" s="79"/>
    </row>
    <row r="128">
      <c r="A128" s="79"/>
      <c r="B128" s="102">
        <v>-2.0</v>
      </c>
      <c r="C128" s="103">
        <v>-1.54152</v>
      </c>
      <c r="D128" s="103">
        <v>-2.54024</v>
      </c>
      <c r="E128" s="103">
        <v>-111.958</v>
      </c>
      <c r="F128" s="79"/>
      <c r="G128" s="105">
        <f t="shared" si="136"/>
        <v>-1.45192785</v>
      </c>
      <c r="H128" s="105">
        <f t="shared" si="137"/>
        <v>-2.484894282</v>
      </c>
      <c r="I128" s="120">
        <f t="shared" si="138"/>
        <v>-1.499759714</v>
      </c>
      <c r="J128" s="119"/>
      <c r="K128" s="105">
        <f t="shared" ref="K128:M128" si="151">(G128*0.001*9.81)/(0.5*1.225*10^2*0.0565*0.0125)</f>
        <v>-0.3292679723</v>
      </c>
      <c r="L128" s="105">
        <f t="shared" si="151"/>
        <v>-0.5635239394</v>
      </c>
      <c r="M128" s="105">
        <f t="shared" si="151"/>
        <v>-0.340115275</v>
      </c>
      <c r="N128" s="105">
        <f t="shared" si="140"/>
        <v>-0.3294593437</v>
      </c>
      <c r="O128" s="79"/>
      <c r="P128" s="102">
        <v>-4.0</v>
      </c>
      <c r="Q128" s="105">
        <v>-0.18693252568590604</v>
      </c>
      <c r="R128" s="105">
        <f t="shared" si="141"/>
        <v>0.6300209456</v>
      </c>
      <c r="S128" s="105">
        <v>-0.25506184940011406</v>
      </c>
      <c r="T128" s="105">
        <v>-0.24901224750116105</v>
      </c>
      <c r="U128" s="114">
        <f t="shared" si="142"/>
        <v>-0.367141967</v>
      </c>
      <c r="V128" s="114">
        <f t="shared" si="143"/>
        <v>0.6562281214</v>
      </c>
      <c r="W128" s="114">
        <f t="shared" ref="W128:X128" si="152">M151</f>
        <v>-0.4608802273</v>
      </c>
      <c r="X128" s="114">
        <f t="shared" si="152"/>
        <v>-0.4489985992</v>
      </c>
      <c r="Y128" s="114">
        <f t="shared" si="145"/>
        <v>0.4721835566</v>
      </c>
      <c r="Z128" s="114">
        <f t="shared" si="146"/>
        <v>0.7892432512</v>
      </c>
      <c r="AA128" s="114">
        <f t="shared" ref="AA128:AB128" si="153">M245</f>
        <v>0.1177945105</v>
      </c>
      <c r="AB128" s="114">
        <f t="shared" si="153"/>
        <v>0.1025134751</v>
      </c>
      <c r="AC128" s="114">
        <f t="shared" si="148"/>
        <v>0.4283114879</v>
      </c>
      <c r="AD128" s="114">
        <f t="shared" si="149"/>
        <v>0.8220102136</v>
      </c>
      <c r="AE128" s="115" t="str">
        <f t="shared" ref="AE128:AF128" si="154">M199</f>
        <v/>
      </c>
      <c r="AF128" s="115" t="str">
        <f t="shared" si="154"/>
        <v/>
      </c>
      <c r="AG128" s="79"/>
      <c r="AH128" s="79"/>
      <c r="AI128" s="79"/>
      <c r="AJ128" s="79"/>
      <c r="AK128" s="79"/>
      <c r="AL128" s="79"/>
      <c r="AM128" s="79"/>
      <c r="AN128" s="79"/>
      <c r="AO128" s="79"/>
      <c r="AP128" s="79"/>
      <c r="AQ128" s="79"/>
      <c r="AR128" s="79"/>
      <c r="AS128" s="79"/>
      <c r="AT128" s="79"/>
    </row>
    <row r="129">
      <c r="A129" s="79"/>
      <c r="B129" s="102">
        <v>0.0</v>
      </c>
      <c r="C129" s="103">
        <v>-1.55178</v>
      </c>
      <c r="D129" s="103">
        <v>-2.74353</v>
      </c>
      <c r="E129" s="103">
        <v>-112.338</v>
      </c>
      <c r="F129" s="79"/>
      <c r="G129" s="105">
        <f t="shared" si="136"/>
        <v>-1.55178</v>
      </c>
      <c r="H129" s="105">
        <f t="shared" si="137"/>
        <v>-2.74353</v>
      </c>
      <c r="I129" s="120">
        <f t="shared" si="138"/>
        <v>-1.504850093</v>
      </c>
      <c r="J129" s="119"/>
      <c r="K129" s="105">
        <f t="shared" ref="K129:M129" si="155">(G129*0.001*9.81)/(0.5*1.225*10^2*0.0565*0.0125)</f>
        <v>-0.3519124274</v>
      </c>
      <c r="L129" s="105">
        <f t="shared" si="155"/>
        <v>-0.6221773073</v>
      </c>
      <c r="M129" s="105">
        <f t="shared" si="155"/>
        <v>-0.3412696704</v>
      </c>
      <c r="N129" s="105">
        <f t="shared" si="140"/>
        <v>-0.3298809082</v>
      </c>
      <c r="O129" s="79"/>
      <c r="P129" s="102">
        <v>-2.0</v>
      </c>
      <c r="Q129" s="105">
        <v>-0.09231746019512427</v>
      </c>
      <c r="R129" s="105">
        <f t="shared" si="141"/>
        <v>0.6257118609</v>
      </c>
      <c r="S129" s="105">
        <v>-0.16450985605350255</v>
      </c>
      <c r="T129" s="105">
        <v>-0.16152223321764927</v>
      </c>
      <c r="U129" s="114">
        <f t="shared" si="142"/>
        <v>-0.3078101417</v>
      </c>
      <c r="V129" s="114">
        <f t="shared" si="143"/>
        <v>0.6651846576</v>
      </c>
      <c r="W129" s="114">
        <f t="shared" ref="W129:X129" si="156">M152</f>
        <v>-0.402987296</v>
      </c>
      <c r="X129" s="114">
        <f t="shared" si="156"/>
        <v>-0.3930257936</v>
      </c>
      <c r="Y129" s="114">
        <f t="shared" si="145"/>
        <v>0.6018615015</v>
      </c>
      <c r="Z129" s="114">
        <f t="shared" si="146"/>
        <v>0.7693540377</v>
      </c>
      <c r="AA129" s="114">
        <f t="shared" ref="AA129:AB129" si="157">M246</f>
        <v>0.232865863</v>
      </c>
      <c r="AB129" s="114">
        <f t="shared" si="157"/>
        <v>0.2133881265</v>
      </c>
      <c r="AC129" s="114">
        <f t="shared" si="148"/>
        <v>0.4991011406</v>
      </c>
      <c r="AD129" s="114">
        <f t="shared" si="149"/>
        <v>0.8101399597</v>
      </c>
      <c r="AE129" s="114">
        <f t="shared" ref="AE129:AF129" si="158">M200</f>
        <v>0.1152849156</v>
      </c>
      <c r="AF129" s="114">
        <f t="shared" si="158"/>
        <v>0.0991327602</v>
      </c>
      <c r="AG129" s="79"/>
      <c r="AH129" s="79"/>
      <c r="AI129" s="79"/>
      <c r="AJ129" s="79"/>
      <c r="AK129" s="79"/>
      <c r="AL129" s="79"/>
      <c r="AM129" s="79"/>
      <c r="AN129" s="79"/>
      <c r="AO129" s="79"/>
      <c r="AP129" s="79"/>
      <c r="AQ129" s="79"/>
      <c r="AR129" s="79"/>
      <c r="AS129" s="79"/>
      <c r="AT129" s="79"/>
    </row>
    <row r="130">
      <c r="A130" s="79"/>
      <c r="B130" s="102">
        <v>2.0</v>
      </c>
      <c r="C130" s="103">
        <v>-1.55283</v>
      </c>
      <c r="D130" s="103">
        <v>-2.79804</v>
      </c>
      <c r="E130" s="103">
        <v>-112.292</v>
      </c>
      <c r="F130" s="79"/>
      <c r="G130" s="105">
        <f t="shared" si="136"/>
        <v>-1.649534246</v>
      </c>
      <c r="H130" s="105">
        <f t="shared" si="137"/>
        <v>-2.850528495</v>
      </c>
      <c r="I130" s="120">
        <f t="shared" si="138"/>
        <v>-1.50423389</v>
      </c>
      <c r="J130" s="119"/>
      <c r="K130" s="105">
        <f t="shared" ref="K130:M130" si="159">(G130*0.001*9.81)/(0.5*1.225*10^2*0.0565*0.0125)</f>
        <v>-0.37408112</v>
      </c>
      <c r="L130" s="105">
        <f t="shared" si="159"/>
        <v>-0.6464424094</v>
      </c>
      <c r="M130" s="105">
        <f t="shared" si="159"/>
        <v>-0.3411299278</v>
      </c>
      <c r="N130" s="105">
        <f t="shared" si="140"/>
        <v>-0.3290237315</v>
      </c>
      <c r="O130" s="79"/>
      <c r="P130" s="102">
        <v>0.0</v>
      </c>
      <c r="Q130" s="105">
        <v>-0.004042872325085786</v>
      </c>
      <c r="R130" s="105">
        <f t="shared" si="141"/>
        <v>0.6617617292</v>
      </c>
      <c r="S130" s="105">
        <v>-0.0762049845643532</v>
      </c>
      <c r="T130" s="105">
        <v>-0.07607414715119934</v>
      </c>
      <c r="U130" s="114">
        <f t="shared" si="142"/>
        <v>-0.2413776633</v>
      </c>
      <c r="V130" s="114">
        <f t="shared" si="143"/>
        <v>0.6798973133</v>
      </c>
      <c r="W130" s="114">
        <f t="shared" ref="W130:X130" si="160">M153</f>
        <v>-0.3311049148</v>
      </c>
      <c r="X130" s="114">
        <f t="shared" si="160"/>
        <v>-0.3232933327</v>
      </c>
      <c r="Y130" s="114">
        <f t="shared" si="145"/>
        <v>0.6670865199</v>
      </c>
      <c r="Z130" s="114">
        <f t="shared" si="146"/>
        <v>0.7509111539</v>
      </c>
      <c r="AA130" s="114">
        <f t="shared" ref="AA130:AB130" si="161">M247</f>
        <v>0.3088281207</v>
      </c>
      <c r="AB130" s="114">
        <f t="shared" si="161"/>
        <v>0.2872395402</v>
      </c>
      <c r="AC130" s="114">
        <f t="shared" si="148"/>
        <v>0.5795812491</v>
      </c>
      <c r="AD130" s="114">
        <f t="shared" si="149"/>
        <v>0.7935933885</v>
      </c>
      <c r="AE130" s="114">
        <f t="shared" ref="AE130:AF130" si="162">M201</f>
        <v>0.2093116392</v>
      </c>
      <c r="AF130" s="114">
        <f t="shared" si="162"/>
        <v>0.1905549471</v>
      </c>
      <c r="AG130" s="79"/>
      <c r="AH130" s="79"/>
      <c r="AI130" s="79"/>
      <c r="AJ130" s="79"/>
      <c r="AK130" s="79"/>
      <c r="AL130" s="79"/>
      <c r="AM130" s="79"/>
      <c r="AN130" s="79"/>
      <c r="AO130" s="79"/>
      <c r="AP130" s="79"/>
      <c r="AQ130" s="79"/>
      <c r="AR130" s="79"/>
      <c r="AS130" s="79"/>
      <c r="AT130" s="79"/>
    </row>
    <row r="131">
      <c r="A131" s="79"/>
      <c r="B131" s="102">
        <v>4.0</v>
      </c>
      <c r="C131" s="103">
        <v>-1.55283</v>
      </c>
      <c r="D131" s="103">
        <v>-2.79804</v>
      </c>
      <c r="E131" s="103">
        <v>-112.292</v>
      </c>
      <c r="F131" s="79"/>
      <c r="G131" s="105">
        <f t="shared" si="136"/>
        <v>-1.744228788</v>
      </c>
      <c r="H131" s="105">
        <f t="shared" si="137"/>
        <v>-2.89954406</v>
      </c>
      <c r="I131" s="120">
        <f t="shared" si="138"/>
        <v>-1.50423389</v>
      </c>
      <c r="J131" s="119"/>
      <c r="K131" s="105">
        <f t="shared" ref="K131:M131" si="163">(G131*0.001*9.81)/(0.5*1.225*10^2*0.0565*0.0125)</f>
        <v>-0.3955559336</v>
      </c>
      <c r="L131" s="105">
        <f t="shared" si="163"/>
        <v>-0.6575581516</v>
      </c>
      <c r="M131" s="105">
        <f t="shared" si="163"/>
        <v>-0.3411299278</v>
      </c>
      <c r="N131" s="105">
        <f t="shared" si="140"/>
        <v>-0.3283287531</v>
      </c>
      <c r="O131" s="79"/>
      <c r="P131" s="102">
        <v>2.0</v>
      </c>
      <c r="Q131" s="105">
        <v>0.11324412553965389</v>
      </c>
      <c r="R131" s="105">
        <f t="shared" si="141"/>
        <v>0.6302531339</v>
      </c>
      <c r="S131" s="105">
        <v>0.02854443221875284</v>
      </c>
      <c r="T131" s="105">
        <v>0.02487957039550291</v>
      </c>
      <c r="U131" s="114">
        <f t="shared" si="142"/>
        <v>-0.1778091916</v>
      </c>
      <c r="V131" s="114">
        <f t="shared" si="143"/>
        <v>0.6676373689</v>
      </c>
      <c r="W131" s="114">
        <f t="shared" ref="W131:X131" si="164">M154</f>
        <v>-0.2591906358</v>
      </c>
      <c r="X131" s="114">
        <f t="shared" si="164"/>
        <v>-0.2534362877</v>
      </c>
      <c r="Y131" s="114">
        <f t="shared" si="145"/>
        <v>0.7911381459</v>
      </c>
      <c r="Z131" s="114">
        <f t="shared" si="146"/>
        <v>0.6856160031</v>
      </c>
      <c r="AA131" s="114">
        <f t="shared" ref="AA131:AB131" si="165">M248</f>
        <v>0.4167002987</v>
      </c>
      <c r="AB131" s="114">
        <f t="shared" si="165"/>
        <v>0.3910970988</v>
      </c>
      <c r="AC131" s="114">
        <f t="shared" si="148"/>
        <v>0.6924563587</v>
      </c>
      <c r="AD131" s="114">
        <f t="shared" si="149"/>
        <v>0.7392268647</v>
      </c>
      <c r="AE131" s="114">
        <f t="shared" ref="AE131:AF131" si="166">M202</f>
        <v>0.3068383075</v>
      </c>
      <c r="AF131" s="114">
        <f t="shared" si="166"/>
        <v>0.2844286959</v>
      </c>
      <c r="AG131" s="79"/>
      <c r="AH131" s="79"/>
      <c r="AI131" s="79"/>
      <c r="AJ131" s="79"/>
      <c r="AK131" s="79"/>
      <c r="AL131" s="79"/>
      <c r="AM131" s="79"/>
      <c r="AN131" s="79"/>
      <c r="AO131" s="79"/>
      <c r="AP131" s="79"/>
      <c r="AQ131" s="79"/>
      <c r="AR131" s="79"/>
      <c r="AS131" s="79"/>
      <c r="AT131" s="79"/>
    </row>
    <row r="132">
      <c r="A132" s="79"/>
      <c r="B132" s="102">
        <v>6.0</v>
      </c>
      <c r="C132" s="103">
        <v>-1.54933</v>
      </c>
      <c r="D132" s="103">
        <v>-2.92925</v>
      </c>
      <c r="E132" s="103">
        <v>-112.026</v>
      </c>
      <c r="F132" s="79"/>
      <c r="G132" s="105">
        <f t="shared" si="136"/>
        <v>-1.847032609</v>
      </c>
      <c r="H132" s="105">
        <f t="shared" si="137"/>
        <v>-3.075152346</v>
      </c>
      <c r="I132" s="120">
        <f t="shared" si="138"/>
        <v>-1.500670624</v>
      </c>
      <c r="J132" s="119"/>
      <c r="K132" s="105">
        <f t="shared" ref="K132:M132" si="167">(G132*0.001*9.81)/(0.5*1.225*10^2*0.0565*0.0125)</f>
        <v>-0.4188697682</v>
      </c>
      <c r="L132" s="105">
        <f t="shared" si="167"/>
        <v>-0.6973825714</v>
      </c>
      <c r="M132" s="105">
        <f t="shared" si="167"/>
        <v>-0.340321851</v>
      </c>
      <c r="N132" s="105">
        <f t="shared" si="140"/>
        <v>-0.3267661826</v>
      </c>
      <c r="O132" s="79"/>
      <c r="P132" s="102">
        <v>4.0</v>
      </c>
      <c r="Q132" s="105">
        <v>0.2090765564792632</v>
      </c>
      <c r="R132" s="105">
        <f t="shared" si="141"/>
        <v>0.6058275403</v>
      </c>
      <c r="S132" s="105">
        <v>0.12294402556178195</v>
      </c>
      <c r="T132" s="105">
        <v>0.11617778769888193</v>
      </c>
      <c r="U132" s="114">
        <f t="shared" si="142"/>
        <v>-0.1522464475</v>
      </c>
      <c r="V132" s="114">
        <f t="shared" si="143"/>
        <v>0.6850800265</v>
      </c>
      <c r="W132" s="114">
        <f t="shared" ref="W132:X132" si="168">M155</f>
        <v>-0.2092305278</v>
      </c>
      <c r="X132" s="114">
        <f t="shared" si="168"/>
        <v>-0.2043034537</v>
      </c>
      <c r="Y132" s="114">
        <f t="shared" si="145"/>
        <v>0.8501199799</v>
      </c>
      <c r="Z132" s="114">
        <f t="shared" si="146"/>
        <v>0.6366443994</v>
      </c>
      <c r="AA132" s="114">
        <f t="shared" ref="AA132:AB132" si="169">M249</f>
        <v>0.4838982647</v>
      </c>
      <c r="AB132" s="114">
        <f t="shared" si="169"/>
        <v>0.4563862658</v>
      </c>
      <c r="AC132" s="114">
        <f t="shared" si="148"/>
        <v>0.7652713295</v>
      </c>
      <c r="AD132" s="114">
        <f t="shared" si="149"/>
        <v>0.6619875469</v>
      </c>
      <c r="AE132" s="114">
        <f t="shared" ref="AE132:AF132" si="170">M203</f>
        <v>0.3897907334</v>
      </c>
      <c r="AF132" s="114">
        <f t="shared" si="170"/>
        <v>0.3650246481</v>
      </c>
      <c r="AG132" s="79"/>
      <c r="AH132" s="79"/>
      <c r="AI132" s="79"/>
      <c r="AJ132" s="79"/>
      <c r="AK132" s="79"/>
      <c r="AL132" s="79"/>
      <c r="AM132" s="79"/>
      <c r="AN132" s="79"/>
      <c r="AO132" s="79"/>
      <c r="AP132" s="79"/>
      <c r="AQ132" s="79"/>
      <c r="AR132" s="79"/>
      <c r="AS132" s="79"/>
      <c r="AT132" s="79"/>
    </row>
    <row r="133">
      <c r="A133" s="79"/>
      <c r="B133" s="102">
        <v>8.0</v>
      </c>
      <c r="C133" s="103">
        <v>-1.54501</v>
      </c>
      <c r="D133" s="103">
        <v>-2.99446</v>
      </c>
      <c r="E133" s="103">
        <v>-111.777</v>
      </c>
      <c r="F133" s="79"/>
      <c r="G133" s="105">
        <f t="shared" si="136"/>
        <v>-1.946722353</v>
      </c>
      <c r="H133" s="105">
        <f t="shared" si="137"/>
        <v>-3.180341954</v>
      </c>
      <c r="I133" s="120">
        <f t="shared" si="138"/>
        <v>-1.497335086</v>
      </c>
      <c r="J133" s="119"/>
      <c r="K133" s="105">
        <f t="shared" ref="K133:M133" si="171">(G133*0.001*9.81)/(0.5*1.225*10^2*0.0565*0.0125)</f>
        <v>-0.4414773928</v>
      </c>
      <c r="L133" s="105">
        <f t="shared" si="171"/>
        <v>-0.7212374543</v>
      </c>
      <c r="M133" s="105">
        <f t="shared" si="171"/>
        <v>-0.3395654182</v>
      </c>
      <c r="N133" s="105">
        <f t="shared" si="140"/>
        <v>-0.3252781107</v>
      </c>
      <c r="O133" s="79"/>
      <c r="P133" s="102">
        <v>6.0</v>
      </c>
      <c r="Q133" s="105">
        <v>0.3091086119328939</v>
      </c>
      <c r="R133" s="105">
        <f t="shared" si="141"/>
        <v>0.573612198</v>
      </c>
      <c r="S133" s="105">
        <v>0.21396689073197955</v>
      </c>
      <c r="T133" s="105">
        <v>0.2039633665252077</v>
      </c>
      <c r="U133" s="114">
        <f t="shared" si="142"/>
        <v>-0.05308829817</v>
      </c>
      <c r="V133" s="114">
        <f t="shared" si="143"/>
        <v>0.6704465649</v>
      </c>
      <c r="W133" s="114">
        <f t="shared" ref="W133:X133" si="172">M156</f>
        <v>-0.1086966593</v>
      </c>
      <c r="X133" s="114">
        <f t="shared" si="172"/>
        <v>-0.1069785898</v>
      </c>
      <c r="Y133" s="114">
        <f t="shared" si="145"/>
        <v>0.9549574583</v>
      </c>
      <c r="Z133" s="114">
        <f t="shared" si="146"/>
        <v>0.5453548762</v>
      </c>
      <c r="AA133" s="114">
        <f t="shared" ref="AA133:AB133" si="173">M250</f>
        <v>0.5762468619</v>
      </c>
      <c r="AB133" s="114">
        <f t="shared" si="173"/>
        <v>0.5453420612</v>
      </c>
      <c r="AC133" s="114">
        <f t="shared" si="148"/>
        <v>0.8846751947</v>
      </c>
      <c r="AD133" s="114">
        <f t="shared" si="149"/>
        <v>0.6020840826</v>
      </c>
      <c r="AE133" s="114">
        <f t="shared" ref="AE133:AF133" si="174">M204</f>
        <v>0.4983251698</v>
      </c>
      <c r="AF133" s="114">
        <f t="shared" si="174"/>
        <v>0.4696948781</v>
      </c>
      <c r="AG133" s="79"/>
      <c r="AH133" s="79"/>
      <c r="AI133" s="79"/>
      <c r="AJ133" s="79"/>
      <c r="AK133" s="79"/>
      <c r="AL133" s="79"/>
      <c r="AM133" s="79"/>
      <c r="AN133" s="79"/>
      <c r="AO133" s="79"/>
      <c r="AP133" s="79"/>
      <c r="AQ133" s="79"/>
      <c r="AR133" s="79"/>
      <c r="AS133" s="79"/>
      <c r="AT133" s="79"/>
    </row>
    <row r="134">
      <c r="A134" s="79"/>
      <c r="B134" s="102">
        <v>10.0</v>
      </c>
      <c r="C134" s="103">
        <v>-1.54081</v>
      </c>
      <c r="D134" s="103">
        <v>-3.04591</v>
      </c>
      <c r="E134" s="103">
        <v>-111.53</v>
      </c>
      <c r="F134" s="79"/>
      <c r="G134" s="105">
        <f t="shared" si="136"/>
        <v>-2.046318355</v>
      </c>
      <c r="H134" s="105">
        <f t="shared" si="137"/>
        <v>-3.267194632</v>
      </c>
      <c r="I134" s="120">
        <f t="shared" si="138"/>
        <v>-1.494026339</v>
      </c>
      <c r="J134" s="119"/>
      <c r="K134" s="105">
        <f t="shared" ref="K134:M134" si="175">(G134*0.001*9.81)/(0.5*1.225*10^2*0.0565*0.0125)</f>
        <v>-0.4640637587</v>
      </c>
      <c r="L134" s="105">
        <f t="shared" si="175"/>
        <v>-0.7409338911</v>
      </c>
      <c r="M134" s="105">
        <f t="shared" si="175"/>
        <v>-0.3388150612</v>
      </c>
      <c r="N134" s="105">
        <f t="shared" si="140"/>
        <v>-0.3237968027</v>
      </c>
      <c r="O134" s="79"/>
      <c r="P134" s="102">
        <v>8.0</v>
      </c>
      <c r="Q134" s="105">
        <v>0.37021111532793993</v>
      </c>
      <c r="R134" s="105">
        <f t="shared" si="141"/>
        <v>0.5191072188</v>
      </c>
      <c r="S134" s="105">
        <v>0.2788153582762561</v>
      </c>
      <c r="T134" s="105">
        <v>0.26683440494518856</v>
      </c>
      <c r="U134" s="114">
        <f t="shared" si="142"/>
        <v>-0.02324835257</v>
      </c>
      <c r="V134" s="114">
        <f t="shared" si="143"/>
        <v>0.5956409705</v>
      </c>
      <c r="W134" s="114">
        <f t="shared" ref="W134:X134" si="176">M157</f>
        <v>-0.07041994448</v>
      </c>
      <c r="X134" s="114">
        <f t="shared" si="176"/>
        <v>-0.06966756991</v>
      </c>
      <c r="Y134" s="114">
        <f t="shared" si="145"/>
        <v>0.9912740353</v>
      </c>
      <c r="Z134" s="114">
        <f t="shared" si="146"/>
        <v>0.4415966065</v>
      </c>
      <c r="AA134" s="114">
        <f t="shared" ref="AA134:AB134" si="177">M251</f>
        <v>0.6234039156</v>
      </c>
      <c r="AB134" s="114">
        <f t="shared" si="177"/>
        <v>0.59132382</v>
      </c>
      <c r="AC134" s="114">
        <f t="shared" si="148"/>
        <v>0.9204939069</v>
      </c>
      <c r="AD134" s="114">
        <f t="shared" si="149"/>
        <v>0.4973392336</v>
      </c>
      <c r="AE134" s="114">
        <f t="shared" ref="AE134:AF134" si="178">M205</f>
        <v>0.5610665619</v>
      </c>
      <c r="AF134" s="114">
        <f t="shared" si="178"/>
        <v>0.5312770875</v>
      </c>
      <c r="AG134" s="79"/>
      <c r="AH134" s="79"/>
      <c r="AI134" s="79"/>
      <c r="AJ134" s="79"/>
      <c r="AK134" s="79"/>
      <c r="AL134" s="79"/>
      <c r="AM134" s="79"/>
      <c r="AN134" s="79"/>
      <c r="AO134" s="79"/>
      <c r="AP134" s="79"/>
      <c r="AQ134" s="79"/>
      <c r="AR134" s="79"/>
      <c r="AS134" s="79"/>
      <c r="AT134" s="79"/>
    </row>
    <row r="135">
      <c r="A135" s="79"/>
      <c r="B135" s="102">
        <v>12.0</v>
      </c>
      <c r="C135" s="103">
        <v>-1.52879</v>
      </c>
      <c r="D135" s="103">
        <v>-3.12878</v>
      </c>
      <c r="E135" s="103">
        <v>-110.985</v>
      </c>
      <c r="F135" s="79"/>
      <c r="G135" s="105">
        <f t="shared" si="136"/>
        <v>-2.145892211</v>
      </c>
      <c r="H135" s="105">
        <f t="shared" si="137"/>
        <v>-3.378261964</v>
      </c>
      <c r="I135" s="120">
        <f t="shared" si="138"/>
        <v>-1.486725664</v>
      </c>
      <c r="J135" s="119"/>
      <c r="K135" s="105">
        <f t="shared" ref="K135:M135" si="179">(G135*0.001*9.81)/(0.5*1.225*10^2*0.0565*0.0125)</f>
        <v>-0.4866451022</v>
      </c>
      <c r="L135" s="105">
        <f t="shared" si="179"/>
        <v>-0.7661217235</v>
      </c>
      <c r="M135" s="105">
        <f t="shared" si="179"/>
        <v>-0.3371594151</v>
      </c>
      <c r="N135" s="105">
        <f t="shared" si="140"/>
        <v>-0.3214103681</v>
      </c>
      <c r="O135" s="79"/>
      <c r="P135" s="102">
        <v>10.0</v>
      </c>
      <c r="Q135" s="105">
        <v>0.4558517515657207</v>
      </c>
      <c r="R135" s="105">
        <f t="shared" si="141"/>
        <v>0.4482724395</v>
      </c>
      <c r="S135" s="105">
        <v>0.35988581582548335</v>
      </c>
      <c r="T135" s="105">
        <v>0.34513331830374805</v>
      </c>
      <c r="U135" s="114">
        <f t="shared" si="142"/>
        <v>0.1237447242</v>
      </c>
      <c r="V135" s="114">
        <f t="shared" si="143"/>
        <v>0.6015829126</v>
      </c>
      <c r="W135" s="114">
        <f t="shared" ref="W135:X135" si="180">M158</f>
        <v>0.06312659561</v>
      </c>
      <c r="X135" s="114">
        <f t="shared" si="180"/>
        <v>0.05912190827</v>
      </c>
      <c r="Y135" s="114">
        <f t="shared" si="145"/>
        <v>0.8154959429</v>
      </c>
      <c r="Z135" s="114">
        <f t="shared" si="146"/>
        <v>0.5738380505</v>
      </c>
      <c r="AA135" s="114">
        <f t="shared" ref="AA135:AB135" si="181">M252</f>
        <v>0.5040576546</v>
      </c>
      <c r="AB135" s="114">
        <f t="shared" si="181"/>
        <v>0.4776661757</v>
      </c>
      <c r="AC135" s="114">
        <f t="shared" si="148"/>
        <v>0.7657194347</v>
      </c>
      <c r="AD135" s="114">
        <f t="shared" si="149"/>
        <v>0.6200679132</v>
      </c>
      <c r="AE135" s="114">
        <f t="shared" ref="AE135:AF135" si="182">M206</f>
        <v>0.4502445998</v>
      </c>
      <c r="AF135" s="114">
        <f t="shared" si="182"/>
        <v>0.4254640127</v>
      </c>
      <c r="AG135" s="79"/>
      <c r="AH135" s="79"/>
      <c r="AI135" s="79"/>
      <c r="AJ135" s="79"/>
      <c r="AK135" s="79"/>
      <c r="AL135" s="79"/>
      <c r="AM135" s="79"/>
      <c r="AN135" s="79"/>
      <c r="AO135" s="79"/>
      <c r="AP135" s="79"/>
      <c r="AQ135" s="79"/>
      <c r="AR135" s="79"/>
      <c r="AS135" s="79"/>
      <c r="AT135" s="79"/>
    </row>
    <row r="136">
      <c r="A136" s="79"/>
      <c r="B136" s="102">
        <v>14.0</v>
      </c>
      <c r="C136" s="103">
        <v>-1.51984</v>
      </c>
      <c r="D136" s="103">
        <v>-3.18707</v>
      </c>
      <c r="E136" s="103">
        <v>-110.467</v>
      </c>
      <c r="F136" s="79"/>
      <c r="G136" s="105">
        <f t="shared" si="136"/>
        <v>-2.245716273</v>
      </c>
      <c r="H136" s="105">
        <f t="shared" si="137"/>
        <v>-3.460082974</v>
      </c>
      <c r="I136" s="120">
        <f t="shared" si="138"/>
        <v>-1.479786673</v>
      </c>
      <c r="J136" s="119"/>
      <c r="K136" s="105">
        <f t="shared" ref="K136:M136" si="183">(G136*0.001*9.81)/(0.5*1.225*10^2*0.0565*0.0125)</f>
        <v>-0.5092831875</v>
      </c>
      <c r="L136" s="105">
        <f t="shared" si="183"/>
        <v>-0.7846770795</v>
      </c>
      <c r="M136" s="105">
        <f t="shared" si="183"/>
        <v>-0.3355857918</v>
      </c>
      <c r="N136" s="105">
        <f t="shared" si="140"/>
        <v>-0.31910412</v>
      </c>
      <c r="O136" s="79"/>
      <c r="P136" s="102">
        <v>12.0</v>
      </c>
      <c r="Q136" s="105">
        <v>0.311188517338184</v>
      </c>
      <c r="R136" s="105">
        <f t="shared" si="141"/>
        <v>0.5428641873</v>
      </c>
      <c r="S136" s="105">
        <v>0.24373783772527846</v>
      </c>
      <c r="T136" s="105">
        <v>0.23366700260167542</v>
      </c>
      <c r="U136" s="114">
        <f t="shared" si="142"/>
        <v>0.2158440374</v>
      </c>
      <c r="V136" s="114">
        <f t="shared" si="143"/>
        <v>0.4941759967</v>
      </c>
      <c r="W136" s="114">
        <f t="shared" ref="W136:X136" si="184">M159</f>
        <v>0.1428983583</v>
      </c>
      <c r="X136" s="114">
        <f t="shared" si="184"/>
        <v>0.1359131079</v>
      </c>
      <c r="Y136" s="114">
        <f t="shared" si="145"/>
        <v>0.7938137349</v>
      </c>
      <c r="Z136" s="114">
        <f t="shared" si="146"/>
        <v>0.5127301681</v>
      </c>
      <c r="AA136" s="114">
        <f t="shared" ref="AA136:AB136" si="185">M253</f>
        <v>0.5088149789</v>
      </c>
      <c r="AB136" s="114">
        <f t="shared" si="185"/>
        <v>0.4831251903</v>
      </c>
      <c r="AC136" s="114">
        <f t="shared" si="148"/>
        <v>0.9113466901</v>
      </c>
      <c r="AD136" s="114">
        <f t="shared" si="149"/>
        <v>0.3598659071</v>
      </c>
      <c r="AE136" s="114">
        <f t="shared" ref="AE136:AF136" si="186">M207</f>
        <v>0.6116564231</v>
      </c>
      <c r="AF136" s="114">
        <f t="shared" si="186"/>
        <v>0.5821629754</v>
      </c>
      <c r="AG136" s="79"/>
      <c r="AH136" s="79"/>
      <c r="AI136" s="79"/>
      <c r="AJ136" s="79"/>
      <c r="AK136" s="79"/>
      <c r="AL136" s="79"/>
      <c r="AM136" s="79"/>
      <c r="AN136" s="79"/>
      <c r="AO136" s="79"/>
      <c r="AP136" s="79"/>
      <c r="AQ136" s="79"/>
      <c r="AR136" s="79"/>
      <c r="AS136" s="79"/>
      <c r="AT136" s="79"/>
    </row>
    <row r="137">
      <c r="A137" s="79"/>
      <c r="B137" s="102">
        <v>16.0</v>
      </c>
      <c r="C137" s="103">
        <v>-1.49886</v>
      </c>
      <c r="D137" s="103">
        <v>-3.28359</v>
      </c>
      <c r="E137" s="103">
        <v>-109.469</v>
      </c>
      <c r="F137" s="79"/>
      <c r="G137" s="105">
        <f t="shared" si="136"/>
        <v>-2.345876771</v>
      </c>
      <c r="H137" s="105">
        <f t="shared" si="137"/>
        <v>-3.569531099</v>
      </c>
      <c r="I137" s="120">
        <f t="shared" si="138"/>
        <v>-1.466417729</v>
      </c>
      <c r="J137" s="119"/>
      <c r="K137" s="105">
        <f t="shared" ref="K137:M137" si="187">(G137*0.001*9.81)/(0.5*1.225*10^2*0.0565*0.0125)</f>
        <v>-0.5319975697</v>
      </c>
      <c r="L137" s="105">
        <f t="shared" si="187"/>
        <v>-0.8094977083</v>
      </c>
      <c r="M137" s="105">
        <f t="shared" si="187"/>
        <v>-0.3325539849</v>
      </c>
      <c r="N137" s="105">
        <f t="shared" si="140"/>
        <v>-0.3153372191</v>
      </c>
      <c r="O137" s="79"/>
      <c r="P137" s="102">
        <v>14.0</v>
      </c>
      <c r="Q137" s="105">
        <v>0.19922347640281066</v>
      </c>
      <c r="R137" s="105">
        <f t="shared" si="141"/>
        <v>0.5751608971</v>
      </c>
      <c r="S137" s="105">
        <v>0.17931953437596831</v>
      </c>
      <c r="T137" s="105">
        <v>0.1728721667135448</v>
      </c>
      <c r="U137" s="114">
        <f t="shared" si="142"/>
        <v>0.244720635</v>
      </c>
      <c r="V137" s="114">
        <f t="shared" si="143"/>
        <v>0.4945281934</v>
      </c>
      <c r="W137" s="114">
        <f t="shared" ref="W137:X137" si="188">M160</f>
        <v>0.1841014656</v>
      </c>
      <c r="X137" s="114">
        <f t="shared" si="188"/>
        <v>0.1761816966</v>
      </c>
      <c r="Y137" s="114">
        <f t="shared" si="145"/>
        <v>0.5603105638</v>
      </c>
      <c r="Z137" s="114">
        <f t="shared" si="146"/>
        <v>0.6610555576</v>
      </c>
      <c r="AA137" s="114">
        <f t="shared" ref="AA137:AB137" si="189">M254</f>
        <v>0.3644426399</v>
      </c>
      <c r="AB137" s="114">
        <f t="shared" si="189"/>
        <v>0.3463095952</v>
      </c>
      <c r="AC137" s="114">
        <f t="shared" si="148"/>
        <v>0.7345822719</v>
      </c>
      <c r="AD137" s="114">
        <f t="shared" si="149"/>
        <v>0.5577156616</v>
      </c>
      <c r="AE137" s="114">
        <f t="shared" ref="AE137:AF137" si="190">M208</f>
        <v>0.4994765274</v>
      </c>
      <c r="AF137" s="114">
        <f t="shared" si="190"/>
        <v>0.4757036163</v>
      </c>
      <c r="AG137" s="79"/>
      <c r="AH137" s="79"/>
      <c r="AI137" s="79"/>
      <c r="AJ137" s="79"/>
      <c r="AK137" s="79"/>
      <c r="AL137" s="79"/>
      <c r="AM137" s="79"/>
      <c r="AN137" s="79"/>
      <c r="AO137" s="79"/>
      <c r="AP137" s="79"/>
      <c r="AQ137" s="79"/>
      <c r="AR137" s="79"/>
      <c r="AS137" s="79"/>
      <c r="AT137" s="79"/>
    </row>
    <row r="138">
      <c r="A138" s="79"/>
      <c r="B138" s="102">
        <v>18.0</v>
      </c>
      <c r="C138" s="103">
        <v>-1.48826</v>
      </c>
      <c r="D138" s="103">
        <v>-3.32747</v>
      </c>
      <c r="E138" s="103">
        <v>-108.926</v>
      </c>
      <c r="F138" s="79"/>
      <c r="G138" s="105">
        <f t="shared" si="136"/>
        <v>-2.443664149</v>
      </c>
      <c r="H138" s="105">
        <f t="shared" si="137"/>
        <v>-3.624509658</v>
      </c>
      <c r="I138" s="120">
        <f t="shared" si="138"/>
        <v>-1.459143845</v>
      </c>
      <c r="J138" s="119"/>
      <c r="K138" s="105">
        <f t="shared" ref="K138:M138" si="191">(G138*0.001*9.81)/(0.5*1.225*10^2*0.0565*0.0125)</f>
        <v>-0.5541737762</v>
      </c>
      <c r="L138" s="105">
        <f t="shared" si="191"/>
        <v>-0.8219657374</v>
      </c>
      <c r="M138" s="105">
        <f t="shared" si="191"/>
        <v>-0.3309044146</v>
      </c>
      <c r="N138" s="105">
        <f t="shared" si="140"/>
        <v>-0.3129699715</v>
      </c>
      <c r="O138" s="79"/>
      <c r="P138" s="102">
        <v>16.0</v>
      </c>
      <c r="Q138" s="105">
        <v>0.37644915498189296</v>
      </c>
      <c r="R138" s="105">
        <v>0.348137908986373</v>
      </c>
      <c r="S138" s="105">
        <v>0.30131482916029256</v>
      </c>
      <c r="T138" s="105">
        <v>0.28913199733644895</v>
      </c>
      <c r="U138" s="114">
        <f t="shared" si="142"/>
        <v>0.2760520605</v>
      </c>
      <c r="V138" s="114">
        <f t="shared" si="143"/>
        <v>0.4439279597</v>
      </c>
      <c r="W138" s="114">
        <f t="shared" ref="W138:X138" si="192">M161</f>
        <v>0.2286927235</v>
      </c>
      <c r="X138" s="114">
        <f t="shared" si="192"/>
        <v>0.2197589916</v>
      </c>
      <c r="Y138" s="114">
        <f t="shared" si="145"/>
        <v>0.5178663578</v>
      </c>
      <c r="Z138" s="114">
        <f t="shared" si="146"/>
        <v>0.5953667458</v>
      </c>
      <c r="AA138" s="114">
        <f t="shared" ref="AA138:AB138" si="193">M255</f>
        <v>0.3476583378</v>
      </c>
      <c r="AB138" s="114">
        <f t="shared" si="193"/>
        <v>0.3308988933</v>
      </c>
      <c r="AC138" s="114">
        <f t="shared" si="148"/>
        <v>0.7834993232</v>
      </c>
      <c r="AD138" s="114">
        <f t="shared" si="149"/>
        <v>0.397974935</v>
      </c>
      <c r="AE138" s="114">
        <f t="shared" ref="AE138:AF138" si="194">M209</f>
        <v>0.5507985183</v>
      </c>
      <c r="AF138" s="114">
        <f t="shared" si="194"/>
        <v>0.5254425297</v>
      </c>
      <c r="AG138" s="79"/>
      <c r="AH138" s="79"/>
      <c r="AI138" s="79"/>
      <c r="AJ138" s="79"/>
      <c r="AK138" s="79"/>
      <c r="AL138" s="79"/>
      <c r="AM138" s="79"/>
      <c r="AN138" s="79"/>
      <c r="AO138" s="79"/>
      <c r="AP138" s="79"/>
      <c r="AQ138" s="79"/>
      <c r="AR138" s="79"/>
      <c r="AS138" s="79"/>
      <c r="AT138" s="79"/>
    </row>
    <row r="139">
      <c r="A139" s="79"/>
      <c r="B139" s="102">
        <v>20.0</v>
      </c>
      <c r="C139" s="103">
        <v>-1.47025</v>
      </c>
      <c r="D139" s="103">
        <v>-3.38611</v>
      </c>
      <c r="E139" s="103">
        <v>-108.023</v>
      </c>
      <c r="F139" s="79"/>
      <c r="G139" s="105">
        <f t="shared" si="136"/>
        <v>-2.539700903</v>
      </c>
      <c r="H139" s="105">
        <f t="shared" si="137"/>
        <v>-3.684757696</v>
      </c>
      <c r="I139" s="120">
        <f t="shared" si="138"/>
        <v>-1.447047496</v>
      </c>
      <c r="J139" s="119"/>
      <c r="K139" s="105">
        <f t="shared" ref="K139:M139" si="195">(G139*0.001*9.81)/(0.5*1.225*10^2*0.0565*0.0125)</f>
        <v>-0.5759529764</v>
      </c>
      <c r="L139" s="105">
        <f t="shared" si="195"/>
        <v>-0.835628778</v>
      </c>
      <c r="M139" s="105">
        <f t="shared" si="195"/>
        <v>-0.3281612064</v>
      </c>
      <c r="N139" s="105">
        <f t="shared" si="140"/>
        <v>-0.3095219343</v>
      </c>
      <c r="O139" s="79"/>
      <c r="P139" s="102">
        <v>18.0</v>
      </c>
      <c r="Q139" s="105">
        <v>0.33571727803937945</v>
      </c>
      <c r="R139" s="105">
        <v>0.348137908986373</v>
      </c>
      <c r="S139" s="105">
        <v>0.3076190434074272</v>
      </c>
      <c r="T139" s="105">
        <v>0.29675439652328417</v>
      </c>
      <c r="U139" s="114">
        <f t="shared" si="142"/>
        <v>0.1818597033</v>
      </c>
      <c r="V139" s="114">
        <f t="shared" si="143"/>
        <v>0.5138233956</v>
      </c>
      <c r="W139" s="114">
        <f t="shared" ref="W139:X139" si="196">M162</f>
        <v>0.1519798049</v>
      </c>
      <c r="X139" s="114">
        <f t="shared" si="196"/>
        <v>0.1460943722</v>
      </c>
      <c r="Y139" s="114">
        <f t="shared" si="145"/>
        <v>0.4433813231</v>
      </c>
      <c r="Z139" s="114">
        <f t="shared" si="146"/>
        <v>0.6734661186</v>
      </c>
      <c r="AA139" s="114">
        <f t="shared" ref="AA139:AB139" si="197">M256</f>
        <v>0.3450579102</v>
      </c>
      <c r="AB139" s="114">
        <f t="shared" si="197"/>
        <v>0.3307089868</v>
      </c>
      <c r="AC139" s="114">
        <f t="shared" si="148"/>
        <v>0.4828301997</v>
      </c>
      <c r="AD139" s="114">
        <f t="shared" si="149"/>
        <v>0.6673192452</v>
      </c>
      <c r="AE139" s="114">
        <f t="shared" ref="AE139:AF139" si="198">M210</f>
        <v>0.3692728735</v>
      </c>
      <c r="AF139" s="114">
        <f t="shared" si="198"/>
        <v>0.3536472862</v>
      </c>
      <c r="AG139" s="79"/>
      <c r="AH139" s="79"/>
      <c r="AI139" s="79"/>
      <c r="AJ139" s="79"/>
      <c r="AK139" s="79"/>
      <c r="AL139" s="79"/>
      <c r="AM139" s="79"/>
      <c r="AN139" s="79"/>
      <c r="AO139" s="79"/>
      <c r="AP139" s="79"/>
      <c r="AQ139" s="79"/>
      <c r="AR139" s="79"/>
      <c r="AS139" s="79"/>
      <c r="AT139" s="79"/>
    </row>
    <row r="140">
      <c r="A140" s="79"/>
      <c r="B140" s="102">
        <v>22.0</v>
      </c>
      <c r="C140" s="103">
        <v>-1.44447</v>
      </c>
      <c r="D140" s="103">
        <v>-3.4612</v>
      </c>
      <c r="E140" s="103">
        <v>-106.783</v>
      </c>
      <c r="F140" s="79"/>
      <c r="G140" s="105">
        <f t="shared" si="136"/>
        <v>-2.635877604</v>
      </c>
      <c r="H140" s="105">
        <f t="shared" si="137"/>
        <v>-3.750276743</v>
      </c>
      <c r="I140" s="120">
        <f t="shared" si="138"/>
        <v>-1.430436785</v>
      </c>
      <c r="J140" s="119"/>
      <c r="K140" s="105">
        <f t="shared" ref="K140:M140" si="199">(G140*0.001*9.81)/(0.5*1.225*10^2*0.0565*0.0125)</f>
        <v>-0.5977639136</v>
      </c>
      <c r="L140" s="105">
        <f t="shared" si="199"/>
        <v>-0.8504871774</v>
      </c>
      <c r="M140" s="105">
        <f t="shared" si="199"/>
        <v>-0.3243942319</v>
      </c>
      <c r="N140" s="105">
        <f t="shared" si="140"/>
        <v>-0.3050491035</v>
      </c>
      <c r="O140" s="79"/>
      <c r="P140" s="102">
        <v>20.0</v>
      </c>
      <c r="Q140" s="105">
        <v>0.25652369932858426</v>
      </c>
      <c r="R140" s="105">
        <v>0.36128285641128</v>
      </c>
      <c r="S140" s="105">
        <v>0.2353086245065409</v>
      </c>
      <c r="T140" s="105">
        <v>0.22700687898156904</v>
      </c>
      <c r="U140" s="114">
        <f t="shared" si="142"/>
        <v>0.2573044746</v>
      </c>
      <c r="V140" s="114">
        <f t="shared" si="143"/>
        <v>0.3664265377</v>
      </c>
      <c r="W140" s="114">
        <f t="shared" ref="W140:X140" si="200">M163</f>
        <v>0.2274411158</v>
      </c>
      <c r="X140" s="114">
        <f t="shared" si="200"/>
        <v>0.2191141024</v>
      </c>
      <c r="Y140" s="114">
        <f t="shared" si="145"/>
        <v>0.4464322103</v>
      </c>
      <c r="Z140" s="114">
        <f t="shared" si="146"/>
        <v>0.6150566374</v>
      </c>
      <c r="AA140" s="114">
        <f t="shared" ref="AA140:AB140" si="201">M257</f>
        <v>0.3637591163</v>
      </c>
      <c r="AB140" s="114">
        <f t="shared" si="201"/>
        <v>0.3493114586</v>
      </c>
      <c r="AC140" s="114">
        <f t="shared" si="148"/>
        <v>0.705992889</v>
      </c>
      <c r="AD140" s="114">
        <f t="shared" si="149"/>
        <v>0.2793902085</v>
      </c>
      <c r="AE140" s="114">
        <f t="shared" ref="AE140:AF140" si="202">M211</f>
        <v>0.5207022141</v>
      </c>
      <c r="AF140" s="114">
        <f t="shared" si="202"/>
        <v>0.4978545266</v>
      </c>
      <c r="AG140" s="79"/>
      <c r="AH140" s="79"/>
      <c r="AI140" s="79"/>
      <c r="AJ140" s="79"/>
      <c r="AK140" s="79"/>
      <c r="AL140" s="79"/>
      <c r="AM140" s="79"/>
      <c r="AN140" s="79"/>
      <c r="AO140" s="79"/>
      <c r="AP140" s="79"/>
      <c r="AQ140" s="79"/>
      <c r="AR140" s="79"/>
      <c r="AS140" s="79"/>
      <c r="AT140" s="79"/>
    </row>
    <row r="141">
      <c r="A141" s="79"/>
      <c r="B141" s="102">
        <v>24.0</v>
      </c>
      <c r="C141" s="103">
        <v>-1.42842</v>
      </c>
      <c r="D141" s="103">
        <v>-3.50872</v>
      </c>
      <c r="E141" s="103">
        <v>-106.032</v>
      </c>
      <c r="F141" s="79"/>
      <c r="G141" s="105">
        <f t="shared" si="136"/>
        <v>-2.732051597</v>
      </c>
      <c r="H141" s="105">
        <f t="shared" si="137"/>
        <v>-3.786365974</v>
      </c>
      <c r="I141" s="120">
        <f t="shared" si="138"/>
        <v>-1.420376588</v>
      </c>
      <c r="J141" s="119"/>
      <c r="K141" s="105">
        <f t="shared" ref="K141:M141" si="203">(G141*0.001*9.81)/(0.5*1.225*10^2*0.0565*0.0125)</f>
        <v>-0.6195742368</v>
      </c>
      <c r="L141" s="105">
        <f t="shared" si="203"/>
        <v>-0.8586714875</v>
      </c>
      <c r="M141" s="105">
        <f t="shared" si="203"/>
        <v>-0.3221127819</v>
      </c>
      <c r="N141" s="105">
        <f t="shared" si="140"/>
        <v>-0.3020618172</v>
      </c>
      <c r="O141" s="79"/>
      <c r="P141" s="102">
        <v>22.0</v>
      </c>
      <c r="Q141" s="105">
        <v>0.2997285733756202</v>
      </c>
      <c r="R141" s="105">
        <v>0.348137908986373</v>
      </c>
      <c r="S141" s="105">
        <v>0.3239962692200247</v>
      </c>
      <c r="T141" s="105">
        <v>0.3142963064125338</v>
      </c>
      <c r="U141" s="114">
        <f t="shared" si="142"/>
        <v>0.07693116107</v>
      </c>
      <c r="V141" s="114">
        <f t="shared" si="143"/>
        <v>0.5582310113</v>
      </c>
      <c r="W141" s="114">
        <f t="shared" ref="W141:X141" si="204">M164</f>
        <v>0.13368446</v>
      </c>
      <c r="X141" s="114">
        <f t="shared" si="204"/>
        <v>0.1311947761</v>
      </c>
      <c r="Y141" s="114">
        <f t="shared" si="145"/>
        <v>0.4551632792</v>
      </c>
      <c r="Z141" s="114">
        <f t="shared" si="146"/>
        <v>0.5893200291</v>
      </c>
      <c r="AA141" s="114">
        <f t="shared" ref="AA141:AB141" si="205">M258</f>
        <v>0.4115602011</v>
      </c>
      <c r="AB141" s="114">
        <f t="shared" si="205"/>
        <v>0.3968299843</v>
      </c>
      <c r="AC141" s="114">
        <f t="shared" si="148"/>
        <v>0.5514739418</v>
      </c>
      <c r="AD141" s="114">
        <f t="shared" si="149"/>
        <v>0.4899855545</v>
      </c>
      <c r="AE141" s="114">
        <f t="shared" ref="AE141:AF141" si="206">M212</f>
        <v>0.4897856815</v>
      </c>
      <c r="AF141" s="114">
        <f t="shared" si="206"/>
        <v>0.4719386118</v>
      </c>
      <c r="AG141" s="79"/>
      <c r="AH141" s="79"/>
      <c r="AI141" s="79"/>
      <c r="AJ141" s="79"/>
      <c r="AK141" s="79"/>
      <c r="AL141" s="79"/>
      <c r="AM141" s="79"/>
      <c r="AN141" s="79"/>
      <c r="AO141" s="79"/>
      <c r="AP141" s="79"/>
      <c r="AQ141" s="79"/>
      <c r="AR141" s="79"/>
      <c r="AS141" s="79"/>
      <c r="AT141" s="79"/>
    </row>
    <row r="142">
      <c r="A142" s="79"/>
      <c r="B142" s="102">
        <v>26.0</v>
      </c>
      <c r="C142" s="103">
        <v>-1.40265</v>
      </c>
      <c r="D142" s="103">
        <v>-3.55843</v>
      </c>
      <c r="E142" s="103">
        <v>-104.817</v>
      </c>
      <c r="F142" s="79"/>
      <c r="G142" s="105">
        <f t="shared" si="136"/>
        <v>-2.820606509</v>
      </c>
      <c r="H142" s="105">
        <f t="shared" si="137"/>
        <v>-3.813176987</v>
      </c>
      <c r="I142" s="120">
        <f t="shared" si="138"/>
        <v>-1.404100769</v>
      </c>
      <c r="J142" s="119"/>
      <c r="K142" s="105">
        <f t="shared" ref="K142:M142" si="207">(G142*0.001*9.81)/(0.5*1.225*10^2*0.0565*0.0125)</f>
        <v>-0.639656706</v>
      </c>
      <c r="L142" s="105">
        <f t="shared" si="207"/>
        <v>-0.8647516849</v>
      </c>
      <c r="M142" s="105">
        <f t="shared" si="207"/>
        <v>-0.3184217544</v>
      </c>
      <c r="N142" s="105">
        <f t="shared" si="140"/>
        <v>-0.297720871</v>
      </c>
      <c r="O142" s="79"/>
      <c r="P142" s="102">
        <v>24.0</v>
      </c>
      <c r="Q142" s="105">
        <v>0.28990792809651866</v>
      </c>
      <c r="R142" s="105">
        <v>0.348137908986373</v>
      </c>
      <c r="S142" s="105">
        <v>0.27514134289919134</v>
      </c>
      <c r="T142" s="105">
        <v>0.26575920062138836</v>
      </c>
      <c r="U142" s="114">
        <f t="shared" si="142"/>
        <v>0.08713344741</v>
      </c>
      <c r="V142" s="114">
        <f t="shared" si="143"/>
        <v>0.4595467908</v>
      </c>
      <c r="W142" s="114">
        <f t="shared" ref="W142:X142" si="208">M165</f>
        <v>0.1421355459</v>
      </c>
      <c r="X142" s="114">
        <f t="shared" si="208"/>
        <v>0.1393156907</v>
      </c>
      <c r="Y142" s="114">
        <f t="shared" si="145"/>
        <v>0.4333933962</v>
      </c>
      <c r="Z142" s="114">
        <f t="shared" si="146"/>
        <v>0.5527635185</v>
      </c>
      <c r="AA142" s="114">
        <f t="shared" ref="AA142:AB142" si="209">M259</f>
        <v>0.4199933636</v>
      </c>
      <c r="AB142" s="114">
        <f t="shared" si="209"/>
        <v>0.4059676743</v>
      </c>
      <c r="AC142" s="114">
        <f t="shared" si="148"/>
        <v>0.5680716404</v>
      </c>
      <c r="AD142" s="114">
        <f t="shared" si="149"/>
        <v>0.3726265691</v>
      </c>
      <c r="AE142" s="114">
        <f t="shared" ref="AE142:AF142" si="210">M213</f>
        <v>0.5230110049</v>
      </c>
      <c r="AF142" s="114">
        <f t="shared" si="210"/>
        <v>0.5046267924</v>
      </c>
      <c r="AG142" s="79"/>
      <c r="AH142" s="79"/>
      <c r="AI142" s="79"/>
      <c r="AJ142" s="79"/>
      <c r="AK142" s="79"/>
      <c r="AL142" s="79"/>
      <c r="AM142" s="79"/>
      <c r="AN142" s="79"/>
      <c r="AO142" s="79"/>
      <c r="AP142" s="79"/>
      <c r="AQ142" s="79"/>
      <c r="AR142" s="79"/>
      <c r="AS142" s="79"/>
      <c r="AT142" s="79"/>
    </row>
    <row r="143">
      <c r="A143" s="79"/>
      <c r="B143" s="102">
        <v>28.0</v>
      </c>
      <c r="C143" s="103">
        <v>-1.37113</v>
      </c>
      <c r="D143" s="103">
        <v>-3.60895</v>
      </c>
      <c r="E143" s="103">
        <v>-103.304</v>
      </c>
      <c r="F143" s="79"/>
      <c r="G143" s="105">
        <f t="shared" si="136"/>
        <v>-2.90493533</v>
      </c>
      <c r="H143" s="105">
        <f t="shared" si="137"/>
        <v>-3.830220259</v>
      </c>
      <c r="I143" s="120">
        <f t="shared" si="138"/>
        <v>-1.383833022</v>
      </c>
      <c r="J143" s="119"/>
      <c r="K143" s="105">
        <f t="shared" ref="K143:M143" si="211">(G143*0.001*9.81)/(0.5*1.225*10^2*0.0565*0.0125)</f>
        <v>-0.6587807829</v>
      </c>
      <c r="L143" s="105">
        <f t="shared" si="211"/>
        <v>-0.8686167555</v>
      </c>
      <c r="M143" s="105">
        <f t="shared" si="211"/>
        <v>-0.3138254378</v>
      </c>
      <c r="N143" s="105">
        <f t="shared" si="140"/>
        <v>-0.2925056517</v>
      </c>
      <c r="O143" s="79"/>
      <c r="P143" s="102">
        <v>26.0</v>
      </c>
      <c r="Q143" s="122"/>
      <c r="R143" s="122"/>
      <c r="S143" s="122"/>
      <c r="T143" s="122"/>
      <c r="U143" s="114">
        <f t="shared" si="142"/>
        <v>0.06951650018</v>
      </c>
      <c r="V143" s="114">
        <f t="shared" si="143"/>
        <v>0.4916568158</v>
      </c>
      <c r="W143" s="114">
        <f t="shared" ref="W143:X143" si="212">M166</f>
        <v>0.1906684567</v>
      </c>
      <c r="X143" s="114">
        <f t="shared" si="212"/>
        <v>0.1884187297</v>
      </c>
      <c r="Y143" s="114">
        <f t="shared" si="145"/>
        <v>0.4298728893</v>
      </c>
      <c r="Z143" s="114">
        <f t="shared" si="146"/>
        <v>0.5072390501</v>
      </c>
      <c r="AA143" s="114">
        <f t="shared" ref="AA143:AB143" si="213">M260</f>
        <v>0.4531275505</v>
      </c>
      <c r="AB143" s="114">
        <f t="shared" si="213"/>
        <v>0.4392157937</v>
      </c>
      <c r="AC143" s="114">
        <f t="shared" si="148"/>
        <v>0.5446209569</v>
      </c>
      <c r="AD143" s="114">
        <f t="shared" si="149"/>
        <v>0.3658506329</v>
      </c>
      <c r="AE143" s="114">
        <f t="shared" ref="AE143:AF143" si="214">M214</f>
        <v>0.5520956942</v>
      </c>
      <c r="AF143" s="114">
        <f t="shared" si="214"/>
        <v>0.5344704042</v>
      </c>
      <c r="AG143" s="79"/>
      <c r="AH143" s="79"/>
      <c r="AI143" s="79"/>
      <c r="AJ143" s="79"/>
      <c r="AK143" s="79"/>
      <c r="AL143" s="79"/>
      <c r="AM143" s="79"/>
      <c r="AN143" s="79"/>
      <c r="AO143" s="79"/>
      <c r="AP143" s="79"/>
      <c r="AQ143" s="79"/>
      <c r="AR143" s="79"/>
      <c r="AS143" s="79"/>
      <c r="AT143" s="79"/>
    </row>
    <row r="144">
      <c r="A144" s="79"/>
      <c r="B144" s="102">
        <v>30.0</v>
      </c>
      <c r="C144" s="103">
        <v>-1.33683</v>
      </c>
      <c r="D144" s="103">
        <v>-3.65394</v>
      </c>
      <c r="E144" s="103">
        <v>-101.569</v>
      </c>
      <c r="F144" s="79"/>
      <c r="G144" s="105">
        <f t="shared" si="136"/>
        <v>-2.984698741</v>
      </c>
      <c r="H144" s="105">
        <f t="shared" si="137"/>
        <v>-3.832819864</v>
      </c>
      <c r="I144" s="120">
        <f t="shared" si="138"/>
        <v>-1.360591422</v>
      </c>
      <c r="J144" s="119"/>
      <c r="K144" s="105">
        <f t="shared" ref="K144:M144" si="215">(G144*0.001*9.81)/(0.5*1.225*10^2*0.0565*0.0125)</f>
        <v>-0.6768695168</v>
      </c>
      <c r="L144" s="105">
        <f t="shared" si="215"/>
        <v>-0.8692062934</v>
      </c>
      <c r="M144" s="105">
        <f t="shared" si="215"/>
        <v>-0.3085547113</v>
      </c>
      <c r="N144" s="105">
        <f t="shared" si="140"/>
        <v>-0.2866495287</v>
      </c>
      <c r="O144" s="79"/>
      <c r="P144" s="123">
        <v>28.0</v>
      </c>
      <c r="Q144" s="124"/>
      <c r="R144" s="124"/>
      <c r="S144" s="124"/>
      <c r="T144" s="124"/>
      <c r="U144" s="125">
        <f t="shared" si="142"/>
        <v>0.160041447</v>
      </c>
      <c r="V144" s="114">
        <f t="shared" si="143"/>
        <v>0.322329429</v>
      </c>
      <c r="W144" s="125">
        <f t="shared" ref="W144:X144" si="216">M167</f>
        <v>0.2516296495</v>
      </c>
      <c r="X144" s="125">
        <f t="shared" si="216"/>
        <v>0.2464503098</v>
      </c>
      <c r="Y144" s="125">
        <f t="shared" si="145"/>
        <v>0.4128895899</v>
      </c>
      <c r="Z144" s="114">
        <f t="shared" si="146"/>
        <v>0.4414956301</v>
      </c>
      <c r="AA144" s="125">
        <f t="shared" ref="AA144:AB144" si="217">M261</f>
        <v>0.4710358693</v>
      </c>
      <c r="AB144" s="125">
        <f t="shared" si="217"/>
        <v>0.4576737342</v>
      </c>
      <c r="AC144" s="125">
        <f t="shared" si="148"/>
        <v>0.5616851069</v>
      </c>
      <c r="AD144" s="114">
        <f t="shared" si="149"/>
        <v>0.2649269604</v>
      </c>
      <c r="AE144" s="125">
        <f t="shared" ref="AE144:AF144" si="218">M215</f>
        <v>0.5901785922</v>
      </c>
      <c r="AF144" s="125">
        <f t="shared" si="218"/>
        <v>0.5720010638</v>
      </c>
      <c r="AG144" s="79"/>
      <c r="AH144" s="79"/>
      <c r="AI144" s="79"/>
      <c r="AJ144" s="79"/>
      <c r="AK144" s="79"/>
      <c r="AL144" s="79"/>
      <c r="AM144" s="79"/>
      <c r="AN144" s="79"/>
      <c r="AO144" s="79"/>
      <c r="AP144" s="79"/>
      <c r="AQ144" s="79"/>
      <c r="AR144" s="79"/>
      <c r="AS144" s="79"/>
      <c r="AT144" s="79"/>
    </row>
    <row r="145">
      <c r="A145" s="79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126"/>
      <c r="Q145" s="126"/>
      <c r="R145" s="126"/>
      <c r="S145" s="126"/>
      <c r="T145" s="126"/>
      <c r="U145" s="127" t="str">
        <f t="shared" ref="U145:X145" si="219">T189</f>
        <v/>
      </c>
      <c r="V145" s="127" t="str">
        <f t="shared" si="219"/>
        <v/>
      </c>
      <c r="W145" s="127" t="str">
        <f t="shared" si="219"/>
        <v/>
      </c>
      <c r="X145" s="127" t="str">
        <f t="shared" si="219"/>
        <v/>
      </c>
      <c r="Y145" s="127" t="str">
        <f t="shared" ref="Y145:AF145" si="220">T213</f>
        <v/>
      </c>
      <c r="Z145" s="127" t="str">
        <f t="shared" si="220"/>
        <v/>
      </c>
      <c r="AA145" s="127" t="str">
        <f t="shared" si="220"/>
        <v/>
      </c>
      <c r="AB145" s="127" t="str">
        <f t="shared" si="220"/>
        <v/>
      </c>
      <c r="AC145" s="127" t="str">
        <f t="shared" si="220"/>
        <v/>
      </c>
      <c r="AD145" s="127" t="str">
        <f t="shared" si="220"/>
        <v/>
      </c>
      <c r="AE145" s="127" t="str">
        <f t="shared" si="220"/>
        <v/>
      </c>
      <c r="AF145" s="127" t="str">
        <f t="shared" si="220"/>
        <v/>
      </c>
      <c r="AG145" s="79"/>
      <c r="AH145" s="79"/>
      <c r="AI145" s="79"/>
      <c r="AJ145" s="79"/>
      <c r="AK145" s="79"/>
      <c r="AL145" s="79"/>
      <c r="AM145" s="79"/>
      <c r="AN145" s="79"/>
      <c r="AO145" s="79"/>
      <c r="AP145" s="79"/>
      <c r="AQ145" s="79"/>
      <c r="AR145" s="79"/>
      <c r="AS145" s="79"/>
      <c r="AT145" s="79"/>
    </row>
    <row r="146">
      <c r="A146" s="79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128" t="str">
        <f t="shared" ref="U146:X146" si="221">T190</f>
        <v/>
      </c>
      <c r="V146" s="128" t="str">
        <f t="shared" si="221"/>
        <v/>
      </c>
      <c r="W146" s="128" t="str">
        <f t="shared" si="221"/>
        <v/>
      </c>
      <c r="X146" s="128" t="str">
        <f t="shared" si="221"/>
        <v/>
      </c>
      <c r="Y146" s="128" t="str">
        <f t="shared" ref="Y146:AF146" si="222">T214</f>
        <v/>
      </c>
      <c r="Z146" s="128" t="str">
        <f t="shared" si="222"/>
        <v/>
      </c>
      <c r="AA146" s="128" t="str">
        <f t="shared" si="222"/>
        <v/>
      </c>
      <c r="AB146" s="128" t="str">
        <f t="shared" si="222"/>
        <v/>
      </c>
      <c r="AC146" s="128" t="str">
        <f t="shared" si="222"/>
        <v/>
      </c>
      <c r="AD146" s="128" t="str">
        <f t="shared" si="222"/>
        <v/>
      </c>
      <c r="AE146" s="128" t="str">
        <f t="shared" si="222"/>
        <v/>
      </c>
      <c r="AF146" s="128" t="str">
        <f t="shared" si="222"/>
        <v/>
      </c>
      <c r="AG146" s="79"/>
      <c r="AH146" s="79"/>
      <c r="AI146" s="79"/>
      <c r="AJ146" s="79"/>
      <c r="AK146" s="79"/>
      <c r="AL146" s="79"/>
      <c r="AM146" s="79"/>
      <c r="AN146" s="79"/>
      <c r="AO146" s="79"/>
      <c r="AP146" s="79"/>
      <c r="AQ146" s="79"/>
      <c r="AR146" s="79"/>
      <c r="AS146" s="79"/>
      <c r="AT146" s="79"/>
    </row>
    <row r="147">
      <c r="A147" s="79"/>
      <c r="B147" s="109" t="s">
        <v>148</v>
      </c>
      <c r="C147" s="30"/>
      <c r="D147" s="30"/>
      <c r="E147" s="35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  <c r="AA147" s="79"/>
      <c r="AB147" s="79"/>
      <c r="AC147" s="79"/>
      <c r="AD147" s="79"/>
      <c r="AE147" s="79"/>
      <c r="AF147" s="79"/>
      <c r="AG147" s="79"/>
      <c r="AH147" s="79"/>
      <c r="AI147" s="79"/>
      <c r="AJ147" s="79"/>
      <c r="AK147" s="79"/>
      <c r="AL147" s="79"/>
      <c r="AM147" s="79"/>
      <c r="AN147" s="79"/>
      <c r="AO147" s="79"/>
      <c r="AP147" s="79"/>
      <c r="AQ147" s="79"/>
      <c r="AR147" s="79"/>
      <c r="AS147" s="79"/>
      <c r="AT147" s="79"/>
    </row>
    <row r="148">
      <c r="A148" s="79"/>
      <c r="B148" s="100" t="s">
        <v>63</v>
      </c>
      <c r="C148" s="101" t="s">
        <v>128</v>
      </c>
      <c r="D148" s="101" t="s">
        <v>129</v>
      </c>
      <c r="E148" s="101" t="s">
        <v>130</v>
      </c>
      <c r="F148" s="79"/>
      <c r="G148" s="117" t="s">
        <v>137</v>
      </c>
      <c r="H148" s="117" t="s">
        <v>138</v>
      </c>
      <c r="I148" s="118" t="s">
        <v>139</v>
      </c>
      <c r="J148" s="119"/>
      <c r="K148" s="112" t="s">
        <v>132</v>
      </c>
      <c r="L148" s="112" t="s">
        <v>133</v>
      </c>
      <c r="M148" s="113" t="s">
        <v>134</v>
      </c>
      <c r="N148" s="113" t="s">
        <v>135</v>
      </c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  <c r="AA148" s="79"/>
      <c r="AB148" s="79"/>
      <c r="AC148" s="79"/>
      <c r="AD148" s="79"/>
      <c r="AE148" s="79"/>
      <c r="AF148" s="79"/>
      <c r="AG148" s="79"/>
      <c r="AH148" s="79"/>
      <c r="AI148" s="79"/>
      <c r="AJ148" s="79"/>
      <c r="AK148" s="79"/>
      <c r="AL148" s="79"/>
      <c r="AM148" s="79"/>
      <c r="AN148" s="79"/>
      <c r="AO148" s="79"/>
      <c r="AP148" s="79"/>
      <c r="AQ148" s="79"/>
      <c r="AR148" s="79"/>
      <c r="AS148" s="79"/>
      <c r="AT148" s="79"/>
    </row>
    <row r="149">
      <c r="A149" s="79"/>
      <c r="B149" s="102">
        <v>-6.0</v>
      </c>
      <c r="C149" s="103">
        <v>-2.24989</v>
      </c>
      <c r="D149" s="103">
        <v>-3.02004</v>
      </c>
      <c r="E149" s="103">
        <v>-170.91</v>
      </c>
      <c r="F149" s="79"/>
      <c r="G149" s="105">
        <f t="shared" ref="G149:G167" si="224">C149*COS(B149*3.141592654/180) + D149*SIN(B149*3.141592654/180)</f>
        <v>-1.921884727</v>
      </c>
      <c r="H149" s="105">
        <f t="shared" ref="H149:H167" si="225">D149*COS(B149*3.141592654/180) + C149*SIN(B149*3.141592654/180)</f>
        <v>-2.768318361</v>
      </c>
      <c r="I149" s="120">
        <f t="shared" ref="I149:I167" si="226">E149*0.1/((0.175*0.0565)*25^2*1.208 )</f>
        <v>-2.289465092</v>
      </c>
      <c r="J149" s="119"/>
      <c r="K149" s="105">
        <f t="shared" ref="K149:M149" si="223">(G149*0.001*9.81)/(0.5*1.225*10^2*0.0565*0.0125)</f>
        <v>-0.4358447199</v>
      </c>
      <c r="L149" s="105">
        <f t="shared" si="223"/>
        <v>-0.6277988079</v>
      </c>
      <c r="M149" s="105">
        <f t="shared" si="223"/>
        <v>-0.5192045379</v>
      </c>
      <c r="N149" s="105">
        <f t="shared" ref="N149:N167" si="228">M149-K149*(1.8284806565186/56.5)</f>
        <v>-0.5050995177</v>
      </c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  <c r="AA149" s="79"/>
      <c r="AB149" s="79"/>
      <c r="AC149" s="79"/>
      <c r="AD149" s="79"/>
      <c r="AE149" s="79"/>
      <c r="AF149" s="79"/>
      <c r="AG149" s="79"/>
      <c r="AH149" s="79"/>
      <c r="AI149" s="79"/>
      <c r="AJ149" s="79"/>
      <c r="AK149" s="79"/>
      <c r="AL149" s="79"/>
      <c r="AM149" s="79"/>
      <c r="AN149" s="79"/>
      <c r="AO149" s="79"/>
      <c r="AP149" s="79"/>
      <c r="AQ149" s="79"/>
      <c r="AR149" s="79"/>
      <c r="AS149" s="79"/>
      <c r="AT149" s="79"/>
    </row>
    <row r="150">
      <c r="A150" s="79"/>
      <c r="B150" s="102">
        <v>-4.0</v>
      </c>
      <c r="C150" s="103">
        <v>-1.84233</v>
      </c>
      <c r="D150" s="103">
        <v>-3.04342</v>
      </c>
      <c r="E150" s="103">
        <v>-151.131</v>
      </c>
      <c r="F150" s="79"/>
      <c r="G150" s="105">
        <f t="shared" si="224"/>
        <v>-1.625543929</v>
      </c>
      <c r="H150" s="105">
        <f t="shared" si="225"/>
        <v>-2.907491938</v>
      </c>
      <c r="I150" s="120">
        <f t="shared" si="226"/>
        <v>-2.024510846</v>
      </c>
      <c r="J150" s="119"/>
      <c r="K150" s="105">
        <f t="shared" ref="K150:M150" si="227">(G150*0.001*9.81)/(0.5*1.225*10^2*0.0565*0.0125)</f>
        <v>-0.3686405998</v>
      </c>
      <c r="L150" s="105">
        <f t="shared" si="227"/>
        <v>-0.65936057</v>
      </c>
      <c r="M150" s="105">
        <f t="shared" si="227"/>
        <v>-0.4591182553</v>
      </c>
      <c r="N150" s="105">
        <f t="shared" si="228"/>
        <v>-0.4471881278</v>
      </c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  <c r="AA150" s="79"/>
      <c r="AB150" s="79"/>
      <c r="AC150" s="79"/>
      <c r="AD150" s="79"/>
      <c r="AE150" s="79"/>
      <c r="AF150" s="79"/>
      <c r="AG150" s="79"/>
      <c r="AH150" s="79"/>
      <c r="AI150" s="79"/>
      <c r="AJ150" s="79"/>
      <c r="AK150" s="79"/>
      <c r="AL150" s="79"/>
      <c r="AM150" s="79"/>
      <c r="AN150" s="79"/>
      <c r="AO150" s="79"/>
      <c r="AP150" s="79"/>
      <c r="AQ150" s="79"/>
      <c r="AR150" s="79"/>
      <c r="AS150" s="79"/>
      <c r="AT150" s="79"/>
    </row>
    <row r="151">
      <c r="A151" s="79"/>
      <c r="B151" s="102">
        <v>-4.0</v>
      </c>
      <c r="C151" s="103">
        <v>-1.8347</v>
      </c>
      <c r="D151" s="103">
        <v>-3.02904</v>
      </c>
      <c r="E151" s="103">
        <v>-151.711</v>
      </c>
      <c r="F151" s="79"/>
      <c r="G151" s="105">
        <f t="shared" si="224"/>
        <v>-1.618935614</v>
      </c>
      <c r="H151" s="105">
        <f t="shared" si="225"/>
        <v>-2.893679208</v>
      </c>
      <c r="I151" s="120">
        <f t="shared" si="226"/>
        <v>-2.032280373</v>
      </c>
      <c r="J151" s="119"/>
      <c r="K151" s="105">
        <f t="shared" ref="K151:M151" si="229">(G151*0.001*9.81)/(0.5*1.225*10^2*0.0565*0.0125)</f>
        <v>-0.367141967</v>
      </c>
      <c r="L151" s="105">
        <f t="shared" si="229"/>
        <v>-0.6562281214</v>
      </c>
      <c r="M151" s="105">
        <f t="shared" si="229"/>
        <v>-0.4608802273</v>
      </c>
      <c r="N151" s="105">
        <f t="shared" si="228"/>
        <v>-0.4489985992</v>
      </c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  <c r="AA151" s="79"/>
      <c r="AB151" s="79"/>
      <c r="AC151" s="79"/>
      <c r="AD151" s="79"/>
      <c r="AE151" s="79"/>
      <c r="AF151" s="79"/>
      <c r="AG151" s="79"/>
      <c r="AH151" s="79"/>
      <c r="AI151" s="79"/>
      <c r="AJ151" s="79"/>
      <c r="AK151" s="79"/>
      <c r="AL151" s="79"/>
      <c r="AM151" s="79"/>
      <c r="AN151" s="79"/>
      <c r="AO151" s="79"/>
      <c r="AP151" s="79"/>
      <c r="AQ151" s="79"/>
      <c r="AR151" s="79"/>
      <c r="AS151" s="79"/>
      <c r="AT151" s="79"/>
    </row>
    <row r="152">
      <c r="A152" s="79"/>
      <c r="B152" s="102">
        <v>-2.0</v>
      </c>
      <c r="C152" s="103">
        <v>-1.46241</v>
      </c>
      <c r="D152" s="103">
        <v>-2.98603</v>
      </c>
      <c r="E152" s="103">
        <v>-132.654</v>
      </c>
      <c r="F152" s="79"/>
      <c r="G152" s="105">
        <f t="shared" si="224"/>
        <v>-1.357308195</v>
      </c>
      <c r="H152" s="105">
        <f t="shared" si="225"/>
        <v>-2.933173618</v>
      </c>
      <c r="I152" s="120">
        <f t="shared" si="226"/>
        <v>-1.776997848</v>
      </c>
      <c r="J152" s="119"/>
      <c r="K152" s="105">
        <f t="shared" ref="K152:M152" si="230">(G152*0.001*9.81)/(0.5*1.225*10^2*0.0565*0.0125)</f>
        <v>-0.3078101417</v>
      </c>
      <c r="L152" s="105">
        <f t="shared" si="230"/>
        <v>-0.6651846576</v>
      </c>
      <c r="M152" s="105">
        <f t="shared" si="230"/>
        <v>-0.402987296</v>
      </c>
      <c r="N152" s="105">
        <f t="shared" si="228"/>
        <v>-0.3930257936</v>
      </c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  <c r="AA152" s="79"/>
      <c r="AB152" s="79"/>
      <c r="AC152" s="79"/>
      <c r="AD152" s="79"/>
      <c r="AE152" s="79"/>
      <c r="AF152" s="79"/>
      <c r="AG152" s="79"/>
      <c r="AH152" s="79"/>
      <c r="AI152" s="79"/>
      <c r="AJ152" s="79"/>
      <c r="AK152" s="79"/>
      <c r="AL152" s="79"/>
      <c r="AM152" s="79"/>
      <c r="AN152" s="79"/>
      <c r="AO152" s="79"/>
      <c r="AP152" s="79"/>
      <c r="AQ152" s="79"/>
      <c r="AR152" s="79"/>
      <c r="AS152" s="79"/>
      <c r="AT152" s="79"/>
    </row>
    <row r="153">
      <c r="A153" s="79"/>
      <c r="B153" s="102">
        <v>0.0</v>
      </c>
      <c r="C153" s="103">
        <v>-1.06437</v>
      </c>
      <c r="D153" s="103">
        <v>-2.99805</v>
      </c>
      <c r="E153" s="103">
        <v>-108.992</v>
      </c>
      <c r="F153" s="79"/>
      <c r="G153" s="105">
        <f t="shared" si="224"/>
        <v>-1.06437</v>
      </c>
      <c r="H153" s="105">
        <f t="shared" si="225"/>
        <v>-2.99805</v>
      </c>
      <c r="I153" s="120">
        <f t="shared" si="226"/>
        <v>-1.460027964</v>
      </c>
      <c r="J153" s="119"/>
      <c r="K153" s="105">
        <f t="shared" ref="K153:M153" si="231">(G153*0.001*9.81)/(0.5*1.225*10^2*0.0565*0.0125)</f>
        <v>-0.2413776633</v>
      </c>
      <c r="L153" s="105">
        <f t="shared" si="231"/>
        <v>-0.6798973133</v>
      </c>
      <c r="M153" s="105">
        <f t="shared" si="231"/>
        <v>-0.3311049148</v>
      </c>
      <c r="N153" s="105">
        <f t="shared" si="228"/>
        <v>-0.3232933327</v>
      </c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  <c r="AA153" s="79"/>
      <c r="AB153" s="79"/>
      <c r="AC153" s="79"/>
      <c r="AD153" s="79"/>
      <c r="AE153" s="79"/>
      <c r="AF153" s="79"/>
      <c r="AG153" s="79"/>
      <c r="AH153" s="79"/>
      <c r="AI153" s="79"/>
      <c r="AJ153" s="79"/>
      <c r="AK153" s="79"/>
      <c r="AL153" s="79"/>
      <c r="AM153" s="79"/>
      <c r="AN153" s="79"/>
      <c r="AO153" s="79"/>
      <c r="AP153" s="79"/>
      <c r="AQ153" s="79"/>
      <c r="AR153" s="79"/>
      <c r="AS153" s="79"/>
      <c r="AT153" s="79"/>
    </row>
    <row r="154">
      <c r="A154" s="79"/>
      <c r="B154" s="102">
        <v>2.0</v>
      </c>
      <c r="C154" s="103">
        <v>-0.682502</v>
      </c>
      <c r="D154" s="103">
        <v>-2.92195</v>
      </c>
      <c r="E154" s="103">
        <v>-85.3195</v>
      </c>
      <c r="F154" s="79"/>
      <c r="G154" s="105">
        <f t="shared" si="224"/>
        <v>-0.7840608226</v>
      </c>
      <c r="H154" s="105">
        <f t="shared" si="225"/>
        <v>-2.943989003</v>
      </c>
      <c r="I154" s="120">
        <f t="shared" si="226"/>
        <v>-1.142917424</v>
      </c>
      <c r="J154" s="119"/>
      <c r="K154" s="105">
        <f t="shared" ref="K154:M154" si="232">(G154*0.001*9.81)/(0.5*1.225*10^2*0.0565*0.0125)</f>
        <v>-0.1778091916</v>
      </c>
      <c r="L154" s="105">
        <f t="shared" si="232"/>
        <v>-0.6676373689</v>
      </c>
      <c r="M154" s="105">
        <f t="shared" si="232"/>
        <v>-0.2591906358</v>
      </c>
      <c r="N154" s="105">
        <f t="shared" si="228"/>
        <v>-0.2534362877</v>
      </c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  <c r="AA154" s="79"/>
      <c r="AB154" s="79"/>
      <c r="AC154" s="79"/>
      <c r="AD154" s="79"/>
      <c r="AE154" s="79"/>
      <c r="AF154" s="79"/>
      <c r="AG154" s="79"/>
      <c r="AH154" s="79"/>
      <c r="AI154" s="79"/>
      <c r="AJ154" s="79"/>
      <c r="AK154" s="79"/>
      <c r="AL154" s="79"/>
      <c r="AM154" s="79"/>
      <c r="AN154" s="79"/>
      <c r="AO154" s="79"/>
      <c r="AP154" s="79"/>
      <c r="AQ154" s="79"/>
      <c r="AR154" s="79"/>
      <c r="AS154" s="79"/>
      <c r="AT154" s="79"/>
    </row>
    <row r="155">
      <c r="A155" s="79"/>
      <c r="B155" s="102">
        <v>4.0</v>
      </c>
      <c r="C155" s="103">
        <v>-0.463488</v>
      </c>
      <c r="D155" s="103">
        <v>-2.99587</v>
      </c>
      <c r="E155" s="103">
        <v>-68.8738</v>
      </c>
      <c r="F155" s="79"/>
      <c r="G155" s="105">
        <f t="shared" si="224"/>
        <v>-0.6713402935</v>
      </c>
      <c r="H155" s="105">
        <f t="shared" si="225"/>
        <v>-3.0209035</v>
      </c>
      <c r="I155" s="120">
        <f t="shared" si="226"/>
        <v>-0.9226151824</v>
      </c>
      <c r="J155" s="119"/>
      <c r="K155" s="105">
        <f t="shared" ref="K155:M155" si="233">(G155*0.001*9.81)/(0.5*1.225*10^2*0.0565*0.0125)</f>
        <v>-0.1522464475</v>
      </c>
      <c r="L155" s="105">
        <f t="shared" si="233"/>
        <v>-0.6850800265</v>
      </c>
      <c r="M155" s="105">
        <f t="shared" si="233"/>
        <v>-0.2092305278</v>
      </c>
      <c r="N155" s="105">
        <f t="shared" si="228"/>
        <v>-0.2043034537</v>
      </c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  <c r="AA155" s="79"/>
      <c r="AB155" s="79"/>
      <c r="AC155" s="79"/>
      <c r="AD155" s="79"/>
      <c r="AE155" s="79"/>
      <c r="AF155" s="79"/>
      <c r="AG155" s="79"/>
      <c r="AH155" s="79"/>
      <c r="AI155" s="79"/>
      <c r="AJ155" s="79"/>
      <c r="AK155" s="79"/>
      <c r="AL155" s="79"/>
      <c r="AM155" s="79"/>
      <c r="AN155" s="79"/>
      <c r="AO155" s="79"/>
      <c r="AP155" s="79"/>
      <c r="AQ155" s="79"/>
      <c r="AR155" s="79"/>
      <c r="AS155" s="79"/>
      <c r="AT155" s="79"/>
    </row>
    <row r="156">
      <c r="A156" s="79"/>
      <c r="B156" s="102">
        <v>6.0</v>
      </c>
      <c r="C156" s="103">
        <v>0.0779143</v>
      </c>
      <c r="D156" s="103">
        <v>-2.98085</v>
      </c>
      <c r="E156" s="103">
        <v>-35.7804</v>
      </c>
      <c r="F156" s="79"/>
      <c r="G156" s="105">
        <f t="shared" si="224"/>
        <v>-0.2340961925</v>
      </c>
      <c r="H156" s="105">
        <f t="shared" si="225"/>
        <v>-2.95637633</v>
      </c>
      <c r="I156" s="120">
        <f t="shared" si="226"/>
        <v>-0.4793047613</v>
      </c>
      <c r="J156" s="119"/>
      <c r="K156" s="105">
        <f t="shared" ref="K156:M156" si="234">(G156*0.001*9.81)/(0.5*1.225*10^2*0.0565*0.0125)</f>
        <v>-0.05308829817</v>
      </c>
      <c r="L156" s="105">
        <f t="shared" si="234"/>
        <v>-0.6704465649</v>
      </c>
      <c r="M156" s="105">
        <f t="shared" si="234"/>
        <v>-0.1086966593</v>
      </c>
      <c r="N156" s="105">
        <f t="shared" si="228"/>
        <v>-0.1069785898</v>
      </c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  <c r="AA156" s="79"/>
      <c r="AB156" s="79"/>
      <c r="AC156" s="79"/>
      <c r="AD156" s="79"/>
      <c r="AE156" s="79"/>
      <c r="AF156" s="79"/>
      <c r="AG156" s="79"/>
      <c r="AH156" s="79"/>
      <c r="AI156" s="79"/>
      <c r="AJ156" s="79"/>
      <c r="AK156" s="79"/>
      <c r="AL156" s="79"/>
      <c r="AM156" s="79"/>
      <c r="AN156" s="79"/>
      <c r="AO156" s="79"/>
      <c r="AP156" s="79"/>
      <c r="AQ156" s="79"/>
      <c r="AR156" s="79"/>
      <c r="AS156" s="79"/>
      <c r="AT156" s="79"/>
    </row>
    <row r="157">
      <c r="A157" s="79"/>
      <c r="B157" s="102">
        <v>8.0</v>
      </c>
      <c r="C157" s="103">
        <v>0.274663</v>
      </c>
      <c r="D157" s="103">
        <v>-2.69093</v>
      </c>
      <c r="E157" s="103">
        <v>-23.1806</v>
      </c>
      <c r="F157" s="79"/>
      <c r="G157" s="105">
        <f t="shared" si="224"/>
        <v>-0.1025150741</v>
      </c>
      <c r="H157" s="105">
        <f t="shared" si="225"/>
        <v>-2.626516353</v>
      </c>
      <c r="I157" s="120">
        <f t="shared" si="226"/>
        <v>-0.3105211778</v>
      </c>
      <c r="J157" s="119"/>
      <c r="K157" s="105">
        <f t="shared" ref="K157:M157" si="235">(G157*0.001*9.81)/(0.5*1.225*10^2*0.0565*0.0125)</f>
        <v>-0.02324835257</v>
      </c>
      <c r="L157" s="105">
        <f t="shared" si="235"/>
        <v>-0.5956409705</v>
      </c>
      <c r="M157" s="105">
        <f t="shared" si="235"/>
        <v>-0.07041994448</v>
      </c>
      <c r="N157" s="105">
        <f t="shared" si="228"/>
        <v>-0.06966756991</v>
      </c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  <c r="AA157" s="79"/>
      <c r="AB157" s="79"/>
      <c r="AC157" s="79"/>
      <c r="AD157" s="79"/>
      <c r="AE157" s="79"/>
      <c r="AF157" s="79"/>
      <c r="AG157" s="79"/>
      <c r="AH157" s="79"/>
      <c r="AI157" s="79"/>
      <c r="AJ157" s="79"/>
      <c r="AK157" s="79"/>
      <c r="AL157" s="79"/>
      <c r="AM157" s="79"/>
      <c r="AN157" s="79"/>
      <c r="AO157" s="79"/>
      <c r="AP157" s="79"/>
      <c r="AQ157" s="79"/>
      <c r="AR157" s="79"/>
      <c r="AS157" s="79"/>
      <c r="AT157" s="79"/>
    </row>
    <row r="158">
      <c r="A158" s="79"/>
      <c r="B158" s="102">
        <v>10.0</v>
      </c>
      <c r="C158" s="103">
        <v>1.06206</v>
      </c>
      <c r="D158" s="103">
        <v>-2.88091</v>
      </c>
      <c r="E158" s="103">
        <v>20.7798</v>
      </c>
      <c r="F158" s="79"/>
      <c r="G158" s="105">
        <f t="shared" si="224"/>
        <v>0.5456601506</v>
      </c>
      <c r="H158" s="105">
        <f t="shared" si="225"/>
        <v>-2.65271772</v>
      </c>
      <c r="I158" s="120">
        <f t="shared" si="226"/>
        <v>0.2783606969</v>
      </c>
      <c r="J158" s="119"/>
      <c r="K158" s="105">
        <f t="shared" ref="K158:M158" si="236">(G158*0.001*9.81)/(0.5*1.225*10^2*0.0565*0.0125)</f>
        <v>0.1237447242</v>
      </c>
      <c r="L158" s="105">
        <f t="shared" si="236"/>
        <v>-0.6015829126</v>
      </c>
      <c r="M158" s="105">
        <f t="shared" si="236"/>
        <v>0.06312659561</v>
      </c>
      <c r="N158" s="105">
        <f t="shared" si="228"/>
        <v>0.05912190827</v>
      </c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  <c r="AA158" s="79"/>
      <c r="AB158" s="79"/>
      <c r="AC158" s="79"/>
      <c r="AD158" s="79"/>
      <c r="AE158" s="79"/>
      <c r="AF158" s="79"/>
      <c r="AG158" s="79"/>
      <c r="AH158" s="79"/>
      <c r="AI158" s="79"/>
      <c r="AJ158" s="79"/>
      <c r="AK158" s="79"/>
      <c r="AL158" s="79"/>
      <c r="AM158" s="79"/>
      <c r="AN158" s="79"/>
      <c r="AO158" s="79"/>
      <c r="AP158" s="79"/>
      <c r="AQ158" s="79"/>
      <c r="AR158" s="79"/>
      <c r="AS158" s="79"/>
      <c r="AT158" s="79"/>
    </row>
    <row r="159">
      <c r="A159" s="79"/>
      <c r="B159" s="102">
        <v>12.0</v>
      </c>
      <c r="C159" s="103">
        <v>1.51502</v>
      </c>
      <c r="D159" s="103">
        <v>-2.54981</v>
      </c>
      <c r="E159" s="103">
        <v>47.0388</v>
      </c>
      <c r="F159" s="79"/>
      <c r="G159" s="105">
        <f t="shared" si="224"/>
        <v>0.9517778696</v>
      </c>
      <c r="H159" s="105">
        <f t="shared" si="225"/>
        <v>-2.179100164</v>
      </c>
      <c r="I159" s="120">
        <f t="shared" si="226"/>
        <v>0.6301193058</v>
      </c>
      <c r="J159" s="119"/>
      <c r="K159" s="105">
        <f t="shared" ref="K159:M159" si="237">(G159*0.001*9.81)/(0.5*1.225*10^2*0.0565*0.0125)</f>
        <v>0.2158440374</v>
      </c>
      <c r="L159" s="105">
        <f t="shared" si="237"/>
        <v>-0.4941759967</v>
      </c>
      <c r="M159" s="105">
        <f t="shared" si="237"/>
        <v>0.1428983583</v>
      </c>
      <c r="N159" s="105">
        <f t="shared" si="228"/>
        <v>0.1359131079</v>
      </c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  <c r="AA159" s="79"/>
      <c r="AB159" s="79"/>
      <c r="AC159" s="79"/>
      <c r="AD159" s="79"/>
      <c r="AE159" s="79"/>
      <c r="AF159" s="79"/>
      <c r="AG159" s="79"/>
      <c r="AH159" s="79"/>
      <c r="AI159" s="79"/>
      <c r="AJ159" s="79"/>
      <c r="AK159" s="79"/>
      <c r="AL159" s="79"/>
      <c r="AM159" s="79"/>
      <c r="AN159" s="79"/>
      <c r="AO159" s="79"/>
      <c r="AP159" s="79"/>
      <c r="AQ159" s="79"/>
      <c r="AR159" s="79"/>
      <c r="AS159" s="79"/>
      <c r="AT159" s="79"/>
    </row>
    <row r="160">
      <c r="A160" s="79"/>
      <c r="B160" s="102">
        <v>14.0</v>
      </c>
      <c r="C160" s="103">
        <v>1.78335</v>
      </c>
      <c r="D160" s="103">
        <v>-2.69205</v>
      </c>
      <c r="E160" s="103">
        <v>60.6019</v>
      </c>
      <c r="F160" s="79"/>
      <c r="G160" s="105">
        <f t="shared" si="224"/>
        <v>1.079111044</v>
      </c>
      <c r="H160" s="105">
        <f t="shared" si="225"/>
        <v>-2.180653197</v>
      </c>
      <c r="I160" s="120">
        <f t="shared" si="226"/>
        <v>0.8118070009</v>
      </c>
      <c r="J160" s="119"/>
      <c r="K160" s="105">
        <f t="shared" ref="K160:M160" si="238">(G160*0.001*9.81)/(0.5*1.225*10^2*0.0565*0.0125)</f>
        <v>0.244720635</v>
      </c>
      <c r="L160" s="105">
        <f t="shared" si="238"/>
        <v>-0.4945281934</v>
      </c>
      <c r="M160" s="105">
        <f t="shared" si="238"/>
        <v>0.1841014656</v>
      </c>
      <c r="N160" s="105">
        <f t="shared" si="228"/>
        <v>0.1761816966</v>
      </c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  <c r="AA160" s="79"/>
      <c r="AB160" s="79"/>
      <c r="AC160" s="79"/>
      <c r="AD160" s="79"/>
      <c r="AE160" s="79"/>
      <c r="AF160" s="79"/>
      <c r="AG160" s="79"/>
      <c r="AH160" s="79"/>
      <c r="AI160" s="79"/>
      <c r="AJ160" s="79"/>
      <c r="AK160" s="79"/>
      <c r="AL160" s="79"/>
      <c r="AM160" s="79"/>
      <c r="AN160" s="79"/>
      <c r="AO160" s="79"/>
      <c r="AP160" s="79"/>
      <c r="AQ160" s="79"/>
      <c r="AR160" s="79"/>
      <c r="AS160" s="79"/>
      <c r="AT160" s="79"/>
    </row>
    <row r="161">
      <c r="A161" s="79"/>
      <c r="B161" s="102">
        <v>16.0</v>
      </c>
      <c r="C161" s="103">
        <v>2.01602</v>
      </c>
      <c r="D161" s="103">
        <v>-2.6145</v>
      </c>
      <c r="E161" s="103">
        <v>75.2803</v>
      </c>
      <c r="F161" s="79"/>
      <c r="G161" s="105">
        <f t="shared" si="224"/>
        <v>1.217268937</v>
      </c>
      <c r="H161" s="105">
        <f t="shared" si="225"/>
        <v>-1.957528282</v>
      </c>
      <c r="I161" s="120">
        <f t="shared" si="226"/>
        <v>1.00843496</v>
      </c>
      <c r="J161" s="119"/>
      <c r="K161" s="105">
        <f t="shared" ref="K161:M161" si="239">(G161*0.001*9.81)/(0.5*1.225*10^2*0.0565*0.0125)</f>
        <v>0.2760520605</v>
      </c>
      <c r="L161" s="105">
        <f t="shared" si="239"/>
        <v>-0.4439279597</v>
      </c>
      <c r="M161" s="105">
        <f t="shared" si="239"/>
        <v>0.2286927235</v>
      </c>
      <c r="N161" s="105">
        <f t="shared" si="228"/>
        <v>0.2197589916</v>
      </c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  <c r="AA161" s="79"/>
      <c r="AB161" s="79"/>
      <c r="AC161" s="79"/>
      <c r="AD161" s="79"/>
      <c r="AE161" s="79"/>
      <c r="AF161" s="79"/>
      <c r="AG161" s="79"/>
      <c r="AH161" s="79"/>
      <c r="AI161" s="79"/>
      <c r="AJ161" s="79"/>
      <c r="AK161" s="79"/>
      <c r="AL161" s="79"/>
      <c r="AM161" s="79"/>
      <c r="AN161" s="79"/>
      <c r="AO161" s="79"/>
      <c r="AP161" s="79"/>
      <c r="AQ161" s="79"/>
      <c r="AR161" s="79"/>
      <c r="AS161" s="79"/>
      <c r="AT161" s="79"/>
    </row>
    <row r="162">
      <c r="A162" s="79"/>
      <c r="B162" s="102">
        <v>18.0</v>
      </c>
      <c r="C162" s="103">
        <v>1.80815</v>
      </c>
      <c r="D162" s="103">
        <v>-2.96984</v>
      </c>
      <c r="E162" s="103">
        <v>50.0282</v>
      </c>
      <c r="F162" s="79"/>
      <c r="G162" s="105">
        <f t="shared" si="224"/>
        <v>0.8019218092</v>
      </c>
      <c r="H162" s="105">
        <f t="shared" si="225"/>
        <v>-2.265736606</v>
      </c>
      <c r="I162" s="120">
        <f t="shared" si="226"/>
        <v>0.6701645164</v>
      </c>
      <c r="J162" s="119"/>
      <c r="K162" s="105">
        <f t="shared" ref="K162:M162" si="240">(G162*0.001*9.81)/(0.5*1.225*10^2*0.0565*0.0125)</f>
        <v>0.1818597033</v>
      </c>
      <c r="L162" s="105">
        <f t="shared" si="240"/>
        <v>-0.5138233956</v>
      </c>
      <c r="M162" s="105">
        <f t="shared" si="240"/>
        <v>0.1519798049</v>
      </c>
      <c r="N162" s="105">
        <f t="shared" si="228"/>
        <v>0.1460943722</v>
      </c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  <c r="AA162" s="79"/>
      <c r="AB162" s="79"/>
      <c r="AC162" s="79"/>
      <c r="AD162" s="79"/>
      <c r="AE162" s="79"/>
      <c r="AF162" s="79"/>
      <c r="AG162" s="79"/>
      <c r="AH162" s="79"/>
      <c r="AI162" s="79"/>
      <c r="AJ162" s="79"/>
      <c r="AK162" s="79"/>
      <c r="AL162" s="79"/>
      <c r="AM162" s="79"/>
      <c r="AN162" s="79"/>
      <c r="AO162" s="79"/>
      <c r="AP162" s="79"/>
      <c r="AQ162" s="79"/>
      <c r="AR162" s="79"/>
      <c r="AS162" s="79"/>
      <c r="AT162" s="79"/>
    </row>
    <row r="163">
      <c r="A163" s="79"/>
      <c r="B163" s="102">
        <v>20.0</v>
      </c>
      <c r="C163" s="103">
        <v>2.1132</v>
      </c>
      <c r="D163" s="103">
        <v>-2.48862</v>
      </c>
      <c r="E163" s="103">
        <v>74.8683</v>
      </c>
      <c r="F163" s="79"/>
      <c r="G163" s="105">
        <f t="shared" si="224"/>
        <v>1.134600277</v>
      </c>
      <c r="H163" s="105">
        <f t="shared" si="225"/>
        <v>-1.615780883</v>
      </c>
      <c r="I163" s="120">
        <f t="shared" si="226"/>
        <v>1.002915917</v>
      </c>
      <c r="J163" s="119"/>
      <c r="K163" s="105">
        <f t="shared" ref="K163:M163" si="241">(G163*0.001*9.81)/(0.5*1.225*10^2*0.0565*0.0125)</f>
        <v>0.2573044746</v>
      </c>
      <c r="L163" s="105">
        <f t="shared" si="241"/>
        <v>-0.3664265377</v>
      </c>
      <c r="M163" s="105">
        <f t="shared" si="241"/>
        <v>0.2274411158</v>
      </c>
      <c r="N163" s="105">
        <f t="shared" si="228"/>
        <v>0.2191141024</v>
      </c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  <c r="AA163" s="79"/>
      <c r="AB163" s="79"/>
      <c r="AC163" s="79"/>
      <c r="AD163" s="79"/>
      <c r="AE163" s="79"/>
      <c r="AF163" s="79"/>
      <c r="AG163" s="79"/>
      <c r="AH163" s="79"/>
      <c r="AI163" s="79"/>
      <c r="AJ163" s="79"/>
      <c r="AK163" s="79"/>
      <c r="AL163" s="79"/>
      <c r="AM163" s="79"/>
      <c r="AN163" s="79"/>
      <c r="AO163" s="79"/>
      <c r="AP163" s="79"/>
      <c r="AQ163" s="79"/>
      <c r="AR163" s="79"/>
      <c r="AS163" s="79"/>
      <c r="AT163" s="79"/>
    </row>
    <row r="164">
      <c r="A164" s="79"/>
      <c r="B164" s="102">
        <v>22.0</v>
      </c>
      <c r="C164" s="103">
        <v>1.71914</v>
      </c>
      <c r="D164" s="103">
        <v>-3.34945</v>
      </c>
      <c r="E164" s="103">
        <v>44.0058</v>
      </c>
      <c r="F164" s="79"/>
      <c r="G164" s="105">
        <f t="shared" si="224"/>
        <v>0.3392327972</v>
      </c>
      <c r="H164" s="105">
        <f t="shared" si="225"/>
        <v>-2.461554783</v>
      </c>
      <c r="I164" s="120">
        <f t="shared" si="226"/>
        <v>0.5894900411</v>
      </c>
      <c r="J164" s="119"/>
      <c r="K164" s="105">
        <f t="shared" ref="K164:M164" si="242">(G164*0.001*9.81)/(0.5*1.225*10^2*0.0565*0.0125)</f>
        <v>0.07693116107</v>
      </c>
      <c r="L164" s="105">
        <f t="shared" si="242"/>
        <v>-0.5582310113</v>
      </c>
      <c r="M164" s="105">
        <f t="shared" si="242"/>
        <v>0.13368446</v>
      </c>
      <c r="N164" s="105">
        <f t="shared" si="228"/>
        <v>0.1311947761</v>
      </c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  <c r="AA164" s="79"/>
      <c r="AB164" s="79"/>
      <c r="AC164" s="79"/>
      <c r="AD164" s="79"/>
      <c r="AE164" s="79"/>
      <c r="AF164" s="79"/>
      <c r="AG164" s="79"/>
      <c r="AH164" s="79"/>
      <c r="AI164" s="79"/>
      <c r="AJ164" s="79"/>
      <c r="AK164" s="79"/>
      <c r="AL164" s="79"/>
      <c r="AM164" s="79"/>
      <c r="AN164" s="79"/>
      <c r="AO164" s="79"/>
      <c r="AP164" s="79"/>
      <c r="AQ164" s="79"/>
      <c r="AR164" s="79"/>
      <c r="AS164" s="79"/>
      <c r="AT164" s="79"/>
    </row>
    <row r="165">
      <c r="A165" s="79"/>
      <c r="B165" s="102">
        <v>24.0</v>
      </c>
      <c r="C165" s="103">
        <v>1.75633</v>
      </c>
      <c r="D165" s="103">
        <v>-3.00014</v>
      </c>
      <c r="E165" s="103">
        <v>46.7877</v>
      </c>
      <c r="F165" s="79"/>
      <c r="G165" s="105">
        <f t="shared" si="224"/>
        <v>0.3842204211</v>
      </c>
      <c r="H165" s="105">
        <f t="shared" si="225"/>
        <v>-2.026400501</v>
      </c>
      <c r="I165" s="120">
        <f t="shared" si="226"/>
        <v>0.6267556367</v>
      </c>
      <c r="J165" s="119"/>
      <c r="K165" s="105">
        <f t="shared" ref="K165:M165" si="243">(G165*0.001*9.81)/(0.5*1.225*10^2*0.0565*0.0125)</f>
        <v>0.08713344741</v>
      </c>
      <c r="L165" s="105">
        <f t="shared" si="243"/>
        <v>-0.4595467908</v>
      </c>
      <c r="M165" s="105">
        <f t="shared" si="243"/>
        <v>0.1421355459</v>
      </c>
      <c r="N165" s="105">
        <f t="shared" si="228"/>
        <v>0.1393156907</v>
      </c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  <c r="AA165" s="79"/>
      <c r="AB165" s="79"/>
      <c r="AC165" s="79"/>
      <c r="AD165" s="79"/>
      <c r="AE165" s="79"/>
      <c r="AF165" s="79"/>
      <c r="AG165" s="79"/>
      <c r="AH165" s="79"/>
      <c r="AI165" s="79"/>
      <c r="AJ165" s="79"/>
      <c r="AK165" s="79"/>
      <c r="AL165" s="79"/>
      <c r="AM165" s="79"/>
      <c r="AN165" s="79"/>
      <c r="AO165" s="79"/>
      <c r="AP165" s="79"/>
      <c r="AQ165" s="79"/>
      <c r="AR165" s="79"/>
      <c r="AS165" s="79"/>
      <c r="AT165" s="79"/>
    </row>
    <row r="166">
      <c r="A166" s="79"/>
      <c r="B166" s="102">
        <v>26.0</v>
      </c>
      <c r="C166" s="103">
        <v>1.99119</v>
      </c>
      <c r="D166" s="103">
        <v>-3.38328</v>
      </c>
      <c r="E166" s="103">
        <v>62.7636</v>
      </c>
      <c r="F166" s="79"/>
      <c r="G166" s="105">
        <f t="shared" si="224"/>
        <v>0.3065373833</v>
      </c>
      <c r="H166" s="105">
        <f t="shared" si="225"/>
        <v>-2.167991677</v>
      </c>
      <c r="I166" s="120">
        <f t="shared" si="226"/>
        <v>0.8407645616</v>
      </c>
      <c r="J166" s="119"/>
      <c r="K166" s="105">
        <f t="shared" ref="K166:M166" si="244">(G166*0.001*9.81)/(0.5*1.225*10^2*0.0565*0.0125)</f>
        <v>0.06951650018</v>
      </c>
      <c r="L166" s="105">
        <f t="shared" si="244"/>
        <v>-0.4916568158</v>
      </c>
      <c r="M166" s="105">
        <f t="shared" si="244"/>
        <v>0.1906684567</v>
      </c>
      <c r="N166" s="105">
        <f t="shared" si="228"/>
        <v>0.1884187297</v>
      </c>
      <c r="O166" s="79"/>
      <c r="P166" s="117" t="s">
        <v>149</v>
      </c>
      <c r="Q166" s="111" t="s">
        <v>144</v>
      </c>
      <c r="R166" s="30"/>
      <c r="S166" s="30"/>
      <c r="T166" s="35"/>
      <c r="U166" s="111" t="s">
        <v>146</v>
      </c>
      <c r="V166" s="30"/>
      <c r="W166" s="30"/>
      <c r="X166" s="35"/>
      <c r="Y166" s="111" t="s">
        <v>150</v>
      </c>
      <c r="Z166" s="30"/>
      <c r="AA166" s="30"/>
      <c r="AB166" s="35"/>
      <c r="AC166" s="79"/>
      <c r="AD166" s="79"/>
      <c r="AE166" s="79"/>
      <c r="AF166" s="79"/>
      <c r="AG166" s="79"/>
      <c r="AH166" s="79"/>
      <c r="AI166" s="79"/>
      <c r="AJ166" s="79"/>
      <c r="AK166" s="79"/>
      <c r="AL166" s="79"/>
      <c r="AM166" s="79"/>
      <c r="AN166" s="79"/>
      <c r="AO166" s="79"/>
      <c r="AP166" s="79"/>
      <c r="AQ166" s="79"/>
      <c r="AR166" s="79"/>
      <c r="AS166" s="79"/>
      <c r="AT166" s="79"/>
    </row>
    <row r="167">
      <c r="A167" s="79"/>
      <c r="B167" s="102">
        <v>28.0</v>
      </c>
      <c r="C167" s="103">
        <v>2.30758</v>
      </c>
      <c r="D167" s="103">
        <v>-2.83672</v>
      </c>
      <c r="E167" s="103">
        <v>82.8306</v>
      </c>
      <c r="F167" s="79"/>
      <c r="G167" s="105">
        <f t="shared" si="224"/>
        <v>0.7057128345</v>
      </c>
      <c r="H167" s="105">
        <f t="shared" si="225"/>
        <v>-1.421331907</v>
      </c>
      <c r="I167" s="120">
        <f t="shared" si="226"/>
        <v>1.109576778</v>
      </c>
      <c r="J167" s="119"/>
      <c r="K167" s="105">
        <f t="shared" ref="K167:M167" si="245">(G167*0.001*9.81)/(0.5*1.225*10^2*0.0565*0.0125)</f>
        <v>0.160041447</v>
      </c>
      <c r="L167" s="105">
        <f t="shared" si="245"/>
        <v>-0.322329429</v>
      </c>
      <c r="M167" s="105">
        <f t="shared" si="245"/>
        <v>0.2516296495</v>
      </c>
      <c r="N167" s="105">
        <f t="shared" si="228"/>
        <v>0.2464503098</v>
      </c>
      <c r="O167" s="79"/>
      <c r="P167" s="112" t="s">
        <v>131</v>
      </c>
      <c r="Q167" s="112" t="s">
        <v>132</v>
      </c>
      <c r="R167" s="112" t="s">
        <v>133</v>
      </c>
      <c r="S167" s="113" t="s">
        <v>134</v>
      </c>
      <c r="T167" s="113" t="s">
        <v>151</v>
      </c>
      <c r="U167" s="112" t="s">
        <v>132</v>
      </c>
      <c r="V167" s="112" t="s">
        <v>133</v>
      </c>
      <c r="W167" s="113" t="s">
        <v>134</v>
      </c>
      <c r="X167" s="113" t="s">
        <v>151</v>
      </c>
      <c r="Y167" s="112" t="s">
        <v>132</v>
      </c>
      <c r="Z167" s="112" t="s">
        <v>133</v>
      </c>
      <c r="AA167" s="113" t="s">
        <v>134</v>
      </c>
      <c r="AB167" s="113" t="s">
        <v>151</v>
      </c>
      <c r="AC167" s="79"/>
      <c r="AD167" s="79"/>
      <c r="AE167" s="79"/>
      <c r="AF167" s="79"/>
      <c r="AG167" s="79"/>
      <c r="AH167" s="79"/>
      <c r="AI167" s="79"/>
      <c r="AJ167" s="79"/>
      <c r="AK167" s="79"/>
      <c r="AL167" s="79"/>
      <c r="AM167" s="79"/>
      <c r="AN167" s="79"/>
      <c r="AO167" s="79"/>
      <c r="AP167" s="79"/>
      <c r="AQ167" s="79"/>
      <c r="AR167" s="79"/>
      <c r="AS167" s="79"/>
      <c r="AT167" s="79"/>
    </row>
    <row r="168">
      <c r="A168" s="79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102">
        <v>-6.0</v>
      </c>
      <c r="Q168" s="105">
        <v>-0.25839993229533154</v>
      </c>
      <c r="R168" s="105">
        <f t="shared" ref="R168:R179" si="246">-AE168</f>
        <v>0.5921729855</v>
      </c>
      <c r="S168" s="105">
        <v>-0.32853790390558096</v>
      </c>
      <c r="T168" s="105">
        <f t="shared" ref="T168:T179" si="247">Q168/R168</f>
        <v>-0.4363588658</v>
      </c>
      <c r="U168" s="114">
        <f t="shared" ref="U168:U179" si="248">K243</f>
        <v>0.3451252599</v>
      </c>
      <c r="V168" s="114">
        <f t="shared" ref="V168:V179" si="249">-L243</f>
        <v>0.7710747388</v>
      </c>
      <c r="W168" s="114">
        <f t="shared" ref="W168:W179" si="250">M243</f>
        <v>0.00886517977</v>
      </c>
      <c r="X168" s="105">
        <f t="shared" ref="X168:X179" si="251">U168/V168</f>
        <v>0.4475898931</v>
      </c>
      <c r="Y168" s="114">
        <f t="shared" ref="Y168:Y179" si="252">K289</f>
        <v>0.1992430538</v>
      </c>
      <c r="Z168" s="114">
        <f t="shared" ref="Z168:Z179" si="253">-L289</f>
        <v>0.7053089632</v>
      </c>
      <c r="AA168" s="114">
        <f t="shared" ref="AA168:AA179" si="254">M289</f>
        <v>-0.06697255515</v>
      </c>
      <c r="AB168" s="105">
        <f t="shared" ref="AB168:AB179" si="255">Y168/Z168</f>
        <v>0.2824904606</v>
      </c>
      <c r="AC168" s="79"/>
      <c r="AD168" s="79"/>
      <c r="AE168" s="105">
        <v>-0.5921729855017805</v>
      </c>
      <c r="AF168" s="79"/>
      <c r="AG168" s="79"/>
      <c r="AH168" s="79"/>
      <c r="AI168" s="79"/>
      <c r="AJ168" s="79"/>
      <c r="AK168" s="79"/>
      <c r="AL168" s="79"/>
      <c r="AM168" s="79"/>
      <c r="AN168" s="79"/>
      <c r="AO168" s="79"/>
      <c r="AP168" s="79"/>
      <c r="AQ168" s="79"/>
      <c r="AR168" s="79"/>
      <c r="AS168" s="79"/>
      <c r="AT168" s="79"/>
    </row>
    <row r="169">
      <c r="A169" s="7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102">
        <v>-4.0</v>
      </c>
      <c r="Q169" s="105">
        <v>-0.17226265313129926</v>
      </c>
      <c r="R169" s="105">
        <f t="shared" si="246"/>
        <v>0.6347770216</v>
      </c>
      <c r="S169" s="105">
        <v>-0.24301269511695595</v>
      </c>
      <c r="T169" s="105">
        <f t="shared" si="247"/>
        <v>-0.2713750613</v>
      </c>
      <c r="U169" s="114">
        <f t="shared" si="248"/>
        <v>0.4486155019</v>
      </c>
      <c r="V169" s="114">
        <f t="shared" si="249"/>
        <v>0.7968071727</v>
      </c>
      <c r="W169" s="114">
        <f t="shared" si="250"/>
        <v>0.1070941762</v>
      </c>
      <c r="X169" s="105">
        <f t="shared" si="251"/>
        <v>0.563016395</v>
      </c>
      <c r="Y169" s="114">
        <f t="shared" si="252"/>
        <v>0.3188576176</v>
      </c>
      <c r="Z169" s="114">
        <f t="shared" si="253"/>
        <v>0.7266852443</v>
      </c>
      <c r="AA169" s="114">
        <f t="shared" si="254"/>
        <v>0.04741193202</v>
      </c>
      <c r="AB169" s="105">
        <f t="shared" si="255"/>
        <v>0.4387836688</v>
      </c>
      <c r="AC169" s="79"/>
      <c r="AD169" s="79"/>
      <c r="AE169" s="105">
        <v>-0.6347770216380131</v>
      </c>
      <c r="AF169" s="79"/>
      <c r="AG169" s="79"/>
      <c r="AH169" s="79"/>
      <c r="AI169" s="79"/>
      <c r="AJ169" s="79"/>
      <c r="AK169" s="79"/>
      <c r="AL169" s="79"/>
      <c r="AM169" s="79"/>
      <c r="AN169" s="79"/>
      <c r="AO169" s="79"/>
      <c r="AP169" s="79"/>
      <c r="AQ169" s="79"/>
      <c r="AR169" s="79"/>
      <c r="AS169" s="79"/>
      <c r="AT169" s="79"/>
    </row>
    <row r="170">
      <c r="A170" s="7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102">
        <v>-4.0</v>
      </c>
      <c r="Q170" s="105">
        <v>-0.18693252568590604</v>
      </c>
      <c r="R170" s="105">
        <f t="shared" si="246"/>
        <v>0.6300209456</v>
      </c>
      <c r="S170" s="105">
        <v>-0.25506184940011406</v>
      </c>
      <c r="T170" s="105">
        <f t="shared" si="247"/>
        <v>-0.2967084301</v>
      </c>
      <c r="U170" s="114">
        <f t="shared" si="248"/>
        <v>0.4721835566</v>
      </c>
      <c r="V170" s="114">
        <f t="shared" si="249"/>
        <v>0.7892432512</v>
      </c>
      <c r="W170" s="114">
        <f t="shared" si="250"/>
        <v>0.1177945105</v>
      </c>
      <c r="X170" s="105">
        <f t="shared" si="251"/>
        <v>0.598273797</v>
      </c>
      <c r="Y170" s="114">
        <f t="shared" si="252"/>
        <v>0.2784160225</v>
      </c>
      <c r="Z170" s="114">
        <f t="shared" si="253"/>
        <v>0.717466101</v>
      </c>
      <c r="AA170" s="114">
        <f t="shared" si="254"/>
        <v>0.01312702546</v>
      </c>
      <c r="AB170" s="105">
        <f t="shared" si="255"/>
        <v>0.3880546023</v>
      </c>
      <c r="AC170" s="79"/>
      <c r="AD170" s="79"/>
      <c r="AE170" s="105">
        <v>-0.6300209455566258</v>
      </c>
      <c r="AF170" s="79"/>
      <c r="AG170" s="79"/>
      <c r="AH170" s="79"/>
      <c r="AI170" s="79"/>
      <c r="AJ170" s="79"/>
      <c r="AK170" s="79"/>
      <c r="AL170" s="79"/>
      <c r="AM170" s="79"/>
      <c r="AN170" s="79"/>
      <c r="AO170" s="79"/>
      <c r="AP170" s="79"/>
      <c r="AQ170" s="79"/>
      <c r="AR170" s="79"/>
      <c r="AS170" s="79"/>
      <c r="AT170" s="79"/>
    </row>
    <row r="171">
      <c r="A171" s="7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102">
        <v>-2.0</v>
      </c>
      <c r="Q171" s="105">
        <v>-0.09231746019512427</v>
      </c>
      <c r="R171" s="105">
        <f t="shared" si="246"/>
        <v>0.6257118609</v>
      </c>
      <c r="S171" s="105">
        <v>-0.16450985605350255</v>
      </c>
      <c r="T171" s="105">
        <f t="shared" si="247"/>
        <v>-0.1475398917</v>
      </c>
      <c r="U171" s="114">
        <f t="shared" si="248"/>
        <v>0.6018615015</v>
      </c>
      <c r="V171" s="114">
        <f t="shared" si="249"/>
        <v>0.7693540377</v>
      </c>
      <c r="W171" s="114">
        <f t="shared" si="250"/>
        <v>0.232865863</v>
      </c>
      <c r="X171" s="105">
        <f t="shared" si="251"/>
        <v>0.7822945901</v>
      </c>
      <c r="Y171" s="114">
        <f t="shared" si="252"/>
        <v>0.4074081859</v>
      </c>
      <c r="Z171" s="114">
        <f t="shared" si="253"/>
        <v>0.7125413707</v>
      </c>
      <c r="AA171" s="114">
        <f t="shared" si="254"/>
        <v>0.1250283169</v>
      </c>
      <c r="AB171" s="105">
        <f t="shared" si="255"/>
        <v>0.5717677634</v>
      </c>
      <c r="AC171" s="79"/>
      <c r="AD171" s="79"/>
      <c r="AE171" s="105">
        <v>-0.6257118609121834</v>
      </c>
      <c r="AF171" s="79"/>
      <c r="AG171" s="79"/>
      <c r="AH171" s="79"/>
      <c r="AI171" s="79"/>
      <c r="AJ171" s="79"/>
      <c r="AK171" s="79"/>
      <c r="AL171" s="79"/>
      <c r="AM171" s="79"/>
      <c r="AN171" s="79"/>
      <c r="AO171" s="79"/>
      <c r="AP171" s="79"/>
      <c r="AQ171" s="79"/>
      <c r="AR171" s="79"/>
      <c r="AS171" s="79"/>
      <c r="AT171" s="79"/>
    </row>
    <row r="172">
      <c r="A172" s="79"/>
      <c r="B172" s="109" t="s">
        <v>152</v>
      </c>
      <c r="C172" s="30"/>
      <c r="D172" s="30"/>
      <c r="E172" s="35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102">
        <v>0.0</v>
      </c>
      <c r="Q172" s="105">
        <v>-0.004042872325085786</v>
      </c>
      <c r="R172" s="105">
        <f t="shared" si="246"/>
        <v>0.6617617292</v>
      </c>
      <c r="S172" s="105">
        <v>-0.0762049845643532</v>
      </c>
      <c r="T172" s="105">
        <f t="shared" si="247"/>
        <v>-0.006109256772</v>
      </c>
      <c r="U172" s="114">
        <f t="shared" si="248"/>
        <v>0.6670865199</v>
      </c>
      <c r="V172" s="114">
        <f t="shared" si="249"/>
        <v>0.7509111539</v>
      </c>
      <c r="W172" s="114">
        <f t="shared" si="250"/>
        <v>0.3088281207</v>
      </c>
      <c r="X172" s="105">
        <f t="shared" si="251"/>
        <v>0.8883694382</v>
      </c>
      <c r="Y172" s="114">
        <f t="shared" si="252"/>
        <v>0.4965208631</v>
      </c>
      <c r="Z172" s="114">
        <f t="shared" si="253"/>
        <v>0.7016318937</v>
      </c>
      <c r="AA172" s="114">
        <f t="shared" si="254"/>
        <v>0.2170129757</v>
      </c>
      <c r="AB172" s="105">
        <f t="shared" si="255"/>
        <v>0.7076657541</v>
      </c>
      <c r="AC172" s="79"/>
      <c r="AD172" s="79"/>
      <c r="AE172" s="105">
        <v>-0.6617617291674192</v>
      </c>
      <c r="AF172" s="79"/>
      <c r="AG172" s="79"/>
      <c r="AH172" s="79"/>
      <c r="AI172" s="79"/>
      <c r="AJ172" s="79"/>
      <c r="AK172" s="79"/>
      <c r="AL172" s="79"/>
      <c r="AM172" s="79"/>
      <c r="AN172" s="79"/>
      <c r="AO172" s="79"/>
      <c r="AP172" s="79"/>
      <c r="AQ172" s="79"/>
      <c r="AR172" s="79"/>
      <c r="AS172" s="79"/>
      <c r="AT172" s="79"/>
    </row>
    <row r="173">
      <c r="A173" s="79"/>
      <c r="B173" s="100" t="s">
        <v>63</v>
      </c>
      <c r="C173" s="101" t="s">
        <v>128</v>
      </c>
      <c r="D173" s="101" t="s">
        <v>129</v>
      </c>
      <c r="E173" s="101" t="s">
        <v>130</v>
      </c>
      <c r="F173" s="79"/>
      <c r="G173" s="117" t="s">
        <v>137</v>
      </c>
      <c r="H173" s="117" t="s">
        <v>138</v>
      </c>
      <c r="I173" s="118" t="s">
        <v>139</v>
      </c>
      <c r="J173" s="119"/>
      <c r="K173" s="112" t="s">
        <v>132</v>
      </c>
      <c r="L173" s="112" t="s">
        <v>133</v>
      </c>
      <c r="M173" s="113" t="s">
        <v>134</v>
      </c>
      <c r="N173" s="113" t="s">
        <v>135</v>
      </c>
      <c r="O173" s="79"/>
      <c r="P173" s="102">
        <v>2.0</v>
      </c>
      <c r="Q173" s="105">
        <v>0.11324412553965389</v>
      </c>
      <c r="R173" s="105">
        <f t="shared" si="246"/>
        <v>0.6302531339</v>
      </c>
      <c r="S173" s="105">
        <v>0.02854443221875284</v>
      </c>
      <c r="T173" s="105">
        <f t="shared" si="247"/>
        <v>0.1796803847</v>
      </c>
      <c r="U173" s="114">
        <f t="shared" si="248"/>
        <v>0.7911381459</v>
      </c>
      <c r="V173" s="114">
        <f t="shared" si="249"/>
        <v>0.6856160031</v>
      </c>
      <c r="W173" s="114">
        <f t="shared" si="250"/>
        <v>0.4167002987</v>
      </c>
      <c r="X173" s="105">
        <f t="shared" si="251"/>
        <v>1.153908518</v>
      </c>
      <c r="Y173" s="114">
        <f t="shared" si="252"/>
        <v>0.5921399127</v>
      </c>
      <c r="Z173" s="114">
        <f t="shared" si="253"/>
        <v>0.6598304862</v>
      </c>
      <c r="AA173" s="114">
        <f t="shared" si="254"/>
        <v>0.3006385965</v>
      </c>
      <c r="AB173" s="105">
        <f t="shared" si="255"/>
        <v>0.8974121765</v>
      </c>
      <c r="AC173" s="79"/>
      <c r="AD173" s="79"/>
      <c r="AE173" s="105">
        <v>-0.6302531338652738</v>
      </c>
      <c r="AF173" s="79"/>
      <c r="AG173" s="79"/>
      <c r="AH173" s="79"/>
      <c r="AI173" s="79"/>
      <c r="AJ173" s="79"/>
      <c r="AK173" s="79"/>
      <c r="AL173" s="79"/>
      <c r="AM173" s="79"/>
      <c r="AN173" s="79"/>
      <c r="AO173" s="79"/>
      <c r="AP173" s="79"/>
      <c r="AQ173" s="79"/>
      <c r="AR173" s="79"/>
      <c r="AS173" s="79"/>
      <c r="AT173" s="79"/>
    </row>
    <row r="174">
      <c r="A174" s="79"/>
      <c r="B174" s="102">
        <v>-6.0</v>
      </c>
      <c r="C174" s="103">
        <v>-1.85333</v>
      </c>
      <c r="D174" s="103">
        <v>-2.33826</v>
      </c>
      <c r="E174" s="103">
        <v>-121.584</v>
      </c>
      <c r="F174" s="79"/>
      <c r="G174" s="105">
        <f t="shared" ref="G174:G192" si="257">C174*COS(B174*3.141592654/180) + D174*SIN(B174*3.141592654/180)</f>
        <v>-1.59876254</v>
      </c>
      <c r="H174" s="105">
        <f t="shared" ref="H174:H192" si="258">D174*COS(B174*3.141592654/180) + C174*SIN(B174*3.141592654/180)</f>
        <v>-2.13172503</v>
      </c>
      <c r="I174" s="120">
        <f t="shared" ref="I174:I192" si="259">E174*0.1/((0.175*0.0565)*25^2*1.208 )</f>
        <v>-1.62870706</v>
      </c>
      <c r="J174" s="119"/>
      <c r="K174" s="105">
        <f t="shared" ref="K174:M174" si="256">(G174*0.001*9.81)/(0.5*1.225*10^2*0.0565*0.0125)</f>
        <v>-0.3625671205</v>
      </c>
      <c r="L174" s="105">
        <f t="shared" si="256"/>
        <v>-0.4834322713</v>
      </c>
      <c r="M174" s="105">
        <f t="shared" si="256"/>
        <v>-0.3693579342</v>
      </c>
      <c r="N174" s="105">
        <f t="shared" ref="N174:N192" si="261">M174-K174*(1.8284806565186/56.5)</f>
        <v>-0.3576243596</v>
      </c>
      <c r="O174" s="79"/>
      <c r="P174" s="102">
        <v>4.0</v>
      </c>
      <c r="Q174" s="105">
        <v>0.2090765564792632</v>
      </c>
      <c r="R174" s="105">
        <f t="shared" si="246"/>
        <v>0.6058275403</v>
      </c>
      <c r="S174" s="105">
        <v>0.12294402556178195</v>
      </c>
      <c r="T174" s="105">
        <f t="shared" si="247"/>
        <v>0.3451090328</v>
      </c>
      <c r="U174" s="114">
        <f t="shared" si="248"/>
        <v>0.8501199799</v>
      </c>
      <c r="V174" s="114">
        <f t="shared" si="249"/>
        <v>0.6366443994</v>
      </c>
      <c r="W174" s="114">
        <f t="shared" si="250"/>
        <v>0.4838982647</v>
      </c>
      <c r="X174" s="105">
        <f t="shared" si="251"/>
        <v>1.335313686</v>
      </c>
      <c r="Y174" s="114">
        <f t="shared" si="252"/>
        <v>0.6883292658</v>
      </c>
      <c r="Z174" s="114">
        <f t="shared" si="253"/>
        <v>0.6099641995</v>
      </c>
      <c r="AA174" s="114">
        <f t="shared" si="254"/>
        <v>0.3957054911</v>
      </c>
      <c r="AB174" s="105">
        <f t="shared" si="255"/>
        <v>1.128474862</v>
      </c>
      <c r="AC174" s="79"/>
      <c r="AD174" s="79"/>
      <c r="AE174" s="105">
        <v>-0.6058275402774321</v>
      </c>
      <c r="AF174" s="79"/>
      <c r="AG174" s="79"/>
      <c r="AH174" s="79"/>
      <c r="AI174" s="79"/>
      <c r="AJ174" s="79"/>
      <c r="AK174" s="79"/>
      <c r="AL174" s="79"/>
      <c r="AM174" s="79"/>
      <c r="AN174" s="79"/>
      <c r="AO174" s="79"/>
      <c r="AP174" s="79"/>
      <c r="AQ174" s="79"/>
      <c r="AR174" s="79"/>
      <c r="AS174" s="79"/>
      <c r="AT174" s="79"/>
    </row>
    <row r="175">
      <c r="A175" s="79"/>
      <c r="B175" s="102">
        <v>-4.0</v>
      </c>
      <c r="C175" s="103">
        <v>-1.8648</v>
      </c>
      <c r="D175" s="103">
        <v>-2.4208</v>
      </c>
      <c r="E175" s="103">
        <v>-122.079</v>
      </c>
      <c r="F175" s="79"/>
      <c r="G175" s="105">
        <f t="shared" si="257"/>
        <v>-1.691390969</v>
      </c>
      <c r="H175" s="105">
        <f t="shared" si="258"/>
        <v>-2.284821181</v>
      </c>
      <c r="I175" s="120">
        <f t="shared" si="259"/>
        <v>-1.635337949</v>
      </c>
      <c r="J175" s="119"/>
      <c r="K175" s="105">
        <f t="shared" ref="K175:M175" si="260">(G175*0.001*9.81)/(0.5*1.225*10^2*0.0565*0.0125)</f>
        <v>-0.3835733813</v>
      </c>
      <c r="L175" s="105">
        <f t="shared" si="260"/>
        <v>-0.5181513925</v>
      </c>
      <c r="M175" s="105">
        <f t="shared" si="260"/>
        <v>-0.3708616861</v>
      </c>
      <c r="N175" s="105">
        <f t="shared" si="261"/>
        <v>-0.3584482966</v>
      </c>
      <c r="O175" s="79"/>
      <c r="P175" s="102">
        <v>6.0</v>
      </c>
      <c r="Q175" s="105">
        <v>0.3091086119328939</v>
      </c>
      <c r="R175" s="105">
        <f t="shared" si="246"/>
        <v>0.573612198</v>
      </c>
      <c r="S175" s="105">
        <v>0.21396689073197955</v>
      </c>
      <c r="T175" s="105">
        <f t="shared" si="247"/>
        <v>0.5388808206</v>
      </c>
      <c r="U175" s="114">
        <f t="shared" si="248"/>
        <v>0.9549574583</v>
      </c>
      <c r="V175" s="114">
        <f t="shared" si="249"/>
        <v>0.5453548762</v>
      </c>
      <c r="W175" s="114">
        <f t="shared" si="250"/>
        <v>0.5762468619</v>
      </c>
      <c r="X175" s="105">
        <f t="shared" si="251"/>
        <v>1.751075309</v>
      </c>
      <c r="Y175" s="114">
        <f t="shared" si="252"/>
        <v>0.7901782501</v>
      </c>
      <c r="Z175" s="114">
        <f t="shared" si="253"/>
        <v>0.5334236124</v>
      </c>
      <c r="AA175" s="114">
        <f t="shared" si="254"/>
        <v>0.4846091293</v>
      </c>
      <c r="AB175" s="105">
        <f t="shared" si="255"/>
        <v>1.481333469</v>
      </c>
      <c r="AC175" s="79"/>
      <c r="AD175" s="79"/>
      <c r="AE175" s="105">
        <v>-0.5736121979794756</v>
      </c>
      <c r="AF175" s="79"/>
      <c r="AG175" s="79"/>
      <c r="AH175" s="79"/>
      <c r="AI175" s="79"/>
      <c r="AJ175" s="79"/>
      <c r="AK175" s="79"/>
      <c r="AL175" s="79"/>
      <c r="AM175" s="79"/>
      <c r="AN175" s="79"/>
      <c r="AO175" s="79"/>
      <c r="AP175" s="79"/>
      <c r="AQ175" s="79"/>
      <c r="AR175" s="79"/>
      <c r="AS175" s="79"/>
      <c r="AT175" s="79"/>
    </row>
    <row r="176">
      <c r="A176" s="79"/>
      <c r="B176" s="102">
        <v>-2.0</v>
      </c>
      <c r="C176" s="103">
        <v>-1.87203</v>
      </c>
      <c r="D176" s="103">
        <v>-2.4955</v>
      </c>
      <c r="E176" s="103">
        <v>-122.415</v>
      </c>
      <c r="F176" s="79"/>
      <c r="G176" s="105">
        <f t="shared" si="257"/>
        <v>-1.783797916</v>
      </c>
      <c r="H176" s="105">
        <f t="shared" si="258"/>
        <v>-2.428646904</v>
      </c>
      <c r="I176" s="120">
        <f t="shared" si="259"/>
        <v>-1.639838916</v>
      </c>
      <c r="J176" s="119"/>
      <c r="K176" s="105">
        <f t="shared" ref="K176:M176" si="262">(G176*0.001*9.81)/(0.5*1.225*10^2*0.0565*0.0125)</f>
        <v>-0.4045294143</v>
      </c>
      <c r="L176" s="105">
        <f t="shared" si="262"/>
        <v>-0.5507681677</v>
      </c>
      <c r="M176" s="105">
        <f t="shared" si="262"/>
        <v>-0.3718824147</v>
      </c>
      <c r="N176" s="105">
        <f t="shared" si="261"/>
        <v>-0.3587908358</v>
      </c>
      <c r="O176" s="79"/>
      <c r="P176" s="102">
        <v>8.0</v>
      </c>
      <c r="Q176" s="105">
        <v>0.37021111532793993</v>
      </c>
      <c r="R176" s="105">
        <f t="shared" si="246"/>
        <v>0.5191072188</v>
      </c>
      <c r="S176" s="105">
        <v>0.2788153582762561</v>
      </c>
      <c r="T176" s="105">
        <f t="shared" si="247"/>
        <v>0.7131688828</v>
      </c>
      <c r="U176" s="114">
        <f t="shared" si="248"/>
        <v>0.9912740353</v>
      </c>
      <c r="V176" s="114">
        <f t="shared" si="249"/>
        <v>0.4415966065</v>
      </c>
      <c r="W176" s="114">
        <f t="shared" si="250"/>
        <v>0.6234039156</v>
      </c>
      <c r="X176" s="105">
        <f t="shared" si="251"/>
        <v>2.24475012</v>
      </c>
      <c r="Y176" s="114">
        <f t="shared" si="252"/>
        <v>0.7865271488</v>
      </c>
      <c r="Z176" s="114">
        <f t="shared" si="253"/>
        <v>0.4486575776</v>
      </c>
      <c r="AA176" s="114">
        <f t="shared" si="254"/>
        <v>0.5068859234</v>
      </c>
      <c r="AB176" s="105">
        <f t="shared" si="255"/>
        <v>1.753067791</v>
      </c>
      <c r="AC176" s="79"/>
      <c r="AD176" s="79"/>
      <c r="AE176" s="105">
        <v>-0.5191072188248878</v>
      </c>
      <c r="AF176" s="79"/>
      <c r="AG176" s="79"/>
      <c r="AH176" s="79"/>
      <c r="AI176" s="79"/>
      <c r="AJ176" s="79"/>
      <c r="AK176" s="79"/>
      <c r="AL176" s="79"/>
      <c r="AM176" s="79"/>
      <c r="AN176" s="79"/>
      <c r="AO176" s="79"/>
      <c r="AP176" s="79"/>
      <c r="AQ176" s="79"/>
      <c r="AR176" s="79"/>
      <c r="AS176" s="79"/>
      <c r="AT176" s="79"/>
    </row>
    <row r="177">
      <c r="A177" s="79"/>
      <c r="B177" s="102">
        <v>0.0</v>
      </c>
      <c r="C177" s="103">
        <v>-1.8784</v>
      </c>
      <c r="D177" s="103">
        <v>-2.58105</v>
      </c>
      <c r="E177" s="103">
        <v>-122.704</v>
      </c>
      <c r="F177" s="79"/>
      <c r="G177" s="105">
        <f t="shared" si="257"/>
        <v>-1.8784</v>
      </c>
      <c r="H177" s="105">
        <f t="shared" si="258"/>
        <v>-2.58105</v>
      </c>
      <c r="I177" s="120">
        <f t="shared" si="259"/>
        <v>-1.643710284</v>
      </c>
      <c r="J177" s="119"/>
      <c r="K177" s="105">
        <f t="shared" ref="K177:M177" si="263">(G177*0.001*9.81)/(0.5*1.225*10^2*0.0565*0.0125)</f>
        <v>-0.4259832602</v>
      </c>
      <c r="L177" s="105">
        <f t="shared" si="263"/>
        <v>-0.5853301181</v>
      </c>
      <c r="M177" s="105">
        <f t="shared" si="263"/>
        <v>-0.3727603628</v>
      </c>
      <c r="N177" s="105">
        <f t="shared" si="261"/>
        <v>-0.3589744841</v>
      </c>
      <c r="O177" s="79"/>
      <c r="P177" s="102">
        <v>10.0</v>
      </c>
      <c r="Q177" s="105">
        <v>0.4558517515657207</v>
      </c>
      <c r="R177" s="105">
        <f t="shared" si="246"/>
        <v>0.4482724395</v>
      </c>
      <c r="S177" s="105">
        <v>0.35988581582548335</v>
      </c>
      <c r="T177" s="105">
        <f t="shared" si="247"/>
        <v>1.016907825</v>
      </c>
      <c r="U177" s="114">
        <f t="shared" si="248"/>
        <v>0.8154959429</v>
      </c>
      <c r="V177" s="114">
        <f t="shared" si="249"/>
        <v>0.5738380505</v>
      </c>
      <c r="W177" s="114">
        <f t="shared" si="250"/>
        <v>0.5040576546</v>
      </c>
      <c r="X177" s="105">
        <f t="shared" si="251"/>
        <v>1.421125598</v>
      </c>
      <c r="Y177" s="114">
        <f t="shared" si="252"/>
        <v>0.7784685309</v>
      </c>
      <c r="Z177" s="114">
        <f t="shared" si="253"/>
        <v>0.4359650675</v>
      </c>
      <c r="AA177" s="114">
        <f t="shared" si="254"/>
        <v>0.5262767289</v>
      </c>
      <c r="AB177" s="105">
        <f t="shared" si="255"/>
        <v>1.785621347</v>
      </c>
      <c r="AC177" s="79"/>
      <c r="AD177" s="79"/>
      <c r="AE177" s="105">
        <v>-0.4482724395091495</v>
      </c>
      <c r="AF177" s="79"/>
      <c r="AG177" s="79"/>
      <c r="AH177" s="79"/>
      <c r="AI177" s="79"/>
      <c r="AJ177" s="79"/>
      <c r="AK177" s="79"/>
      <c r="AL177" s="79"/>
      <c r="AM177" s="79"/>
      <c r="AN177" s="79"/>
      <c r="AO177" s="79"/>
      <c r="AP177" s="79"/>
      <c r="AQ177" s="79"/>
      <c r="AR177" s="79"/>
      <c r="AS177" s="79"/>
      <c r="AT177" s="79"/>
    </row>
    <row r="178">
      <c r="A178" s="79"/>
      <c r="B178" s="102">
        <v>2.0</v>
      </c>
      <c r="C178" s="103">
        <v>-1.88099</v>
      </c>
      <c r="D178" s="103">
        <v>-2.69604</v>
      </c>
      <c r="E178" s="103">
        <v>-122.868</v>
      </c>
      <c r="F178" s="79"/>
      <c r="G178" s="105">
        <f t="shared" si="257"/>
        <v>-1.973934591</v>
      </c>
      <c r="H178" s="105">
        <f t="shared" si="258"/>
        <v>-2.76004325</v>
      </c>
      <c r="I178" s="120">
        <f t="shared" si="259"/>
        <v>-1.645907184</v>
      </c>
      <c r="J178" s="119"/>
      <c r="K178" s="105">
        <f t="shared" ref="K178:M178" si="264">(G178*0.001*9.81)/(0.5*1.225*10^2*0.0565*0.0125)</f>
        <v>-0.4476485799</v>
      </c>
      <c r="L178" s="105">
        <f t="shared" si="264"/>
        <v>-0.6259221795</v>
      </c>
      <c r="M178" s="105">
        <f t="shared" si="264"/>
        <v>-0.3732585756</v>
      </c>
      <c r="N178" s="105">
        <f t="shared" si="261"/>
        <v>-0.3587715531</v>
      </c>
      <c r="O178" s="79"/>
      <c r="P178" s="102">
        <v>12.0</v>
      </c>
      <c r="Q178" s="105">
        <v>0.311188517338184</v>
      </c>
      <c r="R178" s="105">
        <f t="shared" si="246"/>
        <v>0.5428641873</v>
      </c>
      <c r="S178" s="105">
        <v>0.24373783772527846</v>
      </c>
      <c r="T178" s="105">
        <f t="shared" si="247"/>
        <v>0.573234567</v>
      </c>
      <c r="U178" s="114">
        <f t="shared" si="248"/>
        <v>0.7938137349</v>
      </c>
      <c r="V178" s="114">
        <f t="shared" si="249"/>
        <v>0.5127301681</v>
      </c>
      <c r="W178" s="114">
        <f t="shared" si="250"/>
        <v>0.5088149789</v>
      </c>
      <c r="X178" s="105">
        <f t="shared" si="251"/>
        <v>1.548209534</v>
      </c>
      <c r="Y178" s="114">
        <f t="shared" si="252"/>
        <v>0.6398167911</v>
      </c>
      <c r="Z178" s="114">
        <f t="shared" si="253"/>
        <v>0.4787307475</v>
      </c>
      <c r="AA178" s="114">
        <f t="shared" si="254"/>
        <v>0.4225421472</v>
      </c>
      <c r="AB178" s="105">
        <f t="shared" si="255"/>
        <v>1.336485685</v>
      </c>
      <c r="AC178" s="79"/>
      <c r="AD178" s="79"/>
      <c r="AE178" s="105">
        <v>-0.542864187268941</v>
      </c>
      <c r="AF178" s="79"/>
      <c r="AG178" s="79"/>
      <c r="AH178" s="79"/>
      <c r="AI178" s="79"/>
      <c r="AJ178" s="79"/>
      <c r="AK178" s="79"/>
      <c r="AL178" s="79"/>
      <c r="AM178" s="79"/>
      <c r="AN178" s="79"/>
      <c r="AO178" s="79"/>
      <c r="AP178" s="79"/>
      <c r="AQ178" s="79"/>
      <c r="AR178" s="79"/>
      <c r="AS178" s="79"/>
      <c r="AT178" s="79"/>
    </row>
    <row r="179">
      <c r="A179" s="79"/>
      <c r="B179" s="102">
        <v>4.0</v>
      </c>
      <c r="C179" s="103">
        <v>-1.87983</v>
      </c>
      <c r="D179" s="103">
        <v>-2.76849</v>
      </c>
      <c r="E179" s="103">
        <v>-122.869</v>
      </c>
      <c r="F179" s="79"/>
      <c r="G179" s="105">
        <f t="shared" si="257"/>
        <v>-2.068370929</v>
      </c>
      <c r="H179" s="105">
        <f t="shared" si="258"/>
        <v>-2.89287641</v>
      </c>
      <c r="I179" s="120">
        <f t="shared" si="259"/>
        <v>-1.64592058</v>
      </c>
      <c r="J179" s="119"/>
      <c r="K179" s="105">
        <f t="shared" ref="K179:M179" si="265">(G179*0.001*9.81)/(0.5*1.225*10^2*0.0565*0.0125)</f>
        <v>-0.4690648379</v>
      </c>
      <c r="L179" s="105">
        <f t="shared" si="265"/>
        <v>-0.6560460628</v>
      </c>
      <c r="M179" s="105">
        <f t="shared" si="265"/>
        <v>-0.3732616135</v>
      </c>
      <c r="N179" s="105">
        <f t="shared" si="261"/>
        <v>-0.3580815076</v>
      </c>
      <c r="O179" s="79"/>
      <c r="P179" s="102">
        <v>14.0</v>
      </c>
      <c r="Q179" s="105">
        <v>0.19922347640281066</v>
      </c>
      <c r="R179" s="105">
        <f t="shared" si="246"/>
        <v>0.5751608971</v>
      </c>
      <c r="S179" s="105">
        <v>0.17931953437596831</v>
      </c>
      <c r="T179" s="105">
        <f t="shared" si="247"/>
        <v>0.3463786871</v>
      </c>
      <c r="U179" s="114">
        <f t="shared" si="248"/>
        <v>0.5603105638</v>
      </c>
      <c r="V179" s="114">
        <f t="shared" si="249"/>
        <v>0.6610555576</v>
      </c>
      <c r="W179" s="114">
        <f t="shared" si="250"/>
        <v>0.3644426399</v>
      </c>
      <c r="X179" s="105">
        <f t="shared" si="251"/>
        <v>0.8475998081</v>
      </c>
      <c r="Y179" s="114">
        <f t="shared" si="252"/>
        <v>0.422134957</v>
      </c>
      <c r="Z179" s="114">
        <f t="shared" si="253"/>
        <v>0.6504448252</v>
      </c>
      <c r="AA179" s="114">
        <f t="shared" si="254"/>
        <v>0.2957108469</v>
      </c>
      <c r="AB179" s="105">
        <f t="shared" si="255"/>
        <v>0.6489942585</v>
      </c>
      <c r="AC179" s="79"/>
      <c r="AD179" s="79"/>
      <c r="AE179" s="105">
        <v>-0.5751608970573184</v>
      </c>
      <c r="AF179" s="79"/>
      <c r="AG179" s="79"/>
      <c r="AH179" s="79"/>
      <c r="AI179" s="79"/>
      <c r="AJ179" s="79"/>
      <c r="AK179" s="79"/>
      <c r="AL179" s="79"/>
      <c r="AM179" s="79"/>
      <c r="AN179" s="79"/>
      <c r="AO179" s="79"/>
      <c r="AP179" s="79"/>
      <c r="AQ179" s="79"/>
      <c r="AR179" s="79"/>
      <c r="AS179" s="79"/>
      <c r="AT179" s="79"/>
    </row>
    <row r="180">
      <c r="A180" s="79"/>
      <c r="B180" s="102">
        <v>6.0</v>
      </c>
      <c r="C180" s="103">
        <v>-1.87353</v>
      </c>
      <c r="D180" s="103">
        <v>-2.87568</v>
      </c>
      <c r="E180" s="103">
        <v>-122.756</v>
      </c>
      <c r="F180" s="79"/>
      <c r="G180" s="105">
        <f t="shared" si="257"/>
        <v>-2.163857018</v>
      </c>
      <c r="H180" s="105">
        <f t="shared" si="258"/>
        <v>-3.055763936</v>
      </c>
      <c r="I180" s="120">
        <f t="shared" si="259"/>
        <v>-1.644406862</v>
      </c>
      <c r="J180" s="119"/>
      <c r="K180" s="105">
        <f t="shared" ref="K180:M180" si="266">(G180*0.001*9.81)/(0.5*1.225*10^2*0.0565*0.0125)</f>
        <v>-0.4907191584</v>
      </c>
      <c r="L180" s="105">
        <f t="shared" si="266"/>
        <v>-0.6929856708</v>
      </c>
      <c r="M180" s="105">
        <f t="shared" si="266"/>
        <v>-0.3729183327</v>
      </c>
      <c r="N180" s="105">
        <f t="shared" si="261"/>
        <v>-0.3570374391</v>
      </c>
      <c r="O180" s="79"/>
      <c r="P180" s="116"/>
      <c r="Q180" s="122"/>
      <c r="R180" s="122"/>
      <c r="S180" s="122"/>
      <c r="T180" s="122"/>
      <c r="U180" s="115"/>
      <c r="V180" s="115"/>
      <c r="W180" s="115"/>
      <c r="X180" s="122"/>
      <c r="Y180" s="115"/>
      <c r="Z180" s="115"/>
      <c r="AA180" s="115"/>
      <c r="AB180" s="122"/>
      <c r="AC180" s="79"/>
      <c r="AD180" s="79"/>
      <c r="AE180" s="122"/>
      <c r="AF180" s="79"/>
      <c r="AG180" s="79"/>
      <c r="AH180" s="79"/>
      <c r="AI180" s="79"/>
      <c r="AJ180" s="79"/>
      <c r="AK180" s="79"/>
      <c r="AL180" s="79"/>
      <c r="AM180" s="79"/>
      <c r="AN180" s="79"/>
      <c r="AO180" s="79"/>
      <c r="AP180" s="79"/>
      <c r="AQ180" s="79"/>
      <c r="AR180" s="79"/>
      <c r="AS180" s="79"/>
      <c r="AT180" s="79"/>
    </row>
    <row r="181">
      <c r="A181" s="79"/>
      <c r="B181" s="102">
        <v>8.0</v>
      </c>
      <c r="C181" s="103">
        <v>-1.86832</v>
      </c>
      <c r="D181" s="103">
        <v>-2.95085</v>
      </c>
      <c r="E181" s="103">
        <v>-122.581</v>
      </c>
      <c r="F181" s="79"/>
      <c r="G181" s="105">
        <f t="shared" si="257"/>
        <v>-2.260816583</v>
      </c>
      <c r="H181" s="105">
        <f t="shared" si="258"/>
        <v>-3.182152419</v>
      </c>
      <c r="I181" s="120">
        <f t="shared" si="259"/>
        <v>-1.642062608</v>
      </c>
      <c r="J181" s="119"/>
      <c r="K181" s="105">
        <f t="shared" ref="K181:M181" si="267">(G181*0.001*9.81)/(0.5*1.225*10^2*0.0565*0.0125)</f>
        <v>-0.5127076336</v>
      </c>
      <c r="L181" s="105">
        <f t="shared" si="267"/>
        <v>-0.7216480313</v>
      </c>
      <c r="M181" s="105">
        <f t="shared" si="267"/>
        <v>-0.3723867033</v>
      </c>
      <c r="N181" s="105">
        <f t="shared" si="261"/>
        <v>-0.3557942079</v>
      </c>
      <c r="O181" s="79"/>
      <c r="P181" s="102">
        <v>18.0</v>
      </c>
      <c r="Q181" s="105">
        <v>0.33571727803937945</v>
      </c>
      <c r="R181" s="105">
        <f>-AE181</f>
        <v>0.4432484932</v>
      </c>
      <c r="S181" s="105">
        <v>0.3076190434074272</v>
      </c>
      <c r="T181" s="105">
        <f>Q181/R181</f>
        <v>0.7574019611</v>
      </c>
      <c r="U181" s="114">
        <f>K256</f>
        <v>0.4433813231</v>
      </c>
      <c r="V181" s="114">
        <f>-L256</f>
        <v>0.6734661186</v>
      </c>
      <c r="W181" s="114">
        <f>M256</f>
        <v>0.3450579102</v>
      </c>
      <c r="X181" s="105">
        <f>U181/V181</f>
        <v>0.6583572816</v>
      </c>
      <c r="Y181" s="114">
        <f>K302</f>
        <v>0.3900838429</v>
      </c>
      <c r="Z181" s="114">
        <f>-L302</f>
        <v>0.6333135651</v>
      </c>
      <c r="AA181" s="114">
        <f>M302</f>
        <v>0.3222191078</v>
      </c>
      <c r="AB181" s="105">
        <f>Y181/Z181</f>
        <v>0.6159410827</v>
      </c>
      <c r="AC181" s="79"/>
      <c r="AD181" s="79"/>
      <c r="AE181" s="105">
        <v>-0.4432484932379388</v>
      </c>
      <c r="AF181" s="79"/>
      <c r="AG181" s="79"/>
      <c r="AH181" s="79"/>
      <c r="AI181" s="79"/>
      <c r="AJ181" s="79"/>
      <c r="AK181" s="79"/>
      <c r="AL181" s="79"/>
      <c r="AM181" s="79"/>
      <c r="AN181" s="79"/>
      <c r="AO181" s="79"/>
      <c r="AP181" s="79"/>
      <c r="AQ181" s="79"/>
      <c r="AR181" s="79"/>
      <c r="AS181" s="79"/>
      <c r="AT181" s="79"/>
    </row>
    <row r="182">
      <c r="A182" s="79"/>
      <c r="B182" s="102">
        <v>10.0</v>
      </c>
      <c r="C182" s="103">
        <v>-1.85409</v>
      </c>
      <c r="D182" s="103">
        <v>-3.07174</v>
      </c>
      <c r="E182" s="103">
        <v>-122.061</v>
      </c>
      <c r="F182" s="79"/>
      <c r="G182" s="105">
        <f t="shared" si="257"/>
        <v>-2.35932426</v>
      </c>
      <c r="H182" s="105">
        <f t="shared" si="258"/>
        <v>-3.347032717</v>
      </c>
      <c r="I182" s="120">
        <f t="shared" si="259"/>
        <v>-1.635096826</v>
      </c>
      <c r="J182" s="119"/>
      <c r="K182" s="105">
        <f t="shared" ref="K182:M182" si="268">(G182*0.001*9.81)/(0.5*1.225*10^2*0.0565*0.0125)</f>
        <v>-0.5350471893</v>
      </c>
      <c r="L182" s="105">
        <f t="shared" si="268"/>
        <v>-0.7590395597</v>
      </c>
      <c r="M182" s="105">
        <f t="shared" si="268"/>
        <v>-0.3708070042</v>
      </c>
      <c r="N182" s="105">
        <f t="shared" si="261"/>
        <v>-0.3534915452</v>
      </c>
      <c r="O182" s="79"/>
      <c r="P182" s="116"/>
      <c r="Q182" s="122"/>
      <c r="R182" s="122"/>
      <c r="S182" s="122"/>
      <c r="T182" s="122"/>
      <c r="U182" s="115"/>
      <c r="V182" s="115"/>
      <c r="W182" s="115"/>
      <c r="X182" s="122"/>
      <c r="Y182" s="115"/>
      <c r="Z182" s="115"/>
      <c r="AA182" s="115"/>
      <c r="AB182" s="122"/>
      <c r="AC182" s="79"/>
      <c r="AD182" s="79"/>
      <c r="AE182" s="122"/>
      <c r="AF182" s="79"/>
      <c r="AG182" s="79"/>
      <c r="AH182" s="79"/>
      <c r="AI182" s="79"/>
      <c r="AJ182" s="79"/>
      <c r="AK182" s="79"/>
      <c r="AL182" s="79"/>
      <c r="AM182" s="79"/>
      <c r="AN182" s="79"/>
      <c r="AO182" s="79"/>
      <c r="AP182" s="79"/>
      <c r="AQ182" s="79"/>
      <c r="AR182" s="79"/>
      <c r="AS182" s="79"/>
      <c r="AT182" s="79"/>
    </row>
    <row r="183">
      <c r="A183" s="79"/>
      <c r="B183" s="102">
        <v>12.0</v>
      </c>
      <c r="C183" s="103">
        <v>-1.84213</v>
      </c>
      <c r="D183" s="103">
        <v>-3.14602</v>
      </c>
      <c r="E183" s="103">
        <v>-121.622</v>
      </c>
      <c r="F183" s="79"/>
      <c r="G183" s="105">
        <f t="shared" si="257"/>
        <v>-2.455969377</v>
      </c>
      <c r="H183" s="105">
        <f t="shared" si="258"/>
        <v>-3.460272278</v>
      </c>
      <c r="I183" s="120">
        <f t="shared" si="259"/>
        <v>-1.629216098</v>
      </c>
      <c r="J183" s="119"/>
      <c r="K183" s="105">
        <f t="shared" ref="K183:M183" si="269">(G183*0.001*9.81)/(0.5*1.225*10^2*0.0565*0.0125)</f>
        <v>-0.5569643539</v>
      </c>
      <c r="L183" s="105">
        <f t="shared" si="269"/>
        <v>-0.7847200097</v>
      </c>
      <c r="M183" s="105">
        <f t="shared" si="269"/>
        <v>-0.3694733737</v>
      </c>
      <c r="N183" s="105">
        <f t="shared" si="261"/>
        <v>-0.3514486207</v>
      </c>
      <c r="O183" s="79"/>
      <c r="P183" s="102">
        <v>22.0</v>
      </c>
      <c r="Q183" s="105">
        <v>0.2997285733756202</v>
      </c>
      <c r="R183" s="105">
        <f t="shared" ref="R183:R184" si="271">-AE183</f>
        <v>0.4165263969</v>
      </c>
      <c r="S183" s="105">
        <v>0.3239962692200247</v>
      </c>
      <c r="T183" s="105">
        <f t="shared" ref="T183:T184" si="272">Q183/R183</f>
        <v>0.7195908244</v>
      </c>
      <c r="U183" s="114">
        <f t="shared" ref="U183:U186" si="273">K258</f>
        <v>0.4551632792</v>
      </c>
      <c r="V183" s="114">
        <f t="shared" ref="V183:V186" si="274">-L258</f>
        <v>0.5893200291</v>
      </c>
      <c r="W183" s="114">
        <f t="shared" ref="W183:W186" si="275">M258</f>
        <v>0.4115602011</v>
      </c>
      <c r="X183" s="105">
        <f t="shared" ref="X183:X186" si="276">U183/V183</f>
        <v>0.7723533169</v>
      </c>
      <c r="Y183" s="114">
        <f t="shared" ref="Y183:Y186" si="277">K304</f>
        <v>0.3574737009</v>
      </c>
      <c r="Z183" s="114">
        <f t="shared" ref="Z183:Z186" si="278">-L304</f>
        <v>0.5806598966</v>
      </c>
      <c r="AA183" s="114">
        <f t="shared" ref="AA183:AA186" si="279">M304</f>
        <v>0.3542930737</v>
      </c>
      <c r="AB183" s="105">
        <f t="shared" ref="AB183:AB186" si="280">Y183/Z183</f>
        <v>0.6156335283</v>
      </c>
      <c r="AC183" s="79"/>
      <c r="AD183" s="79"/>
      <c r="AE183" s="105">
        <v>-0.41652639693694227</v>
      </c>
      <c r="AF183" s="79"/>
      <c r="AG183" s="79"/>
      <c r="AH183" s="79"/>
      <c r="AI183" s="79"/>
      <c r="AJ183" s="79"/>
      <c r="AK183" s="79"/>
      <c r="AL183" s="79"/>
      <c r="AM183" s="79"/>
      <c r="AN183" s="79"/>
      <c r="AO183" s="79"/>
      <c r="AP183" s="79"/>
      <c r="AQ183" s="79"/>
      <c r="AR183" s="79"/>
      <c r="AS183" s="79"/>
      <c r="AT183" s="79"/>
    </row>
    <row r="184">
      <c r="A184" s="79"/>
      <c r="B184" s="102">
        <v>14.0</v>
      </c>
      <c r="C184" s="103">
        <v>-1.82638</v>
      </c>
      <c r="D184" s="103">
        <v>-3.22156</v>
      </c>
      <c r="E184" s="103">
        <v>-121.082</v>
      </c>
      <c r="F184" s="79"/>
      <c r="G184" s="105">
        <f t="shared" si="257"/>
        <v>-2.551494611</v>
      </c>
      <c r="H184" s="105">
        <f t="shared" si="258"/>
        <v>-3.567707212</v>
      </c>
      <c r="I184" s="120">
        <f t="shared" si="259"/>
        <v>-1.621982401</v>
      </c>
      <c r="J184" s="119"/>
      <c r="K184" s="105">
        <f t="shared" ref="K184:M184" si="270">(G184*0.001*9.81)/(0.5*1.225*10^2*0.0565*0.0125)</f>
        <v>-0.5786275515</v>
      </c>
      <c r="L184" s="105">
        <f t="shared" si="270"/>
        <v>-0.8090840873</v>
      </c>
      <c r="M184" s="105">
        <f t="shared" si="270"/>
        <v>-0.3678329171</v>
      </c>
      <c r="N184" s="105">
        <f t="shared" si="261"/>
        <v>-0.349107089</v>
      </c>
      <c r="O184" s="79"/>
      <c r="P184" s="102">
        <v>24.0</v>
      </c>
      <c r="Q184" s="105">
        <v>0.28990792809651866</v>
      </c>
      <c r="R184" s="105">
        <f t="shared" si="271"/>
        <v>0.2367680432</v>
      </c>
      <c r="S184" s="105">
        <v>0.27514134289919134</v>
      </c>
      <c r="T184" s="105">
        <f t="shared" si="272"/>
        <v>1.224438586</v>
      </c>
      <c r="U184" s="114">
        <f t="shared" si="273"/>
        <v>0.4333933962</v>
      </c>
      <c r="V184" s="114">
        <f t="shared" si="274"/>
        <v>0.5527635185</v>
      </c>
      <c r="W184" s="114">
        <f t="shared" si="275"/>
        <v>0.4199933636</v>
      </c>
      <c r="X184" s="105">
        <f t="shared" si="276"/>
        <v>0.7840484796</v>
      </c>
      <c r="Y184" s="114">
        <f t="shared" si="277"/>
        <v>0.3758673724</v>
      </c>
      <c r="Z184" s="114">
        <f t="shared" si="278"/>
        <v>0.4951716237</v>
      </c>
      <c r="AA184" s="114">
        <f t="shared" si="279"/>
        <v>0.3795804096</v>
      </c>
      <c r="AB184" s="105">
        <f t="shared" si="280"/>
        <v>0.7590648462</v>
      </c>
      <c r="AC184" s="79"/>
      <c r="AD184" s="79"/>
      <c r="AE184" s="105">
        <v>-0.23676804323459844</v>
      </c>
      <c r="AF184" s="79"/>
      <c r="AG184" s="79"/>
      <c r="AH184" s="79"/>
      <c r="AI184" s="79"/>
      <c r="AJ184" s="79"/>
      <c r="AK184" s="79"/>
      <c r="AL184" s="79"/>
      <c r="AM184" s="79"/>
      <c r="AN184" s="79"/>
      <c r="AO184" s="79"/>
      <c r="AP184" s="79"/>
      <c r="AQ184" s="79"/>
      <c r="AR184" s="79"/>
      <c r="AS184" s="79"/>
      <c r="AT184" s="79"/>
    </row>
    <row r="185">
      <c r="A185" s="79"/>
      <c r="B185" s="102">
        <v>16.0</v>
      </c>
      <c r="C185" s="103">
        <v>-1.80401</v>
      </c>
      <c r="D185" s="103">
        <v>-3.31236</v>
      </c>
      <c r="E185" s="103">
        <v>-120.302</v>
      </c>
      <c r="F185" s="79"/>
      <c r="G185" s="105">
        <f t="shared" si="257"/>
        <v>-2.647135864</v>
      </c>
      <c r="H185" s="105">
        <f t="shared" si="258"/>
        <v>-3.681297337</v>
      </c>
      <c r="I185" s="120">
        <f t="shared" si="259"/>
        <v>-1.611533728</v>
      </c>
      <c r="J185" s="119"/>
      <c r="K185" s="105">
        <f t="shared" ref="K185:M185" si="281">(G185*0.001*9.81)/(0.5*1.225*10^2*0.0565*0.0125)</f>
        <v>-0.6003170601</v>
      </c>
      <c r="L185" s="105">
        <f t="shared" si="281"/>
        <v>-0.8348440384</v>
      </c>
      <c r="M185" s="105">
        <f t="shared" si="281"/>
        <v>-0.3654633685</v>
      </c>
      <c r="N185" s="105">
        <f t="shared" si="261"/>
        <v>-0.346035614</v>
      </c>
      <c r="O185" s="79"/>
      <c r="P185" s="102">
        <v>26.0</v>
      </c>
      <c r="Q185" s="122"/>
      <c r="R185" s="122"/>
      <c r="S185" s="122"/>
      <c r="T185" s="122"/>
      <c r="U185" s="114">
        <f t="shared" si="273"/>
        <v>0.4298728893</v>
      </c>
      <c r="V185" s="114">
        <f t="shared" si="274"/>
        <v>0.5072390501</v>
      </c>
      <c r="W185" s="114">
        <f t="shared" si="275"/>
        <v>0.4531275505</v>
      </c>
      <c r="X185" s="105">
        <f t="shared" si="276"/>
        <v>0.8474759372</v>
      </c>
      <c r="Y185" s="114">
        <f t="shared" si="277"/>
        <v>0.3351422949</v>
      </c>
      <c r="Z185" s="114">
        <f t="shared" si="278"/>
        <v>0.5103040377</v>
      </c>
      <c r="AA185" s="114">
        <f t="shared" si="279"/>
        <v>0.3945997018</v>
      </c>
      <c r="AB185" s="105">
        <f t="shared" si="280"/>
        <v>0.6567502315</v>
      </c>
      <c r="AC185" s="79"/>
      <c r="AD185" s="79"/>
      <c r="AE185" s="79"/>
      <c r="AF185" s="79"/>
      <c r="AG185" s="79"/>
      <c r="AH185" s="79"/>
      <c r="AI185" s="79"/>
      <c r="AJ185" s="79"/>
      <c r="AK185" s="79"/>
      <c r="AL185" s="79"/>
      <c r="AM185" s="79"/>
      <c r="AN185" s="79"/>
      <c r="AO185" s="79"/>
      <c r="AP185" s="79"/>
      <c r="AQ185" s="79"/>
      <c r="AR185" s="79"/>
      <c r="AS185" s="79"/>
      <c r="AT185" s="79"/>
    </row>
    <row r="186">
      <c r="A186" s="79"/>
      <c r="B186" s="102">
        <v>18.0</v>
      </c>
      <c r="C186" s="103">
        <v>-1.7835</v>
      </c>
      <c r="D186" s="103">
        <v>-3.38721</v>
      </c>
      <c r="E186" s="103">
        <v>-119.588</v>
      </c>
      <c r="F186" s="79"/>
      <c r="G186" s="105">
        <f t="shared" si="257"/>
        <v>-2.74291475</v>
      </c>
      <c r="H186" s="105">
        <f t="shared" si="258"/>
        <v>-3.772559952</v>
      </c>
      <c r="I186" s="120">
        <f t="shared" si="259"/>
        <v>-1.601969173</v>
      </c>
      <c r="J186" s="119"/>
      <c r="K186" s="105">
        <f t="shared" ref="K186:M186" si="282">(G186*0.001*9.81)/(0.5*1.225*10^2*0.0565*0.0125)</f>
        <v>-0.6220377811</v>
      </c>
      <c r="L186" s="105">
        <f t="shared" si="282"/>
        <v>-0.85554056</v>
      </c>
      <c r="M186" s="105">
        <f t="shared" si="282"/>
        <v>-0.3632943203</v>
      </c>
      <c r="N186" s="105">
        <f t="shared" si="261"/>
        <v>-0.3431636291</v>
      </c>
      <c r="O186" s="79"/>
      <c r="P186" s="123">
        <v>28.0</v>
      </c>
      <c r="Q186" s="124" t="str">
        <f t="shared" ref="Q186:T186" si="283">T210</f>
        <v/>
      </c>
      <c r="R186" s="124" t="str">
        <f t="shared" si="283"/>
        <v/>
      </c>
      <c r="S186" s="124" t="str">
        <f t="shared" si="283"/>
        <v/>
      </c>
      <c r="T186" s="124" t="str">
        <f t="shared" si="283"/>
        <v/>
      </c>
      <c r="U186" s="114">
        <f t="shared" si="273"/>
        <v>0.4128895899</v>
      </c>
      <c r="V186" s="114">
        <f t="shared" si="274"/>
        <v>0.4414956301</v>
      </c>
      <c r="W186" s="114">
        <f t="shared" si="275"/>
        <v>0.4710358693</v>
      </c>
      <c r="X186" s="105">
        <f t="shared" si="276"/>
        <v>0.9352065158</v>
      </c>
      <c r="Y186" s="114">
        <f t="shared" si="277"/>
        <v>0.3348424277</v>
      </c>
      <c r="Z186" s="114">
        <f t="shared" si="278"/>
        <v>0.4485857111</v>
      </c>
      <c r="AA186" s="114">
        <f t="shared" si="279"/>
        <v>0.4239669142</v>
      </c>
      <c r="AB186" s="105">
        <f t="shared" si="280"/>
        <v>0.746440244</v>
      </c>
      <c r="AC186" s="79"/>
      <c r="AD186" s="79"/>
      <c r="AE186" s="79"/>
      <c r="AF186" s="79"/>
      <c r="AG186" s="79"/>
      <c r="AH186" s="79"/>
      <c r="AI186" s="79"/>
      <c r="AJ186" s="79"/>
      <c r="AK186" s="79"/>
      <c r="AL186" s="79"/>
      <c r="AM186" s="79"/>
      <c r="AN186" s="79"/>
      <c r="AO186" s="79"/>
      <c r="AP186" s="79"/>
      <c r="AQ186" s="79"/>
      <c r="AR186" s="79"/>
      <c r="AS186" s="79"/>
      <c r="AT186" s="79"/>
    </row>
    <row r="187">
      <c r="A187" s="79"/>
      <c r="B187" s="102">
        <v>20.0</v>
      </c>
      <c r="C187" s="103">
        <v>-1.75456</v>
      </c>
      <c r="D187" s="103">
        <v>-3.4793</v>
      </c>
      <c r="E187" s="103">
        <v>-118.452</v>
      </c>
      <c r="F187" s="79"/>
      <c r="G187" s="105">
        <f t="shared" si="257"/>
        <v>-2.83873777</v>
      </c>
      <c r="H187" s="105">
        <f t="shared" si="258"/>
        <v>-3.869567398</v>
      </c>
      <c r="I187" s="120">
        <f t="shared" si="259"/>
        <v>-1.586751618</v>
      </c>
      <c r="J187" s="119"/>
      <c r="K187" s="105">
        <f t="shared" ref="K187:M187" si="284">(G187*0.001*9.81)/(0.5*1.225*10^2*0.0565*0.0125)</f>
        <v>-0.6437685105</v>
      </c>
      <c r="L187" s="105">
        <f t="shared" si="284"/>
        <v>-0.8775398935</v>
      </c>
      <c r="M187" s="105">
        <f t="shared" si="284"/>
        <v>-0.3598432855</v>
      </c>
      <c r="N187" s="105">
        <f t="shared" si="261"/>
        <v>-0.3390093338</v>
      </c>
      <c r="O187" s="79"/>
      <c r="P187" s="126"/>
      <c r="Q187" s="126"/>
      <c r="R187" s="126"/>
      <c r="S187" s="126"/>
      <c r="T187" s="126"/>
      <c r="U187" s="127"/>
      <c r="V187" s="127"/>
      <c r="W187" s="127"/>
      <c r="X187" s="127"/>
      <c r="Y187" s="127"/>
      <c r="Z187" s="127"/>
      <c r="AA187" s="127"/>
      <c r="AB187" s="127"/>
      <c r="AC187" s="79"/>
      <c r="AD187" s="79"/>
      <c r="AE187" s="79"/>
      <c r="AF187" s="79"/>
      <c r="AG187" s="79"/>
      <c r="AH187" s="79"/>
      <c r="AI187" s="79"/>
      <c r="AJ187" s="79"/>
      <c r="AK187" s="79"/>
      <c r="AL187" s="79"/>
      <c r="AM187" s="79"/>
      <c r="AN187" s="79"/>
      <c r="AO187" s="79"/>
      <c r="AP187" s="79"/>
      <c r="AQ187" s="79"/>
      <c r="AR187" s="79"/>
      <c r="AS187" s="79"/>
      <c r="AT187" s="79"/>
    </row>
    <row r="188">
      <c r="A188" s="79"/>
      <c r="B188" s="102">
        <v>22.0</v>
      </c>
      <c r="C188" s="103">
        <v>-1.73582</v>
      </c>
      <c r="D188" s="103">
        <v>-3.52834</v>
      </c>
      <c r="E188" s="103">
        <v>-118.004</v>
      </c>
      <c r="F188" s="79"/>
      <c r="G188" s="105">
        <f t="shared" si="257"/>
        <v>-2.931163706</v>
      </c>
      <c r="H188" s="105">
        <f t="shared" si="258"/>
        <v>-3.921669498</v>
      </c>
      <c r="I188" s="120">
        <f t="shared" si="259"/>
        <v>-1.580750329</v>
      </c>
      <c r="J188" s="119"/>
      <c r="K188" s="105">
        <f t="shared" ref="K188:M188" si="285">(G188*0.001*9.81)/(0.5*1.225*10^2*0.0565*0.0125)</f>
        <v>-0.6647288501</v>
      </c>
      <c r="L188" s="105">
        <f t="shared" si="285"/>
        <v>-0.8893555997</v>
      </c>
      <c r="M188" s="105">
        <f t="shared" si="285"/>
        <v>-0.358482314</v>
      </c>
      <c r="N188" s="105">
        <f t="shared" si="261"/>
        <v>-0.3369700336</v>
      </c>
      <c r="O188" s="79"/>
      <c r="P188" s="79"/>
      <c r="Q188" s="79"/>
      <c r="R188" s="79"/>
      <c r="S188" s="79"/>
      <c r="T188" s="79"/>
      <c r="U188" s="128"/>
      <c r="V188" s="128"/>
      <c r="W188" s="128"/>
      <c r="X188" s="128"/>
      <c r="Y188" s="128"/>
      <c r="Z188" s="128"/>
      <c r="AA188" s="128"/>
      <c r="AB188" s="128"/>
      <c r="AC188" s="79"/>
      <c r="AD188" s="79"/>
      <c r="AE188" s="79"/>
      <c r="AF188" s="79"/>
      <c r="AG188" s="79"/>
      <c r="AH188" s="79"/>
      <c r="AI188" s="79"/>
      <c r="AJ188" s="79"/>
      <c r="AK188" s="79"/>
      <c r="AL188" s="79"/>
      <c r="AM188" s="79"/>
      <c r="AN188" s="79"/>
      <c r="AO188" s="79"/>
      <c r="AP188" s="79"/>
      <c r="AQ188" s="79"/>
      <c r="AR188" s="79"/>
      <c r="AS188" s="79"/>
      <c r="AT188" s="79"/>
    </row>
    <row r="189">
      <c r="A189" s="79"/>
      <c r="B189" s="102">
        <v>24.0</v>
      </c>
      <c r="C189" s="103">
        <v>-1.70401</v>
      </c>
      <c r="D189" s="103">
        <v>-3.6135</v>
      </c>
      <c r="E189" s="103">
        <v>-116.817</v>
      </c>
      <c r="F189" s="79"/>
      <c r="G189" s="105">
        <f t="shared" si="257"/>
        <v>-3.026433455</v>
      </c>
      <c r="H189" s="105">
        <f t="shared" si="258"/>
        <v>-3.994179818</v>
      </c>
      <c r="I189" s="120">
        <f t="shared" si="259"/>
        <v>-1.564849591</v>
      </c>
      <c r="J189" s="119"/>
      <c r="K189" s="105">
        <f t="shared" ref="K189:M189" si="286">(G189*0.001*9.81)/(0.5*1.225*10^2*0.0565*0.0125)</f>
        <v>-0.6863341089</v>
      </c>
      <c r="L189" s="105">
        <f t="shared" si="286"/>
        <v>-0.9057994788</v>
      </c>
      <c r="M189" s="105">
        <f t="shared" si="286"/>
        <v>-0.3548763472</v>
      </c>
      <c r="N189" s="105">
        <f t="shared" si="261"/>
        <v>-0.3326648668</v>
      </c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  <c r="AA189" s="79"/>
      <c r="AB189" s="79"/>
      <c r="AC189" s="79"/>
      <c r="AD189" s="79"/>
      <c r="AE189" s="79"/>
      <c r="AF189" s="79"/>
      <c r="AG189" s="79"/>
      <c r="AH189" s="79"/>
      <c r="AI189" s="79"/>
      <c r="AJ189" s="79"/>
      <c r="AK189" s="79"/>
      <c r="AL189" s="79"/>
      <c r="AM189" s="79"/>
      <c r="AN189" s="79"/>
      <c r="AO189" s="79"/>
      <c r="AP189" s="79"/>
      <c r="AQ189" s="79"/>
      <c r="AR189" s="79"/>
      <c r="AS189" s="79"/>
      <c r="AT189" s="79"/>
    </row>
    <row r="190">
      <c r="A190" s="79"/>
      <c r="B190" s="102">
        <v>26.0</v>
      </c>
      <c r="C190" s="103">
        <v>-1.67693</v>
      </c>
      <c r="D190" s="103">
        <v>-3.66215</v>
      </c>
      <c r="E190" s="103">
        <v>-115.791</v>
      </c>
      <c r="F190" s="79"/>
      <c r="G190" s="105">
        <f t="shared" si="257"/>
        <v>-3.112595595</v>
      </c>
      <c r="H190" s="105">
        <f t="shared" si="258"/>
        <v>-4.026636344</v>
      </c>
      <c r="I190" s="120">
        <f t="shared" si="259"/>
        <v>-1.551105567</v>
      </c>
      <c r="J190" s="119"/>
      <c r="K190" s="105">
        <f t="shared" ref="K190:M190" si="287">(G190*0.001*9.81)/(0.5*1.225*10^2*0.0565*0.0125)</f>
        <v>-0.7058739457</v>
      </c>
      <c r="L190" s="105">
        <f t="shared" si="287"/>
        <v>-0.9131599646</v>
      </c>
      <c r="M190" s="105">
        <f t="shared" si="287"/>
        <v>-0.3517594795</v>
      </c>
      <c r="N190" s="105">
        <f t="shared" si="261"/>
        <v>-0.3289156414</v>
      </c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  <c r="AA190" s="79"/>
      <c r="AB190" s="79"/>
      <c r="AC190" s="79"/>
      <c r="AD190" s="79"/>
      <c r="AE190" s="79"/>
      <c r="AF190" s="79"/>
      <c r="AG190" s="79"/>
      <c r="AH190" s="79"/>
      <c r="AI190" s="79"/>
      <c r="AJ190" s="79"/>
      <c r="AK190" s="79"/>
      <c r="AL190" s="79"/>
      <c r="AM190" s="79"/>
      <c r="AN190" s="79"/>
      <c r="AO190" s="79"/>
      <c r="AP190" s="79"/>
      <c r="AQ190" s="79"/>
      <c r="AR190" s="79"/>
      <c r="AS190" s="79"/>
      <c r="AT190" s="79"/>
    </row>
    <row r="191">
      <c r="A191" s="79"/>
      <c r="B191" s="102">
        <v>28.0</v>
      </c>
      <c r="C191" s="103">
        <v>-1.63648</v>
      </c>
      <c r="D191" s="103">
        <v>-3.72958</v>
      </c>
      <c r="E191" s="103">
        <v>-114.2</v>
      </c>
      <c r="F191" s="79"/>
      <c r="G191" s="105">
        <f t="shared" si="257"/>
        <v>-3.195857828</v>
      </c>
      <c r="H191" s="105">
        <f t="shared" si="258"/>
        <v>-4.061304506</v>
      </c>
      <c r="I191" s="120">
        <f t="shared" si="259"/>
        <v>-1.529792952</v>
      </c>
      <c r="J191" s="119"/>
      <c r="K191" s="105">
        <f t="shared" ref="K191:M191" si="288">(G191*0.001*9.81)/(0.5*1.225*10^2*0.0565*0.0125)</f>
        <v>-0.7247561419</v>
      </c>
      <c r="L191" s="105">
        <f t="shared" si="288"/>
        <v>-0.9210220052</v>
      </c>
      <c r="M191" s="105">
        <f t="shared" si="288"/>
        <v>-0.3469262081</v>
      </c>
      <c r="N191" s="105">
        <f t="shared" si="261"/>
        <v>-0.3234712951</v>
      </c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  <c r="AA191" s="79"/>
      <c r="AB191" s="79"/>
      <c r="AC191" s="79"/>
      <c r="AD191" s="79"/>
      <c r="AE191" s="79"/>
      <c r="AF191" s="79"/>
      <c r="AG191" s="79"/>
      <c r="AH191" s="79"/>
      <c r="AI191" s="79"/>
      <c r="AJ191" s="79"/>
      <c r="AK191" s="79"/>
      <c r="AL191" s="79"/>
      <c r="AM191" s="79"/>
      <c r="AN191" s="79"/>
      <c r="AO191" s="79"/>
      <c r="AP191" s="79"/>
      <c r="AQ191" s="79"/>
      <c r="AR191" s="79"/>
      <c r="AS191" s="79"/>
      <c r="AT191" s="79"/>
    </row>
    <row r="192">
      <c r="A192" s="79"/>
      <c r="B192" s="102">
        <v>30.0</v>
      </c>
      <c r="C192" s="103">
        <v>-1.51063</v>
      </c>
      <c r="D192" s="103">
        <v>-3.87347</v>
      </c>
      <c r="E192" s="103">
        <v>-109.318</v>
      </c>
      <c r="F192" s="79"/>
      <c r="G192" s="105">
        <f t="shared" si="257"/>
        <v>-3.244978956</v>
      </c>
      <c r="H192" s="105">
        <f t="shared" si="258"/>
        <v>-4.109838421</v>
      </c>
      <c r="I192" s="120">
        <f t="shared" si="259"/>
        <v>-1.464394973</v>
      </c>
      <c r="J192" s="119"/>
      <c r="K192" s="105">
        <f t="shared" ref="K192:M192" si="289">(G192*0.001*9.81)/(0.5*1.225*10^2*0.0565*0.0125)</f>
        <v>-0.7358958236</v>
      </c>
      <c r="L192" s="105">
        <f t="shared" si="289"/>
        <v>-0.9320285187</v>
      </c>
      <c r="M192" s="105">
        <f t="shared" si="289"/>
        <v>-0.3320952646</v>
      </c>
      <c r="N192" s="105">
        <f t="shared" si="261"/>
        <v>-0.3082798437</v>
      </c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  <c r="AA192" s="79"/>
      <c r="AB192" s="79"/>
      <c r="AC192" s="79"/>
      <c r="AD192" s="79"/>
      <c r="AE192" s="79"/>
      <c r="AF192" s="79"/>
      <c r="AG192" s="79"/>
      <c r="AH192" s="79"/>
      <c r="AI192" s="79"/>
      <c r="AJ192" s="79"/>
      <c r="AK192" s="79"/>
      <c r="AL192" s="79"/>
      <c r="AM192" s="79"/>
      <c r="AN192" s="79"/>
      <c r="AO192" s="79"/>
      <c r="AP192" s="79"/>
      <c r="AQ192" s="79"/>
      <c r="AR192" s="79"/>
      <c r="AS192" s="79"/>
      <c r="AT192" s="79"/>
    </row>
    <row r="193">
      <c r="A193" s="7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  <c r="AA193" s="79"/>
      <c r="AB193" s="79"/>
      <c r="AC193" s="79"/>
      <c r="AD193" s="79"/>
      <c r="AE193" s="79"/>
      <c r="AF193" s="79"/>
      <c r="AG193" s="79"/>
      <c r="AH193" s="79"/>
      <c r="AI193" s="79"/>
      <c r="AJ193" s="79"/>
      <c r="AK193" s="79"/>
      <c r="AL193" s="79"/>
      <c r="AM193" s="79"/>
      <c r="AN193" s="79"/>
      <c r="AO193" s="79"/>
      <c r="AP193" s="79"/>
      <c r="AQ193" s="79"/>
      <c r="AR193" s="79"/>
      <c r="AS193" s="79"/>
      <c r="AT193" s="79"/>
    </row>
    <row r="194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  <c r="AA194" s="79"/>
      <c r="AB194" s="79"/>
      <c r="AC194" s="79"/>
      <c r="AD194" s="79"/>
      <c r="AE194" s="79"/>
      <c r="AF194" s="79"/>
      <c r="AG194" s="79"/>
      <c r="AH194" s="79"/>
      <c r="AI194" s="79"/>
      <c r="AJ194" s="79"/>
      <c r="AK194" s="79"/>
      <c r="AL194" s="79"/>
      <c r="AM194" s="79"/>
      <c r="AN194" s="79"/>
      <c r="AO194" s="79"/>
      <c r="AP194" s="79"/>
      <c r="AQ194" s="79"/>
      <c r="AR194" s="79"/>
      <c r="AS194" s="79"/>
      <c r="AT194" s="79"/>
    </row>
    <row r="195">
      <c r="A195" s="79"/>
      <c r="B195" s="109" t="s">
        <v>153</v>
      </c>
      <c r="C195" s="30"/>
      <c r="D195" s="30"/>
      <c r="E195" s="35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  <c r="AA195" s="79"/>
      <c r="AB195" s="79"/>
      <c r="AC195" s="79"/>
      <c r="AD195" s="79"/>
      <c r="AE195" s="79"/>
      <c r="AF195" s="79"/>
      <c r="AG195" s="79"/>
      <c r="AH195" s="79"/>
      <c r="AI195" s="79"/>
      <c r="AJ195" s="79"/>
      <c r="AK195" s="79"/>
      <c r="AL195" s="79"/>
      <c r="AM195" s="79"/>
      <c r="AN195" s="79"/>
      <c r="AO195" s="79"/>
      <c r="AP195" s="79"/>
      <c r="AQ195" s="79"/>
      <c r="AR195" s="79"/>
      <c r="AS195" s="79"/>
      <c r="AT195" s="79"/>
    </row>
    <row r="196">
      <c r="A196" s="79"/>
      <c r="B196" s="100" t="s">
        <v>63</v>
      </c>
      <c r="C196" s="101" t="s">
        <v>128</v>
      </c>
      <c r="D196" s="101" t="s">
        <v>129</v>
      </c>
      <c r="E196" s="101" t="s">
        <v>130</v>
      </c>
      <c r="F196" s="79"/>
      <c r="G196" s="117" t="s">
        <v>137</v>
      </c>
      <c r="H196" s="117" t="s">
        <v>138</v>
      </c>
      <c r="I196" s="118" t="s">
        <v>139</v>
      </c>
      <c r="J196" s="119"/>
      <c r="K196" s="112" t="s">
        <v>132</v>
      </c>
      <c r="L196" s="112" t="s">
        <v>133</v>
      </c>
      <c r="M196" s="113" t="s">
        <v>134</v>
      </c>
      <c r="N196" s="113" t="s">
        <v>135</v>
      </c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  <c r="AA196" s="79"/>
      <c r="AB196" s="79"/>
      <c r="AC196" s="79"/>
      <c r="AD196" s="79"/>
      <c r="AE196" s="79"/>
      <c r="AF196" s="79"/>
      <c r="AG196" s="79"/>
      <c r="AH196" s="79"/>
      <c r="AI196" s="79"/>
      <c r="AJ196" s="79"/>
      <c r="AK196" s="79"/>
      <c r="AL196" s="79"/>
      <c r="AM196" s="79"/>
      <c r="AN196" s="79"/>
      <c r="AO196" s="79"/>
      <c r="AP196" s="79"/>
      <c r="AQ196" s="79"/>
      <c r="AR196" s="79"/>
      <c r="AS196" s="79"/>
      <c r="AT196" s="79"/>
    </row>
    <row r="197">
      <c r="A197" s="79"/>
      <c r="B197" s="102">
        <v>-6.0</v>
      </c>
      <c r="C197" s="103">
        <v>0.883411</v>
      </c>
      <c r="D197" s="103">
        <v>-3.43038</v>
      </c>
      <c r="E197" s="103">
        <v>-29.37</v>
      </c>
      <c r="F197" s="79"/>
      <c r="G197" s="105">
        <f t="shared" ref="G197:G215" si="291">C197*COS(B197*3.141592654/180) + D197*SIN(B197*3.141592654/180)</f>
        <v>1.237143932</v>
      </c>
      <c r="H197" s="105">
        <f t="shared" ref="H197:H215" si="292">D197*COS(B197*3.141592654/180) + C197*SIN(B197*3.141592654/180)</f>
        <v>-3.503929614</v>
      </c>
      <c r="I197" s="120">
        <f t="shared" ref="I197:I198" si="293">E197*0.1/((0.175*0.0565)*25^2*1.208 )</f>
        <v>-0.3934327409</v>
      </c>
      <c r="J197" s="119"/>
      <c r="K197" s="105">
        <f t="shared" ref="K197:M197" si="290">(G197*0.001*9.81)/(0.5*1.225*10^2*0.0565*0.0125)</f>
        <v>0.2805593087</v>
      </c>
      <c r="L197" s="105">
        <f t="shared" si="290"/>
        <v>-0.7946206136</v>
      </c>
      <c r="M197" s="105">
        <f t="shared" si="290"/>
        <v>-0.08922261586</v>
      </c>
      <c r="N197" s="105">
        <f t="shared" ref="N197:N198" si="295">M197-K197*(1.8284806565186/56.5)</f>
        <v>-0.09830221354</v>
      </c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  <c r="AA197" s="79"/>
      <c r="AB197" s="79"/>
      <c r="AC197" s="79"/>
      <c r="AD197" s="79"/>
      <c r="AE197" s="79"/>
      <c r="AF197" s="79"/>
      <c r="AG197" s="79"/>
      <c r="AH197" s="79"/>
      <c r="AI197" s="79"/>
      <c r="AJ197" s="79"/>
      <c r="AK197" s="79"/>
      <c r="AL197" s="79"/>
      <c r="AM197" s="79"/>
      <c r="AN197" s="79"/>
      <c r="AO197" s="79"/>
      <c r="AP197" s="79"/>
      <c r="AQ197" s="79"/>
      <c r="AR197" s="79"/>
      <c r="AS197" s="79"/>
      <c r="AT197" s="79"/>
    </row>
    <row r="198">
      <c r="A198" s="79"/>
      <c r="B198" s="102">
        <v>-4.0</v>
      </c>
      <c r="C198" s="103">
        <v>1.6245</v>
      </c>
      <c r="D198" s="103">
        <v>-3.52825</v>
      </c>
      <c r="E198" s="103">
        <v>16.5368</v>
      </c>
      <c r="F198" s="79"/>
      <c r="G198" s="105">
        <f t="shared" si="291"/>
        <v>1.866661078</v>
      </c>
      <c r="H198" s="105">
        <f t="shared" si="292"/>
        <v>-3.632974752</v>
      </c>
      <c r="I198" s="120">
        <f t="shared" si="293"/>
        <v>0.2215225927</v>
      </c>
      <c r="J198" s="119"/>
      <c r="K198" s="105">
        <f t="shared" ref="K198:M198" si="294">(G198*0.001*9.81)/(0.5*1.225*10^2*0.0565*0.0125)</f>
        <v>0.4233211094</v>
      </c>
      <c r="L198" s="105">
        <f t="shared" si="294"/>
        <v>-0.82388545</v>
      </c>
      <c r="M198" s="105">
        <f t="shared" si="294"/>
        <v>0.05023685918</v>
      </c>
      <c r="N198" s="105">
        <f t="shared" si="295"/>
        <v>0.03653713422</v>
      </c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  <c r="AA198" s="79"/>
      <c r="AB198" s="79"/>
      <c r="AC198" s="79"/>
      <c r="AD198" s="79"/>
      <c r="AE198" s="79"/>
      <c r="AF198" s="79"/>
      <c r="AG198" s="79"/>
      <c r="AH198" s="79"/>
      <c r="AI198" s="79"/>
      <c r="AJ198" s="79"/>
      <c r="AK198" s="79"/>
      <c r="AL198" s="79"/>
      <c r="AM198" s="79"/>
      <c r="AN198" s="79"/>
      <c r="AO198" s="79"/>
      <c r="AP198" s="79"/>
      <c r="AQ198" s="79"/>
      <c r="AR198" s="79"/>
      <c r="AS198" s="79"/>
      <c r="AT198" s="79"/>
    </row>
    <row r="199">
      <c r="A199" s="79"/>
      <c r="B199" s="102">
        <v>-4.0</v>
      </c>
      <c r="C199" s="103">
        <v>1.64725</v>
      </c>
      <c r="D199" s="103">
        <v>-3.51837</v>
      </c>
      <c r="E199" s="108"/>
      <c r="F199" s="79"/>
      <c r="G199" s="105">
        <f t="shared" si="291"/>
        <v>1.888666466</v>
      </c>
      <c r="H199" s="105">
        <f t="shared" si="292"/>
        <v>-3.624705779</v>
      </c>
      <c r="I199" s="129"/>
      <c r="J199" s="119"/>
      <c r="K199" s="105">
        <f t="shared" ref="K199:L199" si="296">(G199*0.001*9.81)/(0.5*1.225*10^2*0.0565*0.0125)</f>
        <v>0.4283114879</v>
      </c>
      <c r="L199" s="105">
        <f t="shared" si="296"/>
        <v>-0.8220102136</v>
      </c>
      <c r="M199" s="122"/>
      <c r="N199" s="122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  <c r="AA199" s="79"/>
      <c r="AB199" s="79"/>
      <c r="AC199" s="79"/>
      <c r="AD199" s="79"/>
      <c r="AE199" s="79"/>
      <c r="AF199" s="79"/>
      <c r="AG199" s="79"/>
      <c r="AH199" s="79"/>
      <c r="AI199" s="79"/>
      <c r="AJ199" s="79"/>
      <c r="AK199" s="79"/>
      <c r="AL199" s="79"/>
      <c r="AM199" s="79"/>
      <c r="AN199" s="79"/>
      <c r="AO199" s="79"/>
      <c r="AP199" s="79"/>
      <c r="AQ199" s="79"/>
      <c r="AR199" s="79"/>
      <c r="AS199" s="79"/>
      <c r="AT199" s="79"/>
    </row>
    <row r="200">
      <c r="A200" s="79"/>
      <c r="B200" s="102">
        <v>-2.0</v>
      </c>
      <c r="C200" s="103">
        <v>2.07987</v>
      </c>
      <c r="D200" s="103">
        <v>-3.50191</v>
      </c>
      <c r="E200" s="103">
        <v>37.9491</v>
      </c>
      <c r="F200" s="79"/>
      <c r="G200" s="105">
        <f t="shared" si="291"/>
        <v>2.200817896</v>
      </c>
      <c r="H200" s="105">
        <f t="shared" si="292"/>
        <v>-3.572363147</v>
      </c>
      <c r="I200" s="120">
        <f t="shared" ref="I200:I215" si="298">E200*0.1/((0.175*0.0565)*25^2*1.208 )</f>
        <v>0.5083560921</v>
      </c>
      <c r="J200" s="119"/>
      <c r="K200" s="105">
        <f t="shared" ref="K200:M200" si="297">(G200*0.001*9.81)/(0.5*1.225*10^2*0.0565*0.0125)</f>
        <v>0.4991011406</v>
      </c>
      <c r="L200" s="105">
        <f t="shared" si="297"/>
        <v>-0.8101399597</v>
      </c>
      <c r="M200" s="105">
        <f t="shared" si="297"/>
        <v>0.1152849156</v>
      </c>
      <c r="N200" s="105">
        <f t="shared" ref="N200:N215" si="300">M200-K200*(1.8284806565186/56.5)</f>
        <v>0.0991327602</v>
      </c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  <c r="AA200" s="79"/>
      <c r="AB200" s="79"/>
      <c r="AC200" s="79"/>
      <c r="AD200" s="79"/>
      <c r="AE200" s="79"/>
      <c r="AF200" s="79"/>
      <c r="AG200" s="79"/>
      <c r="AH200" s="79"/>
      <c r="AI200" s="79"/>
      <c r="AJ200" s="79"/>
      <c r="AK200" s="79"/>
      <c r="AL200" s="79"/>
      <c r="AM200" s="79"/>
      <c r="AN200" s="79"/>
      <c r="AO200" s="79"/>
      <c r="AP200" s="79"/>
      <c r="AQ200" s="79"/>
      <c r="AR200" s="79"/>
      <c r="AS200" s="79"/>
      <c r="AT200" s="79"/>
    </row>
    <row r="201">
      <c r="A201" s="79"/>
      <c r="B201" s="102">
        <v>0.0</v>
      </c>
      <c r="C201" s="103">
        <v>2.5557</v>
      </c>
      <c r="D201" s="103">
        <v>-3.4994</v>
      </c>
      <c r="E201" s="103">
        <v>68.9005</v>
      </c>
      <c r="F201" s="79"/>
      <c r="G201" s="105">
        <f t="shared" si="291"/>
        <v>2.5557</v>
      </c>
      <c r="H201" s="105">
        <f t="shared" si="292"/>
        <v>-3.4994</v>
      </c>
      <c r="I201" s="120">
        <f t="shared" si="298"/>
        <v>0.9229728485</v>
      </c>
      <c r="J201" s="119"/>
      <c r="K201" s="105">
        <f t="shared" ref="K201:M201" si="299">(G201*0.001*9.81)/(0.5*1.225*10^2*0.0565*0.0125)</f>
        <v>0.5795812491</v>
      </c>
      <c r="L201" s="105">
        <f t="shared" si="299"/>
        <v>-0.7935933885</v>
      </c>
      <c r="M201" s="105">
        <f t="shared" si="299"/>
        <v>0.2093116392</v>
      </c>
      <c r="N201" s="105">
        <f t="shared" si="300"/>
        <v>0.1905549471</v>
      </c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  <c r="AA201" s="79"/>
      <c r="AB201" s="79"/>
      <c r="AC201" s="79"/>
      <c r="AD201" s="79"/>
      <c r="AE201" s="79"/>
      <c r="AF201" s="79"/>
      <c r="AG201" s="79"/>
      <c r="AH201" s="79"/>
      <c r="AI201" s="79"/>
      <c r="AJ201" s="79"/>
      <c r="AK201" s="79"/>
      <c r="AL201" s="79"/>
      <c r="AM201" s="79"/>
      <c r="AN201" s="79"/>
      <c r="AO201" s="79"/>
      <c r="AP201" s="79"/>
      <c r="AQ201" s="79"/>
      <c r="AR201" s="79"/>
      <c r="AS201" s="79"/>
      <c r="AT201" s="79"/>
    </row>
    <row r="202">
      <c r="A202" s="79"/>
      <c r="B202" s="102">
        <v>2.0</v>
      </c>
      <c r="C202" s="103">
        <v>3.17306</v>
      </c>
      <c r="D202" s="103">
        <v>-3.37246</v>
      </c>
      <c r="E202" s="103">
        <v>101.004</v>
      </c>
      <c r="F202" s="79"/>
      <c r="G202" s="105">
        <f t="shared" si="291"/>
        <v>3.053429901</v>
      </c>
      <c r="H202" s="105">
        <f t="shared" si="292"/>
        <v>-3.259667391</v>
      </c>
      <c r="I202" s="120">
        <f t="shared" si="298"/>
        <v>1.353022831</v>
      </c>
      <c r="J202" s="119"/>
      <c r="K202" s="105">
        <f t="shared" ref="K202:M202" si="301">(G202*0.001*9.81)/(0.5*1.225*10^2*0.0565*0.0125)</f>
        <v>0.6924563587</v>
      </c>
      <c r="L202" s="105">
        <f t="shared" si="301"/>
        <v>-0.7392268647</v>
      </c>
      <c r="M202" s="105">
        <f t="shared" si="301"/>
        <v>0.3068383075</v>
      </c>
      <c r="N202" s="105">
        <f t="shared" si="300"/>
        <v>0.2844286959</v>
      </c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  <c r="AA202" s="79"/>
      <c r="AB202" s="79"/>
      <c r="AC202" s="79"/>
      <c r="AD202" s="79"/>
      <c r="AE202" s="79"/>
      <c r="AF202" s="79"/>
      <c r="AG202" s="79"/>
      <c r="AH202" s="79"/>
      <c r="AI202" s="79"/>
      <c r="AJ202" s="79"/>
      <c r="AK202" s="79"/>
      <c r="AL202" s="79"/>
      <c r="AM202" s="79"/>
      <c r="AN202" s="79"/>
      <c r="AO202" s="79"/>
      <c r="AP202" s="79"/>
      <c r="AQ202" s="79"/>
      <c r="AR202" s="79"/>
      <c r="AS202" s="79"/>
      <c r="AT202" s="79"/>
    </row>
    <row r="203">
      <c r="A203" s="79"/>
      <c r="B203" s="102">
        <v>4.0</v>
      </c>
      <c r="C203" s="103">
        <v>3.605</v>
      </c>
      <c r="D203" s="103">
        <v>-3.17829</v>
      </c>
      <c r="E203" s="103">
        <v>128.31</v>
      </c>
      <c r="F203" s="79"/>
      <c r="G203" s="105">
        <f t="shared" si="291"/>
        <v>3.374512098</v>
      </c>
      <c r="H203" s="105">
        <f t="shared" si="292"/>
        <v>-2.919075757</v>
      </c>
      <c r="I203" s="120">
        <f t="shared" si="298"/>
        <v>1.718806775</v>
      </c>
      <c r="J203" s="119"/>
      <c r="K203" s="105">
        <f t="shared" ref="K203:M203" si="302">(G203*0.001*9.81)/(0.5*1.225*10^2*0.0565*0.0125)</f>
        <v>0.7652713295</v>
      </c>
      <c r="L203" s="105">
        <f t="shared" si="302"/>
        <v>-0.6619875469</v>
      </c>
      <c r="M203" s="105">
        <f t="shared" si="302"/>
        <v>0.3897907334</v>
      </c>
      <c r="N203" s="105">
        <f t="shared" si="300"/>
        <v>0.3650246481</v>
      </c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  <c r="AA203" s="79"/>
      <c r="AB203" s="79"/>
      <c r="AC203" s="79"/>
      <c r="AD203" s="79"/>
      <c r="AE203" s="79"/>
      <c r="AF203" s="79"/>
      <c r="AG203" s="79"/>
      <c r="AH203" s="79"/>
      <c r="AI203" s="79"/>
      <c r="AJ203" s="79"/>
      <c r="AK203" s="79"/>
      <c r="AL203" s="79"/>
      <c r="AM203" s="79"/>
      <c r="AN203" s="79"/>
      <c r="AO203" s="79"/>
      <c r="AP203" s="79"/>
      <c r="AQ203" s="79"/>
      <c r="AR203" s="79"/>
      <c r="AS203" s="79"/>
      <c r="AT203" s="79"/>
    </row>
    <row r="204">
      <c r="A204" s="79"/>
      <c r="B204" s="102">
        <v>6.0</v>
      </c>
      <c r="C204" s="103">
        <v>4.25005</v>
      </c>
      <c r="D204" s="103">
        <v>-3.11625</v>
      </c>
      <c r="E204" s="103">
        <v>164.037</v>
      </c>
      <c r="F204" s="79"/>
      <c r="G204" s="105">
        <f t="shared" si="291"/>
        <v>3.901030958</v>
      </c>
      <c r="H204" s="105">
        <f t="shared" si="292"/>
        <v>-2.654927661</v>
      </c>
      <c r="I204" s="120">
        <f t="shared" si="298"/>
        <v>2.197396204</v>
      </c>
      <c r="J204" s="119"/>
      <c r="K204" s="105">
        <f t="shared" ref="K204:M204" si="303">(G204*0.001*9.81)/(0.5*1.225*10^2*0.0565*0.0125)</f>
        <v>0.8846751947</v>
      </c>
      <c r="L204" s="105">
        <f t="shared" si="303"/>
        <v>-0.6020840826</v>
      </c>
      <c r="M204" s="105">
        <f t="shared" si="303"/>
        <v>0.4983251698</v>
      </c>
      <c r="N204" s="105">
        <f t="shared" si="300"/>
        <v>0.4696948781</v>
      </c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  <c r="AA204" s="79"/>
      <c r="AB204" s="79"/>
      <c r="AC204" s="79"/>
      <c r="AD204" s="79"/>
      <c r="AE204" s="79"/>
      <c r="AF204" s="79"/>
      <c r="AG204" s="79"/>
      <c r="AH204" s="79"/>
      <c r="AI204" s="79"/>
      <c r="AJ204" s="79"/>
      <c r="AK204" s="79"/>
      <c r="AL204" s="79"/>
      <c r="AM204" s="79"/>
      <c r="AN204" s="79"/>
      <c r="AO204" s="79"/>
      <c r="AP204" s="79"/>
      <c r="AQ204" s="79"/>
      <c r="AR204" s="79"/>
      <c r="AS204" s="79"/>
      <c r="AT204" s="79"/>
    </row>
    <row r="205">
      <c r="A205" s="79"/>
      <c r="B205" s="102">
        <v>8.0</v>
      </c>
      <c r="C205" s="103">
        <v>4.49897</v>
      </c>
      <c r="D205" s="103">
        <v>-2.84689</v>
      </c>
      <c r="E205" s="103">
        <v>184.69</v>
      </c>
      <c r="F205" s="79"/>
      <c r="G205" s="105">
        <f t="shared" si="291"/>
        <v>4.058975824</v>
      </c>
      <c r="H205" s="105">
        <f t="shared" si="292"/>
        <v>-2.193048656</v>
      </c>
      <c r="I205" s="120">
        <f t="shared" si="298"/>
        <v>2.474058322</v>
      </c>
      <c r="J205" s="119"/>
      <c r="K205" s="105">
        <f t="shared" ref="K205:M205" si="304">(G205*0.001*9.81)/(0.5*1.225*10^2*0.0565*0.0125)</f>
        <v>0.9204939069</v>
      </c>
      <c r="L205" s="105">
        <f t="shared" si="304"/>
        <v>-0.4973392336</v>
      </c>
      <c r="M205" s="105">
        <f t="shared" si="304"/>
        <v>0.5610665619</v>
      </c>
      <c r="N205" s="105">
        <f t="shared" si="300"/>
        <v>0.5312770875</v>
      </c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  <c r="AA205" s="79"/>
      <c r="AB205" s="79"/>
      <c r="AC205" s="79"/>
      <c r="AD205" s="79"/>
      <c r="AE205" s="79"/>
      <c r="AF205" s="79"/>
      <c r="AG205" s="79"/>
      <c r="AH205" s="79"/>
      <c r="AI205" s="79"/>
      <c r="AJ205" s="79"/>
      <c r="AK205" s="79"/>
      <c r="AL205" s="79"/>
      <c r="AM205" s="79"/>
      <c r="AN205" s="79"/>
      <c r="AO205" s="79"/>
      <c r="AP205" s="79"/>
      <c r="AQ205" s="79"/>
      <c r="AR205" s="79"/>
      <c r="AS205" s="79"/>
      <c r="AT205" s="79"/>
    </row>
    <row r="206">
      <c r="A206" s="79"/>
      <c r="B206" s="102">
        <v>10.0</v>
      </c>
      <c r="C206" s="103">
        <v>4.04386</v>
      </c>
      <c r="D206" s="103">
        <v>-3.48945</v>
      </c>
      <c r="E206" s="103">
        <v>148.21</v>
      </c>
      <c r="F206" s="79"/>
      <c r="G206" s="105">
        <f t="shared" si="291"/>
        <v>3.376488046</v>
      </c>
      <c r="H206" s="105">
        <f t="shared" si="292"/>
        <v>-2.734228494</v>
      </c>
      <c r="I206" s="120">
        <f t="shared" si="298"/>
        <v>1.985381904</v>
      </c>
      <c r="J206" s="119"/>
      <c r="K206" s="105">
        <f t="shared" ref="K206:M206" si="305">(G206*0.001*9.81)/(0.5*1.225*10^2*0.0565*0.0125)</f>
        <v>0.7657194347</v>
      </c>
      <c r="L206" s="105">
        <f t="shared" si="305"/>
        <v>-0.6200679132</v>
      </c>
      <c r="M206" s="105">
        <f t="shared" si="305"/>
        <v>0.4502445998</v>
      </c>
      <c r="N206" s="105">
        <f t="shared" si="300"/>
        <v>0.4254640127</v>
      </c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  <c r="AA206" s="79"/>
      <c r="AB206" s="79"/>
      <c r="AC206" s="79"/>
      <c r="AD206" s="79"/>
      <c r="AE206" s="79"/>
      <c r="AF206" s="79"/>
      <c r="AG206" s="79"/>
      <c r="AH206" s="79"/>
      <c r="AI206" s="79"/>
      <c r="AJ206" s="79"/>
      <c r="AK206" s="79"/>
      <c r="AL206" s="79"/>
      <c r="AM206" s="79"/>
      <c r="AN206" s="79"/>
      <c r="AO206" s="79"/>
      <c r="AP206" s="79"/>
      <c r="AQ206" s="79"/>
      <c r="AR206" s="79"/>
      <c r="AS206" s="79"/>
      <c r="AT206" s="79"/>
    </row>
    <row r="207">
      <c r="A207" s="79"/>
      <c r="B207" s="102">
        <v>12.0</v>
      </c>
      <c r="C207" s="103">
        <v>4.66397</v>
      </c>
      <c r="D207" s="103">
        <v>-2.61366</v>
      </c>
      <c r="E207" s="103">
        <v>201.343</v>
      </c>
      <c r="F207" s="79"/>
      <c r="G207" s="105">
        <f t="shared" si="291"/>
        <v>4.018640595</v>
      </c>
      <c r="H207" s="105">
        <f t="shared" si="292"/>
        <v>-1.586851369</v>
      </c>
      <c r="I207" s="120">
        <f t="shared" si="298"/>
        <v>2.697137499</v>
      </c>
      <c r="J207" s="119"/>
      <c r="K207" s="105">
        <f t="shared" ref="K207:M207" si="306">(G207*0.001*9.81)/(0.5*1.225*10^2*0.0565*0.0125)</f>
        <v>0.9113466901</v>
      </c>
      <c r="L207" s="105">
        <f t="shared" si="306"/>
        <v>-0.3598659071</v>
      </c>
      <c r="M207" s="105">
        <f t="shared" si="306"/>
        <v>0.6116564231</v>
      </c>
      <c r="N207" s="105">
        <f t="shared" si="300"/>
        <v>0.5821629754</v>
      </c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  <c r="AA207" s="79"/>
      <c r="AB207" s="79"/>
      <c r="AC207" s="79"/>
      <c r="AD207" s="79"/>
      <c r="AE207" s="79"/>
      <c r="AF207" s="79"/>
      <c r="AG207" s="79"/>
      <c r="AH207" s="79"/>
      <c r="AI207" s="79"/>
      <c r="AJ207" s="79"/>
      <c r="AK207" s="79"/>
      <c r="AL207" s="79"/>
      <c r="AM207" s="79"/>
      <c r="AN207" s="79"/>
      <c r="AO207" s="79"/>
      <c r="AP207" s="79"/>
      <c r="AQ207" s="79"/>
      <c r="AR207" s="79"/>
      <c r="AS207" s="79"/>
      <c r="AT207" s="79"/>
    </row>
    <row r="208">
      <c r="A208" s="79"/>
      <c r="B208" s="102">
        <v>14.0</v>
      </c>
      <c r="C208" s="103">
        <v>4.23346</v>
      </c>
      <c r="D208" s="103">
        <v>-3.59009</v>
      </c>
      <c r="E208" s="103">
        <v>164.416</v>
      </c>
      <c r="F208" s="79"/>
      <c r="G208" s="105">
        <f t="shared" si="291"/>
        <v>3.239186767</v>
      </c>
      <c r="H208" s="105">
        <f t="shared" si="292"/>
        <v>-2.459282316</v>
      </c>
      <c r="I208" s="120">
        <f t="shared" si="298"/>
        <v>2.202473188</v>
      </c>
      <c r="J208" s="119"/>
      <c r="K208" s="105">
        <f t="shared" ref="K208:M208" si="307">(G208*0.001*9.81)/(0.5*1.225*10^2*0.0565*0.0125)</f>
        <v>0.7345822719</v>
      </c>
      <c r="L208" s="105">
        <f t="shared" si="307"/>
        <v>-0.5577156616</v>
      </c>
      <c r="M208" s="105">
        <f t="shared" si="307"/>
        <v>0.4994765274</v>
      </c>
      <c r="N208" s="105">
        <f t="shared" si="300"/>
        <v>0.4757036163</v>
      </c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  <c r="AA208" s="79"/>
      <c r="AB208" s="79"/>
      <c r="AC208" s="79"/>
      <c r="AD208" s="79"/>
      <c r="AE208" s="79"/>
      <c r="AF208" s="79"/>
      <c r="AG208" s="79"/>
      <c r="AH208" s="79"/>
      <c r="AI208" s="79"/>
      <c r="AJ208" s="79"/>
      <c r="AK208" s="79"/>
      <c r="AL208" s="79"/>
      <c r="AM208" s="79"/>
      <c r="AN208" s="79"/>
      <c r="AO208" s="79"/>
      <c r="AP208" s="79"/>
      <c r="AQ208" s="79"/>
      <c r="AR208" s="79"/>
      <c r="AS208" s="79"/>
      <c r="AT208" s="79"/>
    </row>
    <row r="209">
      <c r="A209" s="79"/>
      <c r="B209" s="102">
        <v>16.0</v>
      </c>
      <c r="C209" s="103">
        <v>4.4865</v>
      </c>
      <c r="D209" s="103">
        <v>-3.1121</v>
      </c>
      <c r="E209" s="103">
        <v>181.31</v>
      </c>
      <c r="F209" s="79"/>
      <c r="G209" s="105">
        <f t="shared" si="291"/>
        <v>3.454889584</v>
      </c>
      <c r="H209" s="105">
        <f t="shared" si="292"/>
        <v>-1.754895527</v>
      </c>
      <c r="I209" s="120">
        <f t="shared" si="298"/>
        <v>2.428780737</v>
      </c>
      <c r="J209" s="119"/>
      <c r="K209" s="105">
        <f t="shared" ref="K209:M209" si="308">(G209*0.001*9.81)/(0.5*1.225*10^2*0.0565*0.0125)</f>
        <v>0.7834993232</v>
      </c>
      <c r="L209" s="105">
        <f t="shared" si="308"/>
        <v>-0.397974935</v>
      </c>
      <c r="M209" s="105">
        <f t="shared" si="308"/>
        <v>0.5507985183</v>
      </c>
      <c r="N209" s="105">
        <f t="shared" si="300"/>
        <v>0.5254425297</v>
      </c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  <c r="AA209" s="79"/>
      <c r="AB209" s="79"/>
      <c r="AC209" s="79"/>
      <c r="AD209" s="79"/>
      <c r="AE209" s="79"/>
      <c r="AF209" s="79"/>
      <c r="AG209" s="79"/>
      <c r="AH209" s="79"/>
      <c r="AI209" s="79"/>
      <c r="AJ209" s="79"/>
      <c r="AK209" s="79"/>
      <c r="AL209" s="79"/>
      <c r="AM209" s="79"/>
      <c r="AN209" s="79"/>
      <c r="AO209" s="79"/>
      <c r="AP209" s="79"/>
      <c r="AQ209" s="79"/>
      <c r="AR209" s="79"/>
      <c r="AS209" s="79"/>
      <c r="AT209" s="79"/>
    </row>
    <row r="210">
      <c r="A210" s="79"/>
      <c r="B210" s="102">
        <v>18.0</v>
      </c>
      <c r="C210" s="103">
        <v>3.62684</v>
      </c>
      <c r="D210" s="103">
        <v>-4.27245</v>
      </c>
      <c r="E210" s="103">
        <v>121.556</v>
      </c>
      <c r="F210" s="79"/>
      <c r="G210" s="105">
        <f t="shared" si="291"/>
        <v>2.129070158</v>
      </c>
      <c r="H210" s="105">
        <f t="shared" si="292"/>
        <v>-2.942586217</v>
      </c>
      <c r="I210" s="120">
        <f t="shared" si="298"/>
        <v>1.62833198</v>
      </c>
      <c r="J210" s="119"/>
      <c r="K210" s="105">
        <f t="shared" ref="K210:M210" si="309">(G210*0.001*9.81)/(0.5*1.225*10^2*0.0565*0.0125)</f>
        <v>0.4828301997</v>
      </c>
      <c r="L210" s="105">
        <f t="shared" si="309"/>
        <v>-0.6673192452</v>
      </c>
      <c r="M210" s="105">
        <f t="shared" si="309"/>
        <v>0.3692728735</v>
      </c>
      <c r="N210" s="105">
        <f t="shared" si="300"/>
        <v>0.3536472862</v>
      </c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  <c r="AA210" s="79"/>
      <c r="AB210" s="79"/>
      <c r="AC210" s="79"/>
      <c r="AD210" s="79"/>
      <c r="AE210" s="79"/>
      <c r="AF210" s="79"/>
      <c r="AG210" s="79"/>
      <c r="AH210" s="79"/>
      <c r="AI210" s="79"/>
      <c r="AJ210" s="79"/>
      <c r="AK210" s="79"/>
      <c r="AL210" s="79"/>
      <c r="AM210" s="79"/>
      <c r="AN210" s="79"/>
      <c r="AO210" s="79"/>
      <c r="AP210" s="79"/>
      <c r="AQ210" s="79"/>
      <c r="AR210" s="79"/>
      <c r="AS210" s="79"/>
      <c r="AT210" s="79"/>
    </row>
    <row r="211">
      <c r="A211" s="79"/>
      <c r="B211" s="102">
        <v>20.0</v>
      </c>
      <c r="C211" s="103">
        <v>4.36886</v>
      </c>
      <c r="D211" s="103">
        <v>-2.90119</v>
      </c>
      <c r="E211" s="103">
        <v>171.403</v>
      </c>
      <c r="F211" s="79"/>
      <c r="G211" s="105">
        <f t="shared" si="291"/>
        <v>3.113120083</v>
      </c>
      <c r="H211" s="105">
        <f t="shared" si="292"/>
        <v>-1.231988711</v>
      </c>
      <c r="I211" s="120">
        <f t="shared" si="298"/>
        <v>2.296069189</v>
      </c>
      <c r="J211" s="119"/>
      <c r="K211" s="105">
        <f t="shared" ref="K211:M211" si="310">(G211*0.001*9.81)/(0.5*1.225*10^2*0.0565*0.0125)</f>
        <v>0.705992889</v>
      </c>
      <c r="L211" s="105">
        <f t="shared" si="310"/>
        <v>-0.2793902085</v>
      </c>
      <c r="M211" s="105">
        <f t="shared" si="310"/>
        <v>0.5207022141</v>
      </c>
      <c r="N211" s="105">
        <f t="shared" si="300"/>
        <v>0.4978545266</v>
      </c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  <c r="AA211" s="79"/>
      <c r="AB211" s="79"/>
      <c r="AC211" s="79"/>
      <c r="AD211" s="79"/>
      <c r="AE211" s="79"/>
      <c r="AF211" s="79"/>
      <c r="AG211" s="79"/>
      <c r="AH211" s="79"/>
      <c r="AI211" s="79"/>
      <c r="AJ211" s="79"/>
      <c r="AK211" s="79"/>
      <c r="AL211" s="79"/>
      <c r="AM211" s="79"/>
      <c r="AN211" s="79"/>
      <c r="AO211" s="79"/>
      <c r="AP211" s="79"/>
      <c r="AQ211" s="79"/>
      <c r="AR211" s="79"/>
      <c r="AS211" s="79"/>
      <c r="AT211" s="79"/>
    </row>
    <row r="212">
      <c r="A212" s="79"/>
      <c r="B212" s="102">
        <v>22.0</v>
      </c>
      <c r="C212" s="103">
        <v>4.25956</v>
      </c>
      <c r="D212" s="103">
        <v>-4.05128</v>
      </c>
      <c r="E212" s="103">
        <v>161.226</v>
      </c>
      <c r="F212" s="79"/>
      <c r="G212" s="105">
        <f t="shared" si="291"/>
        <v>2.43175906</v>
      </c>
      <c r="H212" s="105">
        <f t="shared" si="292"/>
        <v>-2.160622145</v>
      </c>
      <c r="I212" s="120">
        <f t="shared" si="298"/>
        <v>2.159740793</v>
      </c>
      <c r="J212" s="119"/>
      <c r="K212" s="105">
        <f t="shared" ref="K212:M212" si="311">(G212*0.001*9.81)/(0.5*1.225*10^2*0.0565*0.0125)</f>
        <v>0.5514739418</v>
      </c>
      <c r="L212" s="105">
        <f t="shared" si="311"/>
        <v>-0.4899855545</v>
      </c>
      <c r="M212" s="105">
        <f t="shared" si="311"/>
        <v>0.4897856815</v>
      </c>
      <c r="N212" s="105">
        <f t="shared" si="300"/>
        <v>0.4719386118</v>
      </c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  <c r="AA212" s="79"/>
      <c r="AB212" s="79"/>
      <c r="AC212" s="79"/>
      <c r="AD212" s="79"/>
      <c r="AE212" s="79"/>
      <c r="AF212" s="79"/>
      <c r="AG212" s="79"/>
      <c r="AH212" s="79"/>
      <c r="AI212" s="79"/>
      <c r="AJ212" s="79"/>
      <c r="AK212" s="79"/>
      <c r="AL212" s="79"/>
      <c r="AM212" s="79"/>
      <c r="AN212" s="79"/>
      <c r="AO212" s="79"/>
      <c r="AP212" s="79"/>
      <c r="AQ212" s="79"/>
      <c r="AR212" s="79"/>
      <c r="AS212" s="79"/>
      <c r="AT212" s="79"/>
    </row>
    <row r="213">
      <c r="A213" s="79"/>
      <c r="B213" s="102">
        <v>24.0</v>
      </c>
      <c r="C213" s="103">
        <v>4.41872</v>
      </c>
      <c r="D213" s="103">
        <v>-3.76596</v>
      </c>
      <c r="E213" s="103">
        <v>172.163</v>
      </c>
      <c r="F213" s="79"/>
      <c r="G213" s="105">
        <f t="shared" si="291"/>
        <v>2.504947656</v>
      </c>
      <c r="H213" s="105">
        <f t="shared" si="292"/>
        <v>-1.643120312</v>
      </c>
      <c r="I213" s="120">
        <f t="shared" si="298"/>
        <v>2.306249948</v>
      </c>
      <c r="J213" s="119"/>
      <c r="K213" s="105">
        <f t="shared" ref="K213:M213" si="312">(G213*0.001*9.81)/(0.5*1.225*10^2*0.0565*0.0125)</f>
        <v>0.5680716404</v>
      </c>
      <c r="L213" s="105">
        <f t="shared" si="312"/>
        <v>-0.3726265691</v>
      </c>
      <c r="M213" s="105">
        <f t="shared" si="312"/>
        <v>0.5230110049</v>
      </c>
      <c r="N213" s="105">
        <f t="shared" si="300"/>
        <v>0.5046267924</v>
      </c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  <c r="AA213" s="79"/>
      <c r="AB213" s="79"/>
      <c r="AC213" s="79"/>
      <c r="AD213" s="79"/>
      <c r="AE213" s="79"/>
      <c r="AF213" s="79"/>
      <c r="AG213" s="79"/>
      <c r="AH213" s="79"/>
      <c r="AI213" s="79"/>
      <c r="AJ213" s="79"/>
      <c r="AK213" s="79"/>
      <c r="AL213" s="79"/>
      <c r="AM213" s="79"/>
      <c r="AN213" s="79"/>
      <c r="AO213" s="79"/>
      <c r="AP213" s="79"/>
      <c r="AQ213" s="79"/>
      <c r="AR213" s="79"/>
      <c r="AS213" s="79"/>
      <c r="AT213" s="79"/>
    </row>
    <row r="214">
      <c r="A214" s="79"/>
      <c r="B214" s="102">
        <v>26.0</v>
      </c>
      <c r="C214" s="103">
        <v>4.65465</v>
      </c>
      <c r="D214" s="103">
        <v>-4.06512</v>
      </c>
      <c r="E214" s="103">
        <v>181.737</v>
      </c>
      <c r="F214" s="79"/>
      <c r="G214" s="105">
        <f t="shared" si="291"/>
        <v>2.401540391</v>
      </c>
      <c r="H214" s="105">
        <f t="shared" si="292"/>
        <v>-1.613241395</v>
      </c>
      <c r="I214" s="120">
        <f t="shared" si="298"/>
        <v>2.434500716</v>
      </c>
      <c r="J214" s="119"/>
      <c r="K214" s="105">
        <f t="shared" ref="K214:M214" si="313">(G214*0.001*9.81)/(0.5*1.225*10^2*0.0565*0.0125)</f>
        <v>0.5446209569</v>
      </c>
      <c r="L214" s="105">
        <f t="shared" si="313"/>
        <v>-0.3658506329</v>
      </c>
      <c r="M214" s="105">
        <f t="shared" si="313"/>
        <v>0.5520956942</v>
      </c>
      <c r="N214" s="105">
        <f t="shared" si="300"/>
        <v>0.5344704042</v>
      </c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  <c r="AA214" s="79"/>
      <c r="AB214" s="79"/>
      <c r="AC214" s="79"/>
      <c r="AD214" s="79"/>
      <c r="AE214" s="79"/>
      <c r="AF214" s="79"/>
      <c r="AG214" s="79"/>
      <c r="AH214" s="79"/>
      <c r="AI214" s="79"/>
      <c r="AJ214" s="79"/>
      <c r="AK214" s="79"/>
      <c r="AL214" s="79"/>
      <c r="AM214" s="79"/>
      <c r="AN214" s="79"/>
      <c r="AO214" s="79"/>
      <c r="AP214" s="79"/>
      <c r="AQ214" s="79"/>
      <c r="AR214" s="79"/>
      <c r="AS214" s="79"/>
      <c r="AT214" s="79"/>
    </row>
    <row r="215">
      <c r="A215" s="79"/>
      <c r="B215" s="102">
        <v>28.0</v>
      </c>
      <c r="C215" s="103">
        <v>4.89154</v>
      </c>
      <c r="D215" s="103">
        <v>-3.92396</v>
      </c>
      <c r="E215" s="103">
        <v>194.273</v>
      </c>
      <c r="F215" s="79"/>
      <c r="G215" s="105">
        <f t="shared" si="291"/>
        <v>2.476785834</v>
      </c>
      <c r="H215" s="105">
        <f t="shared" si="292"/>
        <v>-1.168212108</v>
      </c>
      <c r="I215" s="120">
        <f t="shared" si="298"/>
        <v>2.602429651</v>
      </c>
      <c r="J215" s="119"/>
      <c r="K215" s="105">
        <f t="shared" ref="K215:M215" si="314">(G215*0.001*9.81)/(0.5*1.225*10^2*0.0565*0.0125)</f>
        <v>0.5616851069</v>
      </c>
      <c r="L215" s="105">
        <f t="shared" si="314"/>
        <v>-0.2649269604</v>
      </c>
      <c r="M215" s="105">
        <f t="shared" si="314"/>
        <v>0.5901785922</v>
      </c>
      <c r="N215" s="105">
        <f t="shared" si="300"/>
        <v>0.5720010638</v>
      </c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  <c r="AA215" s="79"/>
      <c r="AB215" s="79"/>
      <c r="AC215" s="79"/>
      <c r="AD215" s="79"/>
      <c r="AE215" s="79"/>
      <c r="AF215" s="79"/>
      <c r="AG215" s="79"/>
      <c r="AH215" s="79"/>
      <c r="AI215" s="79"/>
      <c r="AJ215" s="79"/>
      <c r="AK215" s="79"/>
      <c r="AL215" s="79"/>
      <c r="AM215" s="79"/>
      <c r="AN215" s="79"/>
      <c r="AO215" s="79"/>
      <c r="AP215" s="79"/>
      <c r="AQ215" s="79"/>
      <c r="AR215" s="79"/>
      <c r="AS215" s="79"/>
      <c r="AT215" s="79"/>
    </row>
    <row r="216">
      <c r="A216" s="7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  <c r="AA216" s="79"/>
      <c r="AB216" s="79"/>
      <c r="AC216" s="79"/>
      <c r="AD216" s="79"/>
      <c r="AE216" s="79"/>
      <c r="AF216" s="79"/>
      <c r="AG216" s="79"/>
      <c r="AH216" s="79"/>
      <c r="AI216" s="79"/>
      <c r="AJ216" s="79"/>
      <c r="AK216" s="79"/>
      <c r="AL216" s="79"/>
      <c r="AM216" s="79"/>
      <c r="AN216" s="79"/>
      <c r="AO216" s="79"/>
      <c r="AP216" s="79"/>
      <c r="AQ216" s="79"/>
      <c r="AR216" s="79"/>
      <c r="AS216" s="79"/>
      <c r="AT216" s="79"/>
    </row>
    <row r="217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  <c r="AA217" s="79"/>
      <c r="AB217" s="79"/>
      <c r="AC217" s="79"/>
      <c r="AD217" s="79"/>
      <c r="AE217" s="79"/>
      <c r="AF217" s="79"/>
      <c r="AG217" s="79"/>
      <c r="AH217" s="79"/>
      <c r="AI217" s="79"/>
      <c r="AJ217" s="79"/>
      <c r="AK217" s="79"/>
      <c r="AL217" s="79"/>
      <c r="AM217" s="79"/>
      <c r="AN217" s="79"/>
      <c r="AO217" s="79"/>
      <c r="AP217" s="79"/>
      <c r="AQ217" s="79"/>
      <c r="AR217" s="79"/>
      <c r="AS217" s="79"/>
      <c r="AT217" s="79"/>
    </row>
    <row r="218">
      <c r="A218" s="79"/>
      <c r="B218" s="109" t="s">
        <v>154</v>
      </c>
      <c r="C218" s="30"/>
      <c r="D218" s="30"/>
      <c r="E218" s="35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  <c r="AA218" s="79"/>
      <c r="AB218" s="79"/>
      <c r="AC218" s="79"/>
      <c r="AD218" s="79"/>
      <c r="AE218" s="79"/>
      <c r="AF218" s="79"/>
      <c r="AG218" s="79"/>
      <c r="AH218" s="79"/>
      <c r="AI218" s="79"/>
      <c r="AJ218" s="79"/>
      <c r="AK218" s="79"/>
      <c r="AL218" s="79"/>
      <c r="AM218" s="79"/>
      <c r="AN218" s="79"/>
      <c r="AO218" s="79"/>
      <c r="AP218" s="79"/>
      <c r="AQ218" s="79"/>
      <c r="AR218" s="79"/>
      <c r="AS218" s="79"/>
      <c r="AT218" s="79"/>
    </row>
    <row r="219">
      <c r="A219" s="79"/>
      <c r="B219" s="100" t="s">
        <v>63</v>
      </c>
      <c r="C219" s="101" t="s">
        <v>128</v>
      </c>
      <c r="D219" s="101" t="s">
        <v>129</v>
      </c>
      <c r="E219" s="101" t="s">
        <v>130</v>
      </c>
      <c r="F219" s="79"/>
      <c r="G219" s="117" t="s">
        <v>137</v>
      </c>
      <c r="H219" s="117" t="s">
        <v>138</v>
      </c>
      <c r="I219" s="118" t="s">
        <v>139</v>
      </c>
      <c r="J219" s="119"/>
      <c r="K219" s="112" t="s">
        <v>132</v>
      </c>
      <c r="L219" s="112" t="s">
        <v>133</v>
      </c>
      <c r="M219" s="113" t="s">
        <v>134</v>
      </c>
      <c r="N219" s="113" t="s">
        <v>135</v>
      </c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  <c r="AA219" s="79"/>
      <c r="AB219" s="79"/>
      <c r="AC219" s="79"/>
      <c r="AD219" s="79"/>
      <c r="AE219" s="79"/>
      <c r="AF219" s="79"/>
      <c r="AG219" s="79"/>
      <c r="AH219" s="79"/>
      <c r="AI219" s="79"/>
      <c r="AJ219" s="79"/>
      <c r="AK219" s="79"/>
      <c r="AL219" s="79"/>
      <c r="AM219" s="79"/>
      <c r="AN219" s="79"/>
      <c r="AO219" s="79"/>
      <c r="AP219" s="79"/>
      <c r="AQ219" s="79"/>
      <c r="AR219" s="79"/>
      <c r="AS219" s="79"/>
      <c r="AT219" s="79"/>
    </row>
    <row r="220">
      <c r="A220" s="79"/>
      <c r="B220" s="102">
        <v>-6.0</v>
      </c>
      <c r="C220" s="103">
        <v>-1.64689</v>
      </c>
      <c r="D220" s="103">
        <v>-2.49962</v>
      </c>
      <c r="E220" s="103">
        <v>-102.685</v>
      </c>
      <c r="F220" s="79"/>
      <c r="G220" s="105">
        <f t="shared" ref="G220:G238" si="316">C220*COS(B220*3.141592654/180) + D220*SIN(B220*3.141592654/180)</f>
        <v>-1.376586727</v>
      </c>
      <c r="H220" s="105">
        <f t="shared" ref="H220:H238" si="317">D220*COS(B220*3.141592654/180) + C220*SIN(B220*3.141592654/180)</f>
        <v>-2.313779939</v>
      </c>
      <c r="I220" s="120">
        <f t="shared" ref="I220:I238" si="318">E220*0.1/((0.175*0.0565)*25^2*1.208 )</f>
        <v>-1.375541062</v>
      </c>
      <c r="J220" s="119"/>
      <c r="K220" s="105">
        <f t="shared" ref="K220:M220" si="315">(G220*0.001*9.81)/(0.5*1.225*10^2*0.0565*0.0125)</f>
        <v>-0.3121821241</v>
      </c>
      <c r="L220" s="105">
        <f t="shared" si="315"/>
        <v>-0.5247186552</v>
      </c>
      <c r="M220" s="105">
        <f t="shared" si="315"/>
        <v>-0.3119449884</v>
      </c>
      <c r="N220" s="105">
        <f t="shared" ref="N220:N238" si="320">M220-K220*(1.8284806565186/56.5)</f>
        <v>-0.3018419977</v>
      </c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  <c r="AA220" s="79"/>
      <c r="AB220" s="79"/>
      <c r="AC220" s="79"/>
      <c r="AD220" s="79"/>
      <c r="AE220" s="79"/>
      <c r="AF220" s="79"/>
      <c r="AG220" s="79"/>
      <c r="AH220" s="79"/>
      <c r="AI220" s="79"/>
      <c r="AJ220" s="79"/>
      <c r="AK220" s="79"/>
      <c r="AL220" s="79"/>
      <c r="AM220" s="79"/>
      <c r="AN220" s="79"/>
      <c r="AO220" s="79"/>
      <c r="AP220" s="79"/>
      <c r="AQ220" s="79"/>
      <c r="AR220" s="79"/>
      <c r="AS220" s="79"/>
      <c r="AT220" s="79"/>
    </row>
    <row r="221">
      <c r="A221" s="79"/>
      <c r="B221" s="102">
        <v>-4.0</v>
      </c>
      <c r="C221" s="103">
        <v>-1.65254</v>
      </c>
      <c r="D221" s="103">
        <v>-2.57538</v>
      </c>
      <c r="E221" s="103">
        <v>-102.988</v>
      </c>
      <c r="F221" s="79"/>
      <c r="G221" s="105">
        <f t="shared" si="316"/>
        <v>-1.468865068</v>
      </c>
      <c r="H221" s="105">
        <f t="shared" si="317"/>
        <v>-2.453831141</v>
      </c>
      <c r="I221" s="120">
        <f t="shared" si="318"/>
        <v>-1.37959997</v>
      </c>
      <c r="J221" s="119"/>
      <c r="K221" s="105">
        <f t="shared" ref="K221:M221" si="319">(G221*0.001*9.81)/(0.5*1.225*10^2*0.0565*0.0125)</f>
        <v>-0.333108992</v>
      </c>
      <c r="L221" s="105">
        <f t="shared" si="319"/>
        <v>-0.5564794449</v>
      </c>
      <c r="M221" s="105">
        <f t="shared" si="319"/>
        <v>-0.3128654669</v>
      </c>
      <c r="N221" s="105">
        <f t="shared" si="320"/>
        <v>-0.3020852306</v>
      </c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  <c r="AA221" s="79"/>
      <c r="AB221" s="79"/>
      <c r="AC221" s="79"/>
      <c r="AD221" s="79"/>
      <c r="AE221" s="79"/>
      <c r="AF221" s="79"/>
      <c r="AG221" s="79"/>
      <c r="AH221" s="79"/>
      <c r="AI221" s="79"/>
      <c r="AJ221" s="79"/>
      <c r="AK221" s="79"/>
      <c r="AL221" s="79"/>
      <c r="AM221" s="79"/>
      <c r="AN221" s="79"/>
      <c r="AO221" s="79"/>
      <c r="AP221" s="79"/>
      <c r="AQ221" s="79"/>
      <c r="AR221" s="79"/>
      <c r="AS221" s="79"/>
      <c r="AT221" s="79"/>
    </row>
    <row r="222">
      <c r="A222" s="79"/>
      <c r="B222" s="102">
        <v>-2.0</v>
      </c>
      <c r="C222" s="103">
        <v>-1.65654</v>
      </c>
      <c r="D222" s="103">
        <v>-2.64864</v>
      </c>
      <c r="E222" s="103">
        <v>-103.119</v>
      </c>
      <c r="F222" s="79"/>
      <c r="G222" s="105">
        <f t="shared" si="316"/>
        <v>-1.563094678</v>
      </c>
      <c r="H222" s="105">
        <f t="shared" si="317"/>
        <v>-2.589214108</v>
      </c>
      <c r="I222" s="120">
        <f t="shared" si="318"/>
        <v>-1.381354811</v>
      </c>
      <c r="J222" s="119"/>
      <c r="K222" s="105">
        <f t="shared" ref="K222:M222" si="321">(G222*0.001*9.81)/(0.5*1.225*10^2*0.0565*0.0125)</f>
        <v>-0.3544783682</v>
      </c>
      <c r="L222" s="105">
        <f t="shared" si="321"/>
        <v>-0.5871815732</v>
      </c>
      <c r="M222" s="105">
        <f t="shared" si="321"/>
        <v>-0.3132634295</v>
      </c>
      <c r="N222" s="105">
        <f t="shared" si="320"/>
        <v>-0.3017916271</v>
      </c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  <c r="AA222" s="79"/>
      <c r="AB222" s="79"/>
      <c r="AC222" s="79"/>
      <c r="AD222" s="79"/>
      <c r="AE222" s="79"/>
      <c r="AF222" s="79"/>
      <c r="AG222" s="79"/>
      <c r="AH222" s="79"/>
      <c r="AI222" s="79"/>
      <c r="AJ222" s="79"/>
      <c r="AK222" s="79"/>
      <c r="AL222" s="79"/>
      <c r="AM222" s="79"/>
      <c r="AN222" s="79"/>
      <c r="AO222" s="79"/>
      <c r="AP222" s="79"/>
      <c r="AQ222" s="79"/>
      <c r="AR222" s="79"/>
      <c r="AS222" s="79"/>
      <c r="AT222" s="79"/>
    </row>
    <row r="223">
      <c r="A223" s="79"/>
      <c r="B223" s="102">
        <v>0.0</v>
      </c>
      <c r="C223" s="103">
        <v>-1.65613</v>
      </c>
      <c r="D223" s="103">
        <v>-2.7182</v>
      </c>
      <c r="E223" s="103">
        <v>-103.181</v>
      </c>
      <c r="F223" s="79"/>
      <c r="G223" s="105">
        <f t="shared" si="316"/>
        <v>-1.65613</v>
      </c>
      <c r="H223" s="105">
        <f t="shared" si="317"/>
        <v>-2.7182</v>
      </c>
      <c r="I223" s="120">
        <f t="shared" si="318"/>
        <v>-1.382185347</v>
      </c>
      <c r="J223" s="119"/>
      <c r="K223" s="105">
        <f t="shared" ref="K223:M223" si="322">(G223*0.001*9.81)/(0.5*1.225*10^2*0.0565*0.0125)</f>
        <v>-0.3755769042</v>
      </c>
      <c r="L223" s="105">
        <f t="shared" si="322"/>
        <v>-0.6164329738</v>
      </c>
      <c r="M223" s="105">
        <f t="shared" si="322"/>
        <v>-0.3134517783</v>
      </c>
      <c r="N223" s="105">
        <f t="shared" si="320"/>
        <v>-0.3012971746</v>
      </c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  <c r="AA223" s="79"/>
      <c r="AB223" s="79"/>
      <c r="AC223" s="79"/>
      <c r="AD223" s="79"/>
      <c r="AE223" s="79"/>
      <c r="AF223" s="79"/>
      <c r="AG223" s="79"/>
      <c r="AH223" s="79"/>
      <c r="AI223" s="79"/>
      <c r="AJ223" s="79"/>
      <c r="AK223" s="79"/>
      <c r="AL223" s="79"/>
      <c r="AM223" s="79"/>
      <c r="AN223" s="79"/>
      <c r="AO223" s="79"/>
      <c r="AP223" s="79"/>
      <c r="AQ223" s="79"/>
      <c r="AR223" s="79"/>
      <c r="AS223" s="79"/>
      <c r="AT223" s="79"/>
    </row>
    <row r="224">
      <c r="A224" s="79"/>
      <c r="B224" s="102">
        <v>2.0</v>
      </c>
      <c r="C224" s="103">
        <v>-1.6526</v>
      </c>
      <c r="D224" s="103">
        <v>-2.79074</v>
      </c>
      <c r="E224" s="103">
        <v>-103.154</v>
      </c>
      <c r="F224" s="79"/>
      <c r="G224" s="105">
        <f t="shared" si="316"/>
        <v>-1.748988702</v>
      </c>
      <c r="H224" s="105">
        <f t="shared" si="317"/>
        <v>-2.846714865</v>
      </c>
      <c r="I224" s="120">
        <f t="shared" si="318"/>
        <v>-1.381823662</v>
      </c>
      <c r="J224" s="119"/>
      <c r="K224" s="105">
        <f t="shared" ref="K224:M224" si="323">(G224*0.001*9.81)/(0.5*1.225*10^2*0.0565*0.0125)</f>
        <v>-0.3966353862</v>
      </c>
      <c r="L224" s="105">
        <f t="shared" si="323"/>
        <v>-0.6455775549</v>
      </c>
      <c r="M224" s="105">
        <f t="shared" si="323"/>
        <v>-0.3133697554</v>
      </c>
      <c r="N224" s="105">
        <f t="shared" si="320"/>
        <v>-0.3005336469</v>
      </c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79"/>
      <c r="AA224" s="79"/>
      <c r="AB224" s="79"/>
      <c r="AC224" s="79"/>
      <c r="AD224" s="79"/>
      <c r="AE224" s="79"/>
      <c r="AF224" s="79"/>
      <c r="AG224" s="79"/>
      <c r="AH224" s="79"/>
      <c r="AI224" s="79"/>
      <c r="AJ224" s="79"/>
      <c r="AK224" s="79"/>
      <c r="AL224" s="79"/>
      <c r="AM224" s="79"/>
      <c r="AN224" s="79"/>
      <c r="AO224" s="79"/>
      <c r="AP224" s="79"/>
      <c r="AQ224" s="79"/>
      <c r="AR224" s="79"/>
      <c r="AS224" s="79"/>
      <c r="AT224" s="79"/>
    </row>
    <row r="225">
      <c r="A225" s="79"/>
      <c r="B225" s="102">
        <v>4.0</v>
      </c>
      <c r="C225" s="103">
        <v>-1.64755</v>
      </c>
      <c r="D225" s="103">
        <v>-2.88186</v>
      </c>
      <c r="E225" s="103">
        <v>-103.014</v>
      </c>
      <c r="F225" s="79"/>
      <c r="G225" s="105">
        <f t="shared" si="316"/>
        <v>-1.844565042</v>
      </c>
      <c r="H225" s="105">
        <f t="shared" si="317"/>
        <v>-2.989767212</v>
      </c>
      <c r="I225" s="120">
        <f t="shared" si="318"/>
        <v>-1.379948259</v>
      </c>
      <c r="J225" s="119"/>
      <c r="K225" s="105">
        <f t="shared" ref="K225:M225" si="324">(G225*0.001*9.81)/(0.5*1.225*10^2*0.0565*0.0125)</f>
        <v>-0.4183101738</v>
      </c>
      <c r="L225" s="105">
        <f t="shared" si="324"/>
        <v>-0.678018944</v>
      </c>
      <c r="M225" s="105">
        <f t="shared" si="324"/>
        <v>-0.3129444518</v>
      </c>
      <c r="N225" s="105">
        <f t="shared" si="320"/>
        <v>-0.2994068932</v>
      </c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  <c r="AA225" s="79"/>
      <c r="AB225" s="79"/>
      <c r="AC225" s="79"/>
      <c r="AD225" s="79"/>
      <c r="AE225" s="79"/>
      <c r="AF225" s="79"/>
      <c r="AG225" s="79"/>
      <c r="AH225" s="79"/>
      <c r="AI225" s="79"/>
      <c r="AJ225" s="79"/>
      <c r="AK225" s="79"/>
      <c r="AL225" s="79"/>
      <c r="AM225" s="79"/>
      <c r="AN225" s="79"/>
      <c r="AO225" s="79"/>
      <c r="AP225" s="79"/>
      <c r="AQ225" s="79"/>
      <c r="AR225" s="79"/>
      <c r="AS225" s="79"/>
      <c r="AT225" s="79"/>
    </row>
    <row r="226">
      <c r="A226" s="79"/>
      <c r="B226" s="102">
        <v>6.0</v>
      </c>
      <c r="C226" s="103">
        <v>-1.64293</v>
      </c>
      <c r="D226" s="103">
        <v>-2.92247</v>
      </c>
      <c r="E226" s="103">
        <v>-102.88</v>
      </c>
      <c r="F226" s="79"/>
      <c r="G226" s="105">
        <f t="shared" si="316"/>
        <v>-1.939411156</v>
      </c>
      <c r="H226" s="105">
        <f t="shared" si="317"/>
        <v>-3.078193352</v>
      </c>
      <c r="I226" s="120">
        <f t="shared" si="318"/>
        <v>-1.37815323</v>
      </c>
      <c r="J226" s="119"/>
      <c r="K226" s="105">
        <f t="shared" ref="K226:M226" si="325">(G226*0.001*9.81)/(0.5*1.225*10^2*0.0565*0.0125)</f>
        <v>-0.4398193606</v>
      </c>
      <c r="L226" s="105">
        <f t="shared" si="325"/>
        <v>-0.6980722102</v>
      </c>
      <c r="M226" s="105">
        <f t="shared" si="325"/>
        <v>-0.3125373756</v>
      </c>
      <c r="N226" s="105">
        <f t="shared" si="320"/>
        <v>-0.2983037261</v>
      </c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  <c r="AA226" s="79"/>
      <c r="AB226" s="79"/>
      <c r="AC226" s="79"/>
      <c r="AD226" s="79"/>
      <c r="AE226" s="79"/>
      <c r="AF226" s="79"/>
      <c r="AG226" s="79"/>
      <c r="AH226" s="79"/>
      <c r="AI226" s="79"/>
      <c r="AJ226" s="79"/>
      <c r="AK226" s="79"/>
      <c r="AL226" s="79"/>
      <c r="AM226" s="79"/>
      <c r="AN226" s="79"/>
      <c r="AO226" s="79"/>
      <c r="AP226" s="79"/>
      <c r="AQ226" s="79"/>
      <c r="AR226" s="79"/>
      <c r="AS226" s="79"/>
      <c r="AT226" s="79"/>
    </row>
    <row r="227">
      <c r="A227" s="79"/>
      <c r="B227" s="102">
        <v>8.0</v>
      </c>
      <c r="C227" s="103">
        <v>-1.63264</v>
      </c>
      <c r="D227" s="103">
        <v>-3.00368</v>
      </c>
      <c r="E227" s="103">
        <v>-102.592</v>
      </c>
      <c r="F227" s="79"/>
      <c r="G227" s="105">
        <f t="shared" si="316"/>
        <v>-2.03478272</v>
      </c>
      <c r="H227" s="105">
        <f t="shared" si="317"/>
        <v>-3.201667964</v>
      </c>
      <c r="I227" s="120">
        <f t="shared" si="318"/>
        <v>-1.374295259</v>
      </c>
      <c r="J227" s="119"/>
      <c r="K227" s="105">
        <f t="shared" ref="K227:M227" si="326">(G227*0.001*9.81)/(0.5*1.225*10^2*0.0565*0.0125)</f>
        <v>-0.4614477091</v>
      </c>
      <c r="L227" s="105">
        <f t="shared" si="326"/>
        <v>-0.7260737637</v>
      </c>
      <c r="M227" s="105">
        <f t="shared" si="326"/>
        <v>-0.3116624653</v>
      </c>
      <c r="N227" s="105">
        <f t="shared" si="320"/>
        <v>-0.2967288687</v>
      </c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  <c r="AA227" s="79"/>
      <c r="AB227" s="79"/>
      <c r="AC227" s="79"/>
      <c r="AD227" s="79"/>
      <c r="AE227" s="79"/>
      <c r="AF227" s="79"/>
      <c r="AG227" s="79"/>
      <c r="AH227" s="79"/>
      <c r="AI227" s="79"/>
      <c r="AJ227" s="79"/>
      <c r="AK227" s="79"/>
      <c r="AL227" s="79"/>
      <c r="AM227" s="79"/>
      <c r="AN227" s="79"/>
      <c r="AO227" s="79"/>
      <c r="AP227" s="79"/>
      <c r="AQ227" s="79"/>
      <c r="AR227" s="79"/>
      <c r="AS227" s="79"/>
      <c r="AT227" s="79"/>
    </row>
    <row r="228">
      <c r="A228" s="79"/>
      <c r="B228" s="102">
        <v>10.0</v>
      </c>
      <c r="C228" s="103">
        <v>-1.61876</v>
      </c>
      <c r="D228" s="103">
        <v>-3.09232</v>
      </c>
      <c r="E228" s="103">
        <v>-102.12</v>
      </c>
      <c r="F228" s="79"/>
      <c r="G228" s="105">
        <f t="shared" si="316"/>
        <v>-2.131143131</v>
      </c>
      <c r="H228" s="105">
        <f t="shared" si="317"/>
        <v>-3.326435435</v>
      </c>
      <c r="I228" s="120">
        <f t="shared" si="318"/>
        <v>-1.367972472</v>
      </c>
      <c r="J228" s="119"/>
      <c r="K228" s="105">
        <f t="shared" ref="K228:M228" si="327">(G228*0.001*9.81)/(0.5*1.225*10^2*0.0565*0.0125)</f>
        <v>-0.4833003083</v>
      </c>
      <c r="L228" s="105">
        <f t="shared" si="327"/>
        <v>-0.7543685113</v>
      </c>
      <c r="M228" s="105">
        <f t="shared" si="327"/>
        <v>-0.3102285847</v>
      </c>
      <c r="N228" s="105">
        <f t="shared" si="320"/>
        <v>-0.2945877835</v>
      </c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  <c r="AA228" s="79"/>
      <c r="AB228" s="79"/>
      <c r="AC228" s="79"/>
      <c r="AD228" s="79"/>
      <c r="AE228" s="79"/>
      <c r="AF228" s="79"/>
      <c r="AG228" s="79"/>
      <c r="AH228" s="79"/>
      <c r="AI228" s="79"/>
      <c r="AJ228" s="79"/>
      <c r="AK228" s="79"/>
      <c r="AL228" s="79"/>
      <c r="AM228" s="79"/>
      <c r="AN228" s="79"/>
      <c r="AO228" s="79"/>
      <c r="AP228" s="79"/>
      <c r="AQ228" s="79"/>
      <c r="AR228" s="79"/>
      <c r="AS228" s="79"/>
      <c r="AT228" s="79"/>
    </row>
    <row r="229">
      <c r="A229" s="79"/>
      <c r="B229" s="102">
        <v>12.0</v>
      </c>
      <c r="C229" s="103">
        <v>-1.6008</v>
      </c>
      <c r="D229" s="103">
        <v>-3.17139</v>
      </c>
      <c r="E229" s="103">
        <v>-101.596</v>
      </c>
      <c r="F229" s="79"/>
      <c r="G229" s="105">
        <f t="shared" si="316"/>
        <v>-2.225187736</v>
      </c>
      <c r="H229" s="105">
        <f t="shared" si="317"/>
        <v>-3.434912554</v>
      </c>
      <c r="I229" s="120">
        <f t="shared" si="318"/>
        <v>-1.360953107</v>
      </c>
      <c r="J229" s="119"/>
      <c r="K229" s="105">
        <f t="shared" ref="K229:M229" si="328">(G229*0.001*9.81)/(0.5*1.225*10^2*0.0565*0.0125)</f>
        <v>-0.5046277293</v>
      </c>
      <c r="L229" s="105">
        <f t="shared" si="328"/>
        <v>-0.7789689355</v>
      </c>
      <c r="M229" s="105">
        <f t="shared" si="328"/>
        <v>-0.3086367341</v>
      </c>
      <c r="N229" s="105">
        <f t="shared" si="320"/>
        <v>-0.2923057245</v>
      </c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  <c r="AA229" s="79"/>
      <c r="AB229" s="79"/>
      <c r="AC229" s="79"/>
      <c r="AD229" s="79"/>
      <c r="AE229" s="79"/>
      <c r="AF229" s="79"/>
      <c r="AG229" s="79"/>
      <c r="AH229" s="79"/>
      <c r="AI229" s="79"/>
      <c r="AJ229" s="79"/>
      <c r="AK229" s="79"/>
      <c r="AL229" s="79"/>
      <c r="AM229" s="79"/>
      <c r="AN229" s="79"/>
      <c r="AO229" s="79"/>
      <c r="AP229" s="79"/>
      <c r="AQ229" s="79"/>
      <c r="AR229" s="79"/>
      <c r="AS229" s="79"/>
      <c r="AT229" s="79"/>
    </row>
    <row r="230">
      <c r="A230" s="79"/>
      <c r="B230" s="102">
        <v>14.0</v>
      </c>
      <c r="C230" s="103">
        <v>-1.58259</v>
      </c>
      <c r="D230" s="103">
        <v>-3.2449</v>
      </c>
      <c r="E230" s="103">
        <v>-100.963</v>
      </c>
      <c r="F230" s="79"/>
      <c r="G230" s="105">
        <f t="shared" si="316"/>
        <v>-2.320592673</v>
      </c>
      <c r="H230" s="105">
        <f t="shared" si="317"/>
        <v>-3.531375775</v>
      </c>
      <c r="I230" s="120">
        <f t="shared" si="318"/>
        <v>-1.352473606</v>
      </c>
      <c r="J230" s="119"/>
      <c r="K230" s="105">
        <f t="shared" ref="K230:M230" si="329">(G230*0.001*9.81)/(0.5*1.225*10^2*0.0565*0.0125)</f>
        <v>-0.5262636459</v>
      </c>
      <c r="L230" s="105">
        <f t="shared" si="329"/>
        <v>-0.8008448498</v>
      </c>
      <c r="M230" s="105">
        <f t="shared" si="329"/>
        <v>-0.3067137544</v>
      </c>
      <c r="N230" s="105">
        <f t="shared" si="320"/>
        <v>-0.2896825526</v>
      </c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  <c r="AA230" s="79"/>
      <c r="AB230" s="79"/>
      <c r="AC230" s="79"/>
      <c r="AD230" s="79"/>
      <c r="AE230" s="79"/>
      <c r="AF230" s="79"/>
      <c r="AG230" s="79"/>
      <c r="AH230" s="79"/>
      <c r="AI230" s="79"/>
      <c r="AJ230" s="79"/>
      <c r="AK230" s="79"/>
      <c r="AL230" s="79"/>
      <c r="AM230" s="79"/>
      <c r="AN230" s="79"/>
      <c r="AO230" s="79"/>
      <c r="AP230" s="79"/>
      <c r="AQ230" s="79"/>
      <c r="AR230" s="79"/>
      <c r="AS230" s="79"/>
      <c r="AT230" s="79"/>
    </row>
    <row r="231">
      <c r="A231" s="79"/>
      <c r="B231" s="102">
        <v>16.0</v>
      </c>
      <c r="C231" s="103">
        <v>-1.5669</v>
      </c>
      <c r="D231" s="103">
        <v>-3.30332</v>
      </c>
      <c r="E231" s="103">
        <v>-100.427</v>
      </c>
      <c r="F231" s="79"/>
      <c r="G231" s="105">
        <f t="shared" si="316"/>
        <v>-2.416719342</v>
      </c>
      <c r="H231" s="105">
        <f t="shared" si="317"/>
        <v>-3.607251158</v>
      </c>
      <c r="I231" s="120">
        <f t="shared" si="318"/>
        <v>-1.345293492</v>
      </c>
      <c r="J231" s="119"/>
      <c r="K231" s="105">
        <f t="shared" ref="K231:M231" si="330">(G231*0.001*9.81)/(0.5*1.225*10^2*0.0565*0.0125)</f>
        <v>-0.5480632369</v>
      </c>
      <c r="L231" s="105">
        <f t="shared" si="330"/>
        <v>-0.8180518574</v>
      </c>
      <c r="M231" s="105">
        <f t="shared" si="330"/>
        <v>-0.3050854492</v>
      </c>
      <c r="N231" s="105">
        <f t="shared" si="320"/>
        <v>-0.2873487585</v>
      </c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  <c r="AA231" s="79"/>
      <c r="AB231" s="79"/>
      <c r="AC231" s="79"/>
      <c r="AD231" s="79"/>
      <c r="AE231" s="79"/>
      <c r="AF231" s="79"/>
      <c r="AG231" s="79"/>
      <c r="AH231" s="79"/>
      <c r="AI231" s="79"/>
      <c r="AJ231" s="79"/>
      <c r="AK231" s="79"/>
      <c r="AL231" s="79"/>
      <c r="AM231" s="79"/>
      <c r="AN231" s="79"/>
      <c r="AO231" s="79"/>
      <c r="AP231" s="79"/>
      <c r="AQ231" s="79"/>
      <c r="AR231" s="79"/>
      <c r="AS231" s="79"/>
      <c r="AT231" s="79"/>
    </row>
    <row r="232">
      <c r="A232" s="79"/>
      <c r="B232" s="102">
        <v>18.0</v>
      </c>
      <c r="C232" s="103">
        <v>-1.54431</v>
      </c>
      <c r="D232" s="103">
        <v>-3.37065</v>
      </c>
      <c r="E232" s="103">
        <v>-99.7196</v>
      </c>
      <c r="F232" s="79"/>
      <c r="G232" s="105">
        <f t="shared" si="316"/>
        <v>-2.510314221</v>
      </c>
      <c r="H232" s="105">
        <f t="shared" si="317"/>
        <v>-3.682896681</v>
      </c>
      <c r="I232" s="120">
        <f t="shared" si="318"/>
        <v>-1.335817349</v>
      </c>
      <c r="J232" s="119"/>
      <c r="K232" s="105">
        <f t="shared" ref="K232:M232" si="331">(G232*0.001*9.81)/(0.5*1.225*10^2*0.0565*0.0125)</f>
        <v>-0.5692886691</v>
      </c>
      <c r="L232" s="105">
        <f t="shared" si="331"/>
        <v>-0.8352067374</v>
      </c>
      <c r="M232" s="105">
        <f t="shared" si="331"/>
        <v>-0.302936451</v>
      </c>
      <c r="N232" s="105">
        <f t="shared" si="320"/>
        <v>-0.2845128524</v>
      </c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  <c r="AA232" s="79"/>
      <c r="AB232" s="79"/>
      <c r="AC232" s="79"/>
      <c r="AD232" s="79"/>
      <c r="AE232" s="79"/>
      <c r="AF232" s="79"/>
      <c r="AG232" s="79"/>
      <c r="AH232" s="79"/>
      <c r="AI232" s="79"/>
      <c r="AJ232" s="79"/>
      <c r="AK232" s="79"/>
      <c r="AL232" s="79"/>
      <c r="AM232" s="79"/>
      <c r="AN232" s="79"/>
      <c r="AO232" s="79"/>
      <c r="AP232" s="79"/>
      <c r="AQ232" s="79"/>
      <c r="AR232" s="79"/>
      <c r="AS232" s="79"/>
      <c r="AT232" s="79"/>
    </row>
    <row r="233">
      <c r="A233" s="79"/>
      <c r="B233" s="102">
        <v>20.0</v>
      </c>
      <c r="C233" s="103">
        <v>-1.52083</v>
      </c>
      <c r="D233" s="103">
        <v>-3.43824</v>
      </c>
      <c r="E233" s="103">
        <v>-98.8927</v>
      </c>
      <c r="F233" s="79"/>
      <c r="G233" s="105">
        <f t="shared" si="316"/>
        <v>-2.605060066</v>
      </c>
      <c r="H233" s="105">
        <f t="shared" si="317"/>
        <v>-3.751043251</v>
      </c>
      <c r="I233" s="120">
        <f t="shared" si="318"/>
        <v>-1.324740416</v>
      </c>
      <c r="J233" s="119"/>
      <c r="K233" s="105">
        <f t="shared" ref="K233:M233" si="332">(G233*0.001*9.81)/(0.5*1.225*10^2*0.0565*0.0125)</f>
        <v>-0.5907751172</v>
      </c>
      <c r="L233" s="105">
        <f t="shared" si="332"/>
        <v>-0.8506610059</v>
      </c>
      <c r="M233" s="105">
        <f t="shared" si="332"/>
        <v>-0.3004244257</v>
      </c>
      <c r="N233" s="105">
        <f t="shared" si="320"/>
        <v>-0.2813054722</v>
      </c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  <c r="Z233" s="79"/>
      <c r="AA233" s="79"/>
      <c r="AB233" s="79"/>
      <c r="AC233" s="79"/>
      <c r="AD233" s="79"/>
      <c r="AE233" s="79"/>
      <c r="AF233" s="79"/>
      <c r="AG233" s="79"/>
      <c r="AH233" s="79"/>
      <c r="AI233" s="79"/>
      <c r="AJ233" s="79"/>
      <c r="AK233" s="79"/>
      <c r="AL233" s="79"/>
      <c r="AM233" s="79"/>
      <c r="AN233" s="79"/>
      <c r="AO233" s="79"/>
      <c r="AP233" s="79"/>
      <c r="AQ233" s="79"/>
      <c r="AR233" s="79"/>
      <c r="AS233" s="79"/>
      <c r="AT233" s="79"/>
    </row>
    <row r="234">
      <c r="A234" s="79"/>
      <c r="B234" s="102">
        <v>22.0</v>
      </c>
      <c r="C234" s="103">
        <v>-1.49183</v>
      </c>
      <c r="D234" s="103">
        <v>-3.4999</v>
      </c>
      <c r="E234" s="103">
        <v>-97.9233</v>
      </c>
      <c r="F234" s="79"/>
      <c r="G234" s="105">
        <f t="shared" si="316"/>
        <v>-2.694286306</v>
      </c>
      <c r="H234" s="105">
        <f t="shared" si="317"/>
        <v>-3.803900127</v>
      </c>
      <c r="I234" s="120">
        <f t="shared" si="318"/>
        <v>-1.31175459</v>
      </c>
      <c r="J234" s="119"/>
      <c r="K234" s="105">
        <f t="shared" ref="K234:M234" si="333">(G234*0.001*9.81)/(0.5*1.225*10^2*0.0565*0.0125)</f>
        <v>-0.61100983</v>
      </c>
      <c r="L234" s="105">
        <f t="shared" si="333"/>
        <v>-0.86264788</v>
      </c>
      <c r="M234" s="105">
        <f t="shared" si="333"/>
        <v>-0.2974795022</v>
      </c>
      <c r="N234" s="105">
        <f t="shared" si="320"/>
        <v>-0.277705703</v>
      </c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  <c r="AA234" s="79"/>
      <c r="AB234" s="79"/>
      <c r="AC234" s="79"/>
      <c r="AD234" s="79"/>
      <c r="AE234" s="79"/>
      <c r="AF234" s="79"/>
      <c r="AG234" s="79"/>
      <c r="AH234" s="79"/>
      <c r="AI234" s="79"/>
      <c r="AJ234" s="79"/>
      <c r="AK234" s="79"/>
      <c r="AL234" s="79"/>
      <c r="AM234" s="79"/>
      <c r="AN234" s="79"/>
      <c r="AO234" s="79"/>
      <c r="AP234" s="79"/>
      <c r="AQ234" s="79"/>
      <c r="AR234" s="79"/>
      <c r="AS234" s="79"/>
      <c r="AT234" s="79"/>
    </row>
    <row r="235">
      <c r="A235" s="79"/>
      <c r="B235" s="102">
        <v>24.0</v>
      </c>
      <c r="C235" s="103">
        <v>-1.46919</v>
      </c>
      <c r="D235" s="103">
        <v>-3.54242</v>
      </c>
      <c r="E235" s="103">
        <v>-97.1633</v>
      </c>
      <c r="F235" s="79"/>
      <c r="G235" s="105">
        <f t="shared" si="316"/>
        <v>-2.78300387</v>
      </c>
      <c r="H235" s="105">
        <f t="shared" si="317"/>
        <v>-3.833735109</v>
      </c>
      <c r="I235" s="120">
        <f t="shared" si="318"/>
        <v>-1.301573831</v>
      </c>
      <c r="J235" s="119"/>
      <c r="K235" s="105">
        <f t="shared" ref="K235:M235" si="334">(G235*0.001*9.81)/(0.5*1.225*10^2*0.0565*0.0125)</f>
        <v>-0.6311291854</v>
      </c>
      <c r="L235" s="105">
        <f t="shared" si="334"/>
        <v>-0.8694138525</v>
      </c>
      <c r="M235" s="105">
        <f t="shared" si="334"/>
        <v>-0.2951707113</v>
      </c>
      <c r="N235" s="105">
        <f t="shared" si="320"/>
        <v>-0.2747457997</v>
      </c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  <c r="Z235" s="79"/>
      <c r="AA235" s="79"/>
      <c r="AB235" s="79"/>
      <c r="AC235" s="79"/>
      <c r="AD235" s="79"/>
      <c r="AE235" s="79"/>
      <c r="AF235" s="79"/>
      <c r="AG235" s="79"/>
      <c r="AH235" s="79"/>
      <c r="AI235" s="79"/>
      <c r="AJ235" s="79"/>
      <c r="AK235" s="79"/>
      <c r="AL235" s="79"/>
      <c r="AM235" s="79"/>
      <c r="AN235" s="79"/>
      <c r="AO235" s="79"/>
      <c r="AP235" s="79"/>
      <c r="AQ235" s="79"/>
      <c r="AR235" s="79"/>
      <c r="AS235" s="79"/>
      <c r="AT235" s="79"/>
    </row>
    <row r="236">
      <c r="A236" s="79"/>
      <c r="B236" s="102">
        <v>26.0</v>
      </c>
      <c r="C236" s="103">
        <v>-1.42532</v>
      </c>
      <c r="D236" s="103">
        <v>-3.61652</v>
      </c>
      <c r="E236" s="103">
        <v>-95.6067</v>
      </c>
      <c r="F236" s="79"/>
      <c r="G236" s="105">
        <f t="shared" si="316"/>
        <v>-2.86644715</v>
      </c>
      <c r="H236" s="105">
        <f t="shared" si="317"/>
        <v>-3.875325807</v>
      </c>
      <c r="I236" s="120">
        <f t="shared" si="318"/>
        <v>-1.28072203</v>
      </c>
      <c r="J236" s="119"/>
      <c r="K236" s="105">
        <f t="shared" ref="K236:M236" si="335">(G236*0.001*9.81)/(0.5*1.225*10^2*0.0565*0.0125)</f>
        <v>-0.6500524395</v>
      </c>
      <c r="L236" s="105">
        <f t="shared" si="335"/>
        <v>-0.8788457847</v>
      </c>
      <c r="M236" s="105">
        <f t="shared" si="335"/>
        <v>-0.2904419431</v>
      </c>
      <c r="N236" s="105">
        <f t="shared" si="320"/>
        <v>-0.2694046278</v>
      </c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  <c r="AA236" s="79"/>
      <c r="AB236" s="79"/>
      <c r="AC236" s="79"/>
      <c r="AD236" s="79"/>
      <c r="AE236" s="79"/>
      <c r="AF236" s="79"/>
      <c r="AG236" s="79"/>
      <c r="AH236" s="79"/>
      <c r="AI236" s="79"/>
      <c r="AJ236" s="79"/>
      <c r="AK236" s="79"/>
      <c r="AL236" s="79"/>
      <c r="AM236" s="79"/>
      <c r="AN236" s="79"/>
      <c r="AO236" s="79"/>
      <c r="AP236" s="79"/>
      <c r="AQ236" s="79"/>
      <c r="AR236" s="79"/>
      <c r="AS236" s="79"/>
      <c r="AT236" s="79"/>
    </row>
    <row r="237">
      <c r="A237" s="79"/>
      <c r="B237" s="102">
        <v>28.0</v>
      </c>
      <c r="C237" s="103">
        <v>-1.39379</v>
      </c>
      <c r="D237" s="103">
        <v>-3.664</v>
      </c>
      <c r="E237" s="103">
        <v>-94.5484</v>
      </c>
      <c r="F237" s="79"/>
      <c r="G237" s="105">
        <f t="shared" si="316"/>
        <v>-2.950787332</v>
      </c>
      <c r="H237" s="105">
        <f t="shared" si="317"/>
        <v>-3.88946475</v>
      </c>
      <c r="I237" s="120">
        <f t="shared" si="318"/>
        <v>-1.266545324</v>
      </c>
      <c r="J237" s="119"/>
      <c r="K237" s="105">
        <f t="shared" ref="K237:M237" si="336">(G237*0.001*9.81)/(0.5*1.225*10^2*0.0565*0.0125)</f>
        <v>-0.6691790928</v>
      </c>
      <c r="L237" s="105">
        <f t="shared" si="336"/>
        <v>-0.8820522118</v>
      </c>
      <c r="M237" s="105">
        <f t="shared" si="336"/>
        <v>-0.2872269518</v>
      </c>
      <c r="N237" s="105">
        <f t="shared" si="320"/>
        <v>-0.2655706504</v>
      </c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79"/>
      <c r="AA237" s="79"/>
      <c r="AB237" s="79"/>
      <c r="AC237" s="79"/>
      <c r="AD237" s="79"/>
      <c r="AE237" s="79"/>
      <c r="AF237" s="79"/>
      <c r="AG237" s="79"/>
      <c r="AH237" s="79"/>
      <c r="AI237" s="79"/>
      <c r="AJ237" s="79"/>
      <c r="AK237" s="79"/>
      <c r="AL237" s="79"/>
      <c r="AM237" s="79"/>
      <c r="AN237" s="79"/>
      <c r="AO237" s="79"/>
      <c r="AP237" s="79"/>
      <c r="AQ237" s="79"/>
      <c r="AR237" s="79"/>
      <c r="AS237" s="79"/>
      <c r="AT237" s="79"/>
    </row>
    <row r="238">
      <c r="A238" s="79"/>
      <c r="B238" s="102">
        <v>30.0</v>
      </c>
      <c r="C238" s="103">
        <v>-1.36959</v>
      </c>
      <c r="D238" s="103">
        <v>-3.70131</v>
      </c>
      <c r="E238" s="103">
        <v>-93.7024</v>
      </c>
      <c r="F238" s="79"/>
      <c r="G238" s="105">
        <f t="shared" si="316"/>
        <v>-3.036754733</v>
      </c>
      <c r="H238" s="105">
        <f t="shared" si="317"/>
        <v>-3.890223487</v>
      </c>
      <c r="I238" s="120">
        <f t="shared" si="318"/>
        <v>-1.255212532</v>
      </c>
      <c r="J238" s="119"/>
      <c r="K238" s="105">
        <f t="shared" ref="K238:M238" si="337">(G238*0.001*9.81)/(0.5*1.225*10^2*0.0565*0.0125)</f>
        <v>-0.6886747667</v>
      </c>
      <c r="L238" s="105">
        <f t="shared" si="337"/>
        <v>-0.8822242782</v>
      </c>
      <c r="M238" s="105">
        <f t="shared" si="337"/>
        <v>-0.284656903</v>
      </c>
      <c r="N238" s="105">
        <f t="shared" si="320"/>
        <v>-0.2623696731</v>
      </c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  <c r="AA238" s="79"/>
      <c r="AB238" s="79"/>
      <c r="AC238" s="79"/>
      <c r="AD238" s="79"/>
      <c r="AE238" s="79"/>
      <c r="AF238" s="79"/>
      <c r="AG238" s="79"/>
      <c r="AH238" s="79"/>
      <c r="AI238" s="79"/>
      <c r="AJ238" s="79"/>
      <c r="AK238" s="79"/>
      <c r="AL238" s="79"/>
      <c r="AM238" s="79"/>
      <c r="AN238" s="79"/>
      <c r="AO238" s="79"/>
      <c r="AP238" s="79"/>
      <c r="AQ238" s="79"/>
      <c r="AR238" s="79"/>
      <c r="AS238" s="79"/>
      <c r="AT238" s="79"/>
    </row>
    <row r="239">
      <c r="A239" s="79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  <c r="AA239" s="79"/>
      <c r="AB239" s="79"/>
      <c r="AC239" s="79"/>
      <c r="AD239" s="79"/>
      <c r="AE239" s="79"/>
      <c r="AF239" s="79"/>
      <c r="AG239" s="79"/>
      <c r="AH239" s="79"/>
      <c r="AI239" s="79"/>
      <c r="AJ239" s="79"/>
      <c r="AK239" s="79"/>
      <c r="AL239" s="79"/>
      <c r="AM239" s="79"/>
      <c r="AN239" s="79"/>
      <c r="AO239" s="79"/>
      <c r="AP239" s="79"/>
      <c r="AQ239" s="79"/>
      <c r="AR239" s="79"/>
      <c r="AS239" s="79"/>
      <c r="AT239" s="79"/>
    </row>
    <row r="240">
      <c r="A240" s="79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  <c r="AA240" s="79"/>
      <c r="AB240" s="79"/>
      <c r="AC240" s="79"/>
      <c r="AD240" s="79"/>
      <c r="AE240" s="79"/>
      <c r="AF240" s="79"/>
      <c r="AG240" s="79"/>
      <c r="AH240" s="79"/>
      <c r="AI240" s="79"/>
      <c r="AJ240" s="79"/>
      <c r="AK240" s="79"/>
      <c r="AL240" s="79"/>
      <c r="AM240" s="79"/>
      <c r="AN240" s="79"/>
      <c r="AO240" s="79"/>
      <c r="AP240" s="79"/>
      <c r="AQ240" s="79"/>
      <c r="AR240" s="79"/>
      <c r="AS240" s="79"/>
      <c r="AT240" s="79"/>
    </row>
    <row r="241">
      <c r="A241" s="79"/>
      <c r="B241" s="109" t="s">
        <v>155</v>
      </c>
      <c r="C241" s="30"/>
      <c r="D241" s="30"/>
      <c r="E241" s="35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  <c r="AA241" s="79"/>
      <c r="AB241" s="79"/>
      <c r="AC241" s="79"/>
      <c r="AD241" s="79"/>
      <c r="AE241" s="79"/>
      <c r="AF241" s="79"/>
      <c r="AG241" s="79"/>
      <c r="AH241" s="79"/>
      <c r="AI241" s="79"/>
      <c r="AJ241" s="79"/>
      <c r="AK241" s="79"/>
      <c r="AL241" s="79"/>
      <c r="AM241" s="79"/>
      <c r="AN241" s="79"/>
      <c r="AO241" s="79"/>
      <c r="AP241" s="79"/>
      <c r="AQ241" s="79"/>
      <c r="AR241" s="79"/>
      <c r="AS241" s="79"/>
      <c r="AT241" s="79"/>
    </row>
    <row r="242">
      <c r="A242" s="79"/>
      <c r="B242" s="100" t="s">
        <v>63</v>
      </c>
      <c r="C242" s="101" t="s">
        <v>128</v>
      </c>
      <c r="D242" s="101" t="s">
        <v>129</v>
      </c>
      <c r="E242" s="101" t="s">
        <v>130</v>
      </c>
      <c r="F242" s="79"/>
      <c r="G242" s="117" t="s">
        <v>137</v>
      </c>
      <c r="H242" s="117" t="s">
        <v>138</v>
      </c>
      <c r="I242" s="118" t="s">
        <v>139</v>
      </c>
      <c r="J242" s="119"/>
      <c r="K242" s="112" t="s">
        <v>132</v>
      </c>
      <c r="L242" s="112" t="s">
        <v>133</v>
      </c>
      <c r="M242" s="113" t="s">
        <v>134</v>
      </c>
      <c r="N242" s="113" t="s">
        <v>135</v>
      </c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  <c r="AA242" s="79"/>
      <c r="AB242" s="79"/>
      <c r="AC242" s="79"/>
      <c r="AD242" s="79"/>
      <c r="AE242" s="79"/>
      <c r="AF242" s="79"/>
      <c r="AG242" s="79"/>
      <c r="AH242" s="79"/>
      <c r="AI242" s="79"/>
      <c r="AJ242" s="79"/>
      <c r="AK242" s="79"/>
      <c r="AL242" s="79"/>
      <c r="AM242" s="79"/>
      <c r="AN242" s="79"/>
      <c r="AO242" s="79"/>
      <c r="AP242" s="79"/>
      <c r="AQ242" s="79"/>
      <c r="AR242" s="79"/>
      <c r="AS242" s="79"/>
      <c r="AT242" s="79"/>
    </row>
    <row r="243">
      <c r="A243" s="79"/>
      <c r="B243" s="102">
        <v>-6.0</v>
      </c>
      <c r="C243" s="103">
        <v>1.18398</v>
      </c>
      <c r="D243" s="103">
        <v>-3.29439</v>
      </c>
      <c r="E243" s="103">
        <v>2.91821</v>
      </c>
      <c r="F243" s="79"/>
      <c r="G243" s="105">
        <f t="shared" ref="G243:G261" si="339">C243*COS(B243*3.141592654/180) + D243*SIN(B243*3.141592654/180)</f>
        <v>1.521851558</v>
      </c>
      <c r="H243" s="105">
        <f t="shared" ref="H243:H261" si="340">D243*COS(B243*3.141592654/180) + C243*SIN(B243*3.141592654/180)</f>
        <v>-3.400102597</v>
      </c>
      <c r="I243" s="120">
        <f t="shared" ref="I243:I261" si="341">E243*0.1/((0.175*0.0565)*25^2*1.208 )</f>
        <v>0.03909156822</v>
      </c>
      <c r="J243" s="119"/>
      <c r="K243" s="105">
        <f t="shared" ref="K243:M243" si="338">(G243*0.001*9.81)/(0.5*1.225*10^2*0.0565*0.0125)</f>
        <v>0.3451252599</v>
      </c>
      <c r="L243" s="105">
        <f t="shared" si="338"/>
        <v>-0.7710747388</v>
      </c>
      <c r="M243" s="105">
        <f t="shared" si="338"/>
        <v>0.00886517977</v>
      </c>
      <c r="N243" s="105">
        <f t="shared" ref="N243:N261" si="343">M243-K243*(1.8284806565186/56.5)</f>
        <v>-0.002303932829</v>
      </c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  <c r="AA243" s="79"/>
      <c r="AB243" s="79"/>
      <c r="AC243" s="79"/>
      <c r="AD243" s="79"/>
      <c r="AE243" s="79"/>
      <c r="AF243" s="79"/>
      <c r="AG243" s="79"/>
      <c r="AH243" s="79"/>
      <c r="AI243" s="79"/>
      <c r="AJ243" s="79"/>
      <c r="AK243" s="79"/>
      <c r="AL243" s="79"/>
      <c r="AM243" s="79"/>
      <c r="AN243" s="79"/>
      <c r="AO243" s="79"/>
      <c r="AP243" s="79"/>
      <c r="AQ243" s="79"/>
      <c r="AR243" s="79"/>
      <c r="AS243" s="79"/>
      <c r="AT243" s="79"/>
    </row>
    <row r="244">
      <c r="A244" s="79"/>
      <c r="B244" s="102">
        <v>-4.0</v>
      </c>
      <c r="C244" s="103">
        <v>1.74527</v>
      </c>
      <c r="D244" s="103">
        <v>-3.40011</v>
      </c>
      <c r="E244" s="103">
        <v>35.2529</v>
      </c>
      <c r="F244" s="79"/>
      <c r="G244" s="105">
        <f t="shared" si="339"/>
        <v>1.978198294</v>
      </c>
      <c r="H244" s="105">
        <f t="shared" si="340"/>
        <v>-3.513571384</v>
      </c>
      <c r="I244" s="120">
        <f t="shared" si="341"/>
        <v>0.4722385111</v>
      </c>
      <c r="J244" s="119"/>
      <c r="K244" s="105">
        <f t="shared" ref="K244:M244" si="342">(G244*0.001*9.81)/(0.5*1.225*10^2*0.0565*0.0125)</f>
        <v>0.4486155019</v>
      </c>
      <c r="L244" s="105">
        <f t="shared" si="342"/>
        <v>-0.7968071727</v>
      </c>
      <c r="M244" s="105">
        <f t="shared" si="342"/>
        <v>0.1070941762</v>
      </c>
      <c r="N244" s="105">
        <f t="shared" si="343"/>
        <v>0.09257586173</v>
      </c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  <c r="AA244" s="79"/>
      <c r="AB244" s="79"/>
      <c r="AC244" s="79"/>
      <c r="AD244" s="79"/>
      <c r="AE244" s="79"/>
      <c r="AF244" s="79"/>
      <c r="AG244" s="79"/>
      <c r="AH244" s="79"/>
      <c r="AI244" s="79"/>
      <c r="AJ244" s="79"/>
      <c r="AK244" s="79"/>
      <c r="AL244" s="79"/>
      <c r="AM244" s="79"/>
      <c r="AN244" s="79"/>
      <c r="AO244" s="79"/>
      <c r="AP244" s="79"/>
      <c r="AQ244" s="79"/>
      <c r="AR244" s="79"/>
      <c r="AS244" s="79"/>
      <c r="AT244" s="79"/>
    </row>
    <row r="245">
      <c r="A245" s="79"/>
      <c r="B245" s="102">
        <v>-4.0</v>
      </c>
      <c r="C245" s="103">
        <v>1.85231</v>
      </c>
      <c r="D245" s="103">
        <v>-3.35919</v>
      </c>
      <c r="E245" s="103">
        <v>38.7752</v>
      </c>
      <c r="F245" s="79"/>
      <c r="G245" s="105">
        <f t="shared" si="339"/>
        <v>2.082123115</v>
      </c>
      <c r="H245" s="105">
        <f t="shared" si="340"/>
        <v>-3.480217796</v>
      </c>
      <c r="I245" s="120">
        <f t="shared" si="341"/>
        <v>0.5194223089</v>
      </c>
      <c r="J245" s="119"/>
      <c r="K245" s="105">
        <f t="shared" ref="K245:M245" si="344">(G245*0.001*9.81)/(0.5*1.225*10^2*0.0565*0.0125)</f>
        <v>0.4721835566</v>
      </c>
      <c r="L245" s="105">
        <f t="shared" si="344"/>
        <v>-0.7892432512</v>
      </c>
      <c r="M245" s="105">
        <f t="shared" si="344"/>
        <v>0.1177945105</v>
      </c>
      <c r="N245" s="105">
        <f t="shared" si="343"/>
        <v>0.1025134751</v>
      </c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  <c r="AA245" s="79"/>
      <c r="AB245" s="79"/>
      <c r="AC245" s="79"/>
      <c r="AD245" s="79"/>
      <c r="AE245" s="79"/>
      <c r="AF245" s="79"/>
      <c r="AG245" s="79"/>
      <c r="AH245" s="79"/>
      <c r="AI245" s="79"/>
      <c r="AJ245" s="79"/>
      <c r="AK245" s="79"/>
      <c r="AL245" s="79"/>
      <c r="AM245" s="79"/>
      <c r="AN245" s="79"/>
      <c r="AO245" s="79"/>
      <c r="AP245" s="79"/>
      <c r="AQ245" s="79"/>
      <c r="AR245" s="79"/>
      <c r="AS245" s="79"/>
      <c r="AT245" s="79"/>
    </row>
    <row r="246">
      <c r="A246" s="79"/>
      <c r="B246" s="102">
        <v>-2.0</v>
      </c>
      <c r="C246" s="103">
        <v>2.54012</v>
      </c>
      <c r="D246" s="103">
        <v>-3.30588</v>
      </c>
      <c r="E246" s="103">
        <v>76.654</v>
      </c>
      <c r="F246" s="79"/>
      <c r="G246" s="105">
        <f t="shared" si="339"/>
        <v>2.653946176</v>
      </c>
      <c r="H246" s="105">
        <f t="shared" si="340"/>
        <v>-3.392515057</v>
      </c>
      <c r="I246" s="120">
        <f t="shared" si="341"/>
        <v>1.026836681</v>
      </c>
      <c r="J246" s="119"/>
      <c r="K246" s="105">
        <f t="shared" ref="K246:M246" si="345">(G246*0.001*9.81)/(0.5*1.225*10^2*0.0565*0.0125)</f>
        <v>0.6018615015</v>
      </c>
      <c r="L246" s="105">
        <f t="shared" si="345"/>
        <v>-0.7693540377</v>
      </c>
      <c r="M246" s="105">
        <f t="shared" si="345"/>
        <v>0.232865863</v>
      </c>
      <c r="N246" s="105">
        <f t="shared" si="343"/>
        <v>0.2133881265</v>
      </c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  <c r="AA246" s="79"/>
      <c r="AB246" s="79"/>
      <c r="AC246" s="79"/>
      <c r="AD246" s="79"/>
      <c r="AE246" s="79"/>
      <c r="AF246" s="79"/>
      <c r="AG246" s="79"/>
      <c r="AH246" s="79"/>
      <c r="AI246" s="79"/>
      <c r="AJ246" s="79"/>
      <c r="AK246" s="79"/>
      <c r="AL246" s="79"/>
      <c r="AM246" s="79"/>
      <c r="AN246" s="79"/>
      <c r="AO246" s="79"/>
      <c r="AP246" s="79"/>
      <c r="AQ246" s="79"/>
      <c r="AR246" s="79"/>
      <c r="AS246" s="79"/>
      <c r="AT246" s="79"/>
    </row>
    <row r="247">
      <c r="A247" s="79"/>
      <c r="B247" s="102">
        <v>0.0</v>
      </c>
      <c r="C247" s="103">
        <v>2.94156</v>
      </c>
      <c r="D247" s="103">
        <v>-3.31119</v>
      </c>
      <c r="E247" s="103">
        <v>101.659</v>
      </c>
      <c r="F247" s="79"/>
      <c r="G247" s="105">
        <f t="shared" si="339"/>
        <v>2.94156</v>
      </c>
      <c r="H247" s="105">
        <f t="shared" si="340"/>
        <v>-3.31119</v>
      </c>
      <c r="I247" s="120">
        <f t="shared" si="341"/>
        <v>1.361797038</v>
      </c>
      <c r="J247" s="119"/>
      <c r="K247" s="105">
        <f t="shared" ref="K247:M247" si="346">(G247*0.001*9.81)/(0.5*1.225*10^2*0.0565*0.0125)</f>
        <v>0.6670865199</v>
      </c>
      <c r="L247" s="105">
        <f t="shared" si="346"/>
        <v>-0.7509111539</v>
      </c>
      <c r="M247" s="105">
        <f t="shared" si="346"/>
        <v>0.3088281207</v>
      </c>
      <c r="N247" s="105">
        <f t="shared" si="343"/>
        <v>0.2872395402</v>
      </c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  <c r="AA247" s="79"/>
      <c r="AB247" s="79"/>
      <c r="AC247" s="79"/>
      <c r="AD247" s="79"/>
      <c r="AE247" s="79"/>
      <c r="AF247" s="79"/>
      <c r="AG247" s="79"/>
      <c r="AH247" s="79"/>
      <c r="AI247" s="79"/>
      <c r="AJ247" s="79"/>
      <c r="AK247" s="79"/>
      <c r="AL247" s="79"/>
      <c r="AM247" s="79"/>
      <c r="AN247" s="79"/>
      <c r="AO247" s="79"/>
      <c r="AP247" s="79"/>
      <c r="AQ247" s="79"/>
      <c r="AR247" s="79"/>
      <c r="AS247" s="79"/>
      <c r="AT247" s="79"/>
    </row>
    <row r="248">
      <c r="A248" s="79"/>
      <c r="B248" s="102">
        <v>2.0</v>
      </c>
      <c r="C248" s="103">
        <v>3.60073</v>
      </c>
      <c r="D248" s="103">
        <v>-3.15085</v>
      </c>
      <c r="E248" s="103">
        <v>137.168</v>
      </c>
      <c r="F248" s="79"/>
      <c r="G248" s="105">
        <f t="shared" si="339"/>
        <v>3.488573453</v>
      </c>
      <c r="H248" s="105">
        <f t="shared" si="340"/>
        <v>-3.023266923</v>
      </c>
      <c r="I248" s="120">
        <f t="shared" si="341"/>
        <v>1.837466197</v>
      </c>
      <c r="J248" s="119"/>
      <c r="K248" s="105">
        <f t="shared" ref="K248:M248" si="347">(G248*0.001*9.81)/(0.5*1.225*10^2*0.0565*0.0125)</f>
        <v>0.7911381459</v>
      </c>
      <c r="L248" s="105">
        <f t="shared" si="347"/>
        <v>-0.6856160031</v>
      </c>
      <c r="M248" s="105">
        <f t="shared" si="347"/>
        <v>0.4167002987</v>
      </c>
      <c r="N248" s="105">
        <f t="shared" si="343"/>
        <v>0.3910970988</v>
      </c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  <c r="AA248" s="79"/>
      <c r="AB248" s="79"/>
      <c r="AC248" s="79"/>
      <c r="AD248" s="79"/>
      <c r="AE248" s="79"/>
      <c r="AF248" s="79"/>
      <c r="AG248" s="79"/>
      <c r="AH248" s="79"/>
      <c r="AI248" s="79"/>
      <c r="AJ248" s="79"/>
      <c r="AK248" s="79"/>
      <c r="AL248" s="79"/>
      <c r="AM248" s="79"/>
      <c r="AN248" s="79"/>
      <c r="AO248" s="79"/>
      <c r="AP248" s="79"/>
      <c r="AQ248" s="79"/>
      <c r="AR248" s="79"/>
      <c r="AS248" s="79"/>
      <c r="AT248" s="79"/>
    </row>
    <row r="249">
      <c r="A249" s="79"/>
      <c r="B249" s="102">
        <v>4.0</v>
      </c>
      <c r="C249" s="103">
        <v>3.97403</v>
      </c>
      <c r="D249" s="103">
        <v>-3.09207</v>
      </c>
      <c r="E249" s="103">
        <v>159.288</v>
      </c>
      <c r="F249" s="79"/>
      <c r="G249" s="105">
        <f t="shared" si="339"/>
        <v>3.748657563</v>
      </c>
      <c r="H249" s="105">
        <f t="shared" si="340"/>
        <v>-2.807323553</v>
      </c>
      <c r="I249" s="120">
        <f t="shared" si="341"/>
        <v>2.133779858</v>
      </c>
      <c r="J249" s="119"/>
      <c r="K249" s="105">
        <f t="shared" ref="K249:M249" si="348">(G249*0.001*9.81)/(0.5*1.225*10^2*0.0565*0.0125)</f>
        <v>0.8501199799</v>
      </c>
      <c r="L249" s="105">
        <f t="shared" si="348"/>
        <v>-0.6366443994</v>
      </c>
      <c r="M249" s="105">
        <f t="shared" si="348"/>
        <v>0.4838982647</v>
      </c>
      <c r="N249" s="105">
        <f t="shared" si="343"/>
        <v>0.4563862658</v>
      </c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  <c r="AA249" s="79"/>
      <c r="AB249" s="79"/>
      <c r="AC249" s="79"/>
      <c r="AD249" s="79"/>
      <c r="AE249" s="79"/>
      <c r="AF249" s="79"/>
      <c r="AG249" s="79"/>
      <c r="AH249" s="79"/>
      <c r="AI249" s="79"/>
      <c r="AJ249" s="79"/>
      <c r="AK249" s="79"/>
      <c r="AL249" s="79"/>
      <c r="AM249" s="79"/>
      <c r="AN249" s="79"/>
      <c r="AO249" s="79"/>
      <c r="AP249" s="79"/>
      <c r="AQ249" s="79"/>
      <c r="AR249" s="79"/>
      <c r="AS249" s="79"/>
      <c r="AT249" s="79"/>
    </row>
    <row r="250">
      <c r="A250" s="79"/>
      <c r="B250" s="102">
        <v>6.0</v>
      </c>
      <c r="C250" s="103">
        <v>4.53842</v>
      </c>
      <c r="D250" s="103">
        <v>-2.89503</v>
      </c>
      <c r="E250" s="103">
        <v>189.687</v>
      </c>
      <c r="F250" s="79"/>
      <c r="G250" s="105">
        <f t="shared" si="339"/>
        <v>4.210945023</v>
      </c>
      <c r="H250" s="105">
        <f t="shared" si="340"/>
        <v>-2.404776654</v>
      </c>
      <c r="I250" s="120">
        <f t="shared" si="341"/>
        <v>2.54099681</v>
      </c>
      <c r="J250" s="119"/>
      <c r="K250" s="105">
        <f t="shared" ref="K250:M250" si="349">(G250*0.001*9.81)/(0.5*1.225*10^2*0.0565*0.0125)</f>
        <v>0.9549574583</v>
      </c>
      <c r="L250" s="105">
        <f t="shared" si="349"/>
        <v>-0.5453548762</v>
      </c>
      <c r="M250" s="105">
        <f t="shared" si="349"/>
        <v>0.5762468619</v>
      </c>
      <c r="N250" s="105">
        <f t="shared" si="343"/>
        <v>0.5453420612</v>
      </c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  <c r="AA250" s="79"/>
      <c r="AB250" s="79"/>
      <c r="AC250" s="79"/>
      <c r="AD250" s="79"/>
      <c r="AE250" s="79"/>
      <c r="AF250" s="79"/>
      <c r="AG250" s="79"/>
      <c r="AH250" s="79"/>
      <c r="AI250" s="79"/>
      <c r="AJ250" s="79"/>
      <c r="AK250" s="79"/>
      <c r="AL250" s="79"/>
      <c r="AM250" s="79"/>
      <c r="AN250" s="79"/>
      <c r="AO250" s="79"/>
      <c r="AP250" s="79"/>
      <c r="AQ250" s="79"/>
      <c r="AR250" s="79"/>
      <c r="AS250" s="79"/>
      <c r="AT250" s="79"/>
    </row>
    <row r="251">
      <c r="A251" s="79"/>
      <c r="B251" s="102">
        <v>8.0</v>
      </c>
      <c r="C251" s="103">
        <v>4.78491</v>
      </c>
      <c r="D251" s="103">
        <v>-2.63886</v>
      </c>
      <c r="E251" s="103">
        <v>205.21</v>
      </c>
      <c r="F251" s="79"/>
      <c r="G251" s="105">
        <f t="shared" si="339"/>
        <v>4.371085256</v>
      </c>
      <c r="H251" s="105">
        <f t="shared" si="340"/>
        <v>-1.947248033</v>
      </c>
      <c r="I251" s="120">
        <f t="shared" si="341"/>
        <v>2.748938807</v>
      </c>
      <c r="J251" s="119"/>
      <c r="K251" s="105">
        <f t="shared" ref="K251:M251" si="350">(G251*0.001*9.81)/(0.5*1.225*10^2*0.0565*0.0125)</f>
        <v>0.9912740353</v>
      </c>
      <c r="L251" s="105">
        <f t="shared" si="350"/>
        <v>-0.4415966065</v>
      </c>
      <c r="M251" s="105">
        <f t="shared" si="350"/>
        <v>0.6234039156</v>
      </c>
      <c r="N251" s="105">
        <f t="shared" si="343"/>
        <v>0.59132382</v>
      </c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  <c r="AA251" s="79"/>
      <c r="AB251" s="79"/>
      <c r="AC251" s="79"/>
      <c r="AD251" s="79"/>
      <c r="AE251" s="79"/>
      <c r="AF251" s="79"/>
      <c r="AG251" s="79"/>
      <c r="AH251" s="79"/>
      <c r="AI251" s="79"/>
      <c r="AJ251" s="79"/>
      <c r="AK251" s="79"/>
      <c r="AL251" s="79"/>
      <c r="AM251" s="79"/>
      <c r="AN251" s="79"/>
      <c r="AO251" s="79"/>
      <c r="AP251" s="79"/>
      <c r="AQ251" s="79"/>
      <c r="AR251" s="79"/>
      <c r="AS251" s="79"/>
      <c r="AT251" s="79"/>
    </row>
    <row r="252">
      <c r="A252" s="79"/>
      <c r="B252" s="102">
        <v>10.0</v>
      </c>
      <c r="C252" s="103">
        <v>4.23622</v>
      </c>
      <c r="D252" s="103">
        <v>-3.31637</v>
      </c>
      <c r="E252" s="103">
        <v>165.924</v>
      </c>
      <c r="F252" s="79"/>
      <c r="G252" s="105">
        <f t="shared" si="339"/>
        <v>3.595980692</v>
      </c>
      <c r="H252" s="105">
        <f t="shared" si="340"/>
        <v>-2.530375005</v>
      </c>
      <c r="I252" s="120">
        <f t="shared" si="341"/>
        <v>2.222673956</v>
      </c>
      <c r="J252" s="119"/>
      <c r="K252" s="105">
        <f t="shared" ref="K252:M252" si="351">(G252*0.001*9.81)/(0.5*1.225*10^2*0.0565*0.0125)</f>
        <v>0.8154959429</v>
      </c>
      <c r="L252" s="105">
        <f t="shared" si="351"/>
        <v>-0.5738380505</v>
      </c>
      <c r="M252" s="105">
        <f t="shared" si="351"/>
        <v>0.5040576546</v>
      </c>
      <c r="N252" s="105">
        <f t="shared" si="343"/>
        <v>0.4776661757</v>
      </c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  <c r="AA252" s="79"/>
      <c r="AB252" s="79"/>
      <c r="AC252" s="79"/>
      <c r="AD252" s="79"/>
      <c r="AE252" s="79"/>
      <c r="AF252" s="79"/>
      <c r="AG252" s="79"/>
      <c r="AH252" s="79"/>
      <c r="AI252" s="79"/>
      <c r="AJ252" s="79"/>
      <c r="AK252" s="79"/>
      <c r="AL252" s="79"/>
      <c r="AM252" s="79"/>
      <c r="AN252" s="79"/>
      <c r="AO252" s="79"/>
      <c r="AP252" s="79"/>
      <c r="AQ252" s="79"/>
      <c r="AR252" s="79"/>
      <c r="AS252" s="79"/>
      <c r="AT252" s="79"/>
    </row>
    <row r="253">
      <c r="A253" s="79"/>
      <c r="B253" s="102">
        <v>12.0</v>
      </c>
      <c r="C253" s="103">
        <v>4.26246</v>
      </c>
      <c r="D253" s="103">
        <v>-3.21744</v>
      </c>
      <c r="E253" s="103">
        <v>167.49</v>
      </c>
      <c r="F253" s="79"/>
      <c r="G253" s="105">
        <f t="shared" si="339"/>
        <v>3.500371632</v>
      </c>
      <c r="H253" s="105">
        <f t="shared" si="340"/>
        <v>-2.260915951</v>
      </c>
      <c r="I253" s="120">
        <f t="shared" si="341"/>
        <v>2.243651677</v>
      </c>
      <c r="J253" s="119"/>
      <c r="K253" s="105">
        <f t="shared" ref="K253:M253" si="352">(G253*0.001*9.81)/(0.5*1.225*10^2*0.0565*0.0125)</f>
        <v>0.7938137349</v>
      </c>
      <c r="L253" s="105">
        <f t="shared" si="352"/>
        <v>-0.5127301681</v>
      </c>
      <c r="M253" s="105">
        <f t="shared" si="352"/>
        <v>0.5088149789</v>
      </c>
      <c r="N253" s="105">
        <f t="shared" si="343"/>
        <v>0.4831251903</v>
      </c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  <c r="AA253" s="79"/>
      <c r="AB253" s="79"/>
      <c r="AC253" s="79"/>
      <c r="AD253" s="79"/>
      <c r="AE253" s="79"/>
      <c r="AF253" s="79"/>
      <c r="AG253" s="79"/>
      <c r="AH253" s="79"/>
      <c r="AI253" s="79"/>
      <c r="AJ253" s="79"/>
      <c r="AK253" s="79"/>
      <c r="AL253" s="79"/>
      <c r="AM253" s="79"/>
      <c r="AN253" s="79"/>
      <c r="AO253" s="79"/>
      <c r="AP253" s="79"/>
      <c r="AQ253" s="79"/>
      <c r="AR253" s="79"/>
      <c r="AS253" s="79"/>
      <c r="AT253" s="79"/>
    </row>
    <row r="254">
      <c r="A254" s="79"/>
      <c r="B254" s="102">
        <v>14.0</v>
      </c>
      <c r="C254" s="103">
        <v>3.51383</v>
      </c>
      <c r="D254" s="103">
        <v>-3.8803</v>
      </c>
      <c r="E254" s="103">
        <v>119.966</v>
      </c>
      <c r="F254" s="79"/>
      <c r="G254" s="105">
        <f t="shared" si="339"/>
        <v>2.4707247</v>
      </c>
      <c r="H254" s="105">
        <f t="shared" si="340"/>
        <v>-2.914966092</v>
      </c>
      <c r="I254" s="120">
        <f t="shared" si="341"/>
        <v>1.607032761</v>
      </c>
      <c r="J254" s="119"/>
      <c r="K254" s="105">
        <f t="shared" ref="K254:M254" si="353">(G254*0.001*9.81)/(0.5*1.225*10^2*0.0565*0.0125)</f>
        <v>0.5603105638</v>
      </c>
      <c r="L254" s="105">
        <f t="shared" si="353"/>
        <v>-0.6610555576</v>
      </c>
      <c r="M254" s="105">
        <f t="shared" si="353"/>
        <v>0.3644426399</v>
      </c>
      <c r="N254" s="105">
        <f t="shared" si="343"/>
        <v>0.3463095952</v>
      </c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  <c r="AA254" s="79"/>
      <c r="AB254" s="79"/>
      <c r="AC254" s="79"/>
      <c r="AD254" s="79"/>
      <c r="AE254" s="79"/>
      <c r="AF254" s="79"/>
      <c r="AG254" s="79"/>
      <c r="AH254" s="79"/>
      <c r="AI254" s="79"/>
      <c r="AJ254" s="79"/>
      <c r="AK254" s="79"/>
      <c r="AL254" s="79"/>
      <c r="AM254" s="79"/>
      <c r="AN254" s="79"/>
      <c r="AO254" s="79"/>
      <c r="AP254" s="79"/>
      <c r="AQ254" s="79"/>
      <c r="AR254" s="79"/>
      <c r="AS254" s="79"/>
      <c r="AT254" s="79"/>
    </row>
    <row r="255">
      <c r="A255" s="79"/>
      <c r="B255" s="102">
        <v>16.0</v>
      </c>
      <c r="C255" s="103">
        <v>3.44171</v>
      </c>
      <c r="D255" s="103">
        <v>-3.718</v>
      </c>
      <c r="E255" s="103">
        <v>114.441</v>
      </c>
      <c r="F255" s="79"/>
      <c r="G255" s="105">
        <f t="shared" si="339"/>
        <v>2.283564302</v>
      </c>
      <c r="H255" s="105">
        <f t="shared" si="340"/>
        <v>-2.625307141</v>
      </c>
      <c r="I255" s="120">
        <f t="shared" si="341"/>
        <v>1.533021324</v>
      </c>
      <c r="J255" s="119"/>
      <c r="K255" s="105">
        <f t="shared" ref="K255:M255" si="354">(G255*0.001*9.81)/(0.5*1.225*10^2*0.0565*0.0125)</f>
        <v>0.5178663578</v>
      </c>
      <c r="L255" s="105">
        <f t="shared" si="354"/>
        <v>-0.5953667458</v>
      </c>
      <c r="M255" s="105">
        <f t="shared" si="354"/>
        <v>0.3476583378</v>
      </c>
      <c r="N255" s="105">
        <f t="shared" si="343"/>
        <v>0.3308988933</v>
      </c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  <c r="AA255" s="79"/>
      <c r="AB255" s="79"/>
      <c r="AC255" s="79"/>
      <c r="AD255" s="79"/>
      <c r="AE255" s="79"/>
      <c r="AF255" s="79"/>
      <c r="AG255" s="79"/>
      <c r="AH255" s="79"/>
      <c r="AI255" s="79"/>
      <c r="AJ255" s="79"/>
      <c r="AK255" s="79"/>
      <c r="AL255" s="79"/>
      <c r="AM255" s="79"/>
      <c r="AN255" s="79"/>
      <c r="AO255" s="79"/>
      <c r="AP255" s="79"/>
      <c r="AQ255" s="79"/>
      <c r="AR255" s="79"/>
      <c r="AS255" s="79"/>
      <c r="AT255" s="79"/>
    </row>
    <row r="256">
      <c r="A256" s="79"/>
      <c r="B256" s="102">
        <v>18.0</v>
      </c>
      <c r="C256" s="103">
        <v>3.4327</v>
      </c>
      <c r="D256" s="103">
        <v>-4.23787</v>
      </c>
      <c r="E256" s="103">
        <v>113.585</v>
      </c>
      <c r="F256" s="79"/>
      <c r="G256" s="105">
        <f t="shared" si="339"/>
        <v>1.955117853</v>
      </c>
      <c r="H256" s="105">
        <f t="shared" si="340"/>
        <v>-2.969691242</v>
      </c>
      <c r="I256" s="120">
        <f t="shared" si="341"/>
        <v>1.521554575</v>
      </c>
      <c r="J256" s="119"/>
      <c r="K256" s="105">
        <f t="shared" ref="K256:M256" si="355">(G256*0.001*9.81)/(0.5*1.225*10^2*0.0565*0.0125)</f>
        <v>0.4433813231</v>
      </c>
      <c r="L256" s="105">
        <f t="shared" si="355"/>
        <v>-0.6734661186</v>
      </c>
      <c r="M256" s="105">
        <f t="shared" si="355"/>
        <v>0.3450579102</v>
      </c>
      <c r="N256" s="105">
        <f t="shared" si="343"/>
        <v>0.3307089868</v>
      </c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  <c r="AA256" s="79"/>
      <c r="AB256" s="79"/>
      <c r="AC256" s="79"/>
      <c r="AD256" s="79"/>
      <c r="AE256" s="79"/>
      <c r="AF256" s="79"/>
      <c r="AG256" s="79"/>
      <c r="AH256" s="79"/>
      <c r="AI256" s="79"/>
      <c r="AJ256" s="79"/>
      <c r="AK256" s="79"/>
      <c r="AL256" s="79"/>
      <c r="AM256" s="79"/>
      <c r="AN256" s="79"/>
      <c r="AO256" s="79"/>
      <c r="AP256" s="79"/>
      <c r="AQ256" s="79"/>
      <c r="AR256" s="79"/>
      <c r="AS256" s="79"/>
      <c r="AT256" s="79"/>
    </row>
    <row r="257">
      <c r="A257" s="79"/>
      <c r="B257" s="102">
        <v>20.0</v>
      </c>
      <c r="C257" s="103">
        <v>3.62571</v>
      </c>
      <c r="D257" s="103">
        <v>-4.20584</v>
      </c>
      <c r="E257" s="103">
        <v>119.741</v>
      </c>
      <c r="F257" s="79"/>
      <c r="G257" s="105">
        <f t="shared" si="339"/>
        <v>1.968570932</v>
      </c>
      <c r="H257" s="105">
        <f t="shared" si="340"/>
        <v>-2.712130958</v>
      </c>
      <c r="I257" s="120">
        <f t="shared" si="341"/>
        <v>1.604018721</v>
      </c>
      <c r="J257" s="119"/>
      <c r="K257" s="105">
        <f t="shared" ref="K257:M257" si="356">(G257*0.001*9.81)/(0.5*1.225*10^2*0.0565*0.0125)</f>
        <v>0.4464322103</v>
      </c>
      <c r="L257" s="105">
        <f t="shared" si="356"/>
        <v>-0.6150566374</v>
      </c>
      <c r="M257" s="105">
        <f t="shared" si="356"/>
        <v>0.3637591163</v>
      </c>
      <c r="N257" s="105">
        <f t="shared" si="343"/>
        <v>0.3493114586</v>
      </c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  <c r="AA257" s="79"/>
      <c r="AB257" s="79"/>
      <c r="AC257" s="79"/>
      <c r="AD257" s="79"/>
      <c r="AE257" s="79"/>
      <c r="AF257" s="79"/>
      <c r="AG257" s="79"/>
      <c r="AH257" s="79"/>
      <c r="AI257" s="79"/>
      <c r="AJ257" s="79"/>
      <c r="AK257" s="79"/>
      <c r="AL257" s="79"/>
      <c r="AM257" s="79"/>
      <c r="AN257" s="79"/>
      <c r="AO257" s="79"/>
      <c r="AP257" s="79"/>
      <c r="AQ257" s="79"/>
      <c r="AR257" s="79"/>
      <c r="AS257" s="79"/>
      <c r="AT257" s="79"/>
    </row>
    <row r="258">
      <c r="A258" s="79"/>
      <c r="B258" s="102">
        <v>22.0</v>
      </c>
      <c r="C258" s="103">
        <v>3.94027</v>
      </c>
      <c r="D258" s="103">
        <v>-4.3947</v>
      </c>
      <c r="E258" s="103">
        <v>135.476</v>
      </c>
      <c r="F258" s="79"/>
      <c r="G258" s="105">
        <f t="shared" si="339"/>
        <v>2.00707113</v>
      </c>
      <c r="H258" s="105">
        <f t="shared" si="340"/>
        <v>-2.598643764</v>
      </c>
      <c r="I258" s="120">
        <f t="shared" si="341"/>
        <v>1.814800613</v>
      </c>
      <c r="J258" s="119"/>
      <c r="K258" s="105">
        <f t="shared" ref="K258:M258" si="357">(G258*0.001*9.81)/(0.5*1.225*10^2*0.0565*0.0125)</f>
        <v>0.4551632792</v>
      </c>
      <c r="L258" s="105">
        <f t="shared" si="357"/>
        <v>-0.5893200291</v>
      </c>
      <c r="M258" s="105">
        <f t="shared" si="357"/>
        <v>0.4115602011</v>
      </c>
      <c r="N258" s="105">
        <f t="shared" si="343"/>
        <v>0.3968299843</v>
      </c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  <c r="AA258" s="79"/>
      <c r="AB258" s="79"/>
      <c r="AC258" s="79"/>
      <c r="AD258" s="79"/>
      <c r="AE258" s="79"/>
      <c r="AF258" s="79"/>
      <c r="AG258" s="79"/>
      <c r="AH258" s="79"/>
      <c r="AI258" s="79"/>
      <c r="AJ258" s="79"/>
      <c r="AK258" s="79"/>
      <c r="AL258" s="79"/>
      <c r="AM258" s="79"/>
      <c r="AN258" s="79"/>
      <c r="AO258" s="79"/>
      <c r="AP258" s="79"/>
      <c r="AQ258" s="79"/>
      <c r="AR258" s="79"/>
      <c r="AS258" s="79"/>
      <c r="AT258" s="79"/>
    </row>
    <row r="259">
      <c r="A259" s="79"/>
      <c r="B259" s="102">
        <v>24.0</v>
      </c>
      <c r="C259" s="103">
        <v>4.09076</v>
      </c>
      <c r="D259" s="103">
        <v>-4.48944</v>
      </c>
      <c r="E259" s="103">
        <v>138.252</v>
      </c>
      <c r="F259" s="79"/>
      <c r="G259" s="105">
        <f t="shared" si="339"/>
        <v>1.911075461</v>
      </c>
      <c r="H259" s="105">
        <f t="shared" si="340"/>
        <v>-2.437445529</v>
      </c>
      <c r="I259" s="120">
        <f t="shared" si="341"/>
        <v>1.851987174</v>
      </c>
      <c r="J259" s="119"/>
      <c r="K259" s="105">
        <f t="shared" ref="K259:M259" si="358">(G259*0.001*9.81)/(0.5*1.225*10^2*0.0565*0.0125)</f>
        <v>0.4333933962</v>
      </c>
      <c r="L259" s="105">
        <f t="shared" si="358"/>
        <v>-0.5527635185</v>
      </c>
      <c r="M259" s="105">
        <f t="shared" si="358"/>
        <v>0.4199933636</v>
      </c>
      <c r="N259" s="105">
        <f t="shared" si="343"/>
        <v>0.4059676743</v>
      </c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  <c r="AA259" s="79"/>
      <c r="AB259" s="79"/>
      <c r="AC259" s="79"/>
      <c r="AD259" s="79"/>
      <c r="AE259" s="79"/>
      <c r="AF259" s="79"/>
      <c r="AG259" s="79"/>
      <c r="AH259" s="79"/>
      <c r="AI259" s="79"/>
      <c r="AJ259" s="79"/>
      <c r="AK259" s="79"/>
      <c r="AL259" s="79"/>
      <c r="AM259" s="79"/>
      <c r="AN259" s="79"/>
      <c r="AO259" s="79"/>
      <c r="AP259" s="79"/>
      <c r="AQ259" s="79"/>
      <c r="AR259" s="79"/>
      <c r="AS259" s="79"/>
      <c r="AT259" s="79"/>
    </row>
    <row r="260">
      <c r="A260" s="79"/>
      <c r="B260" s="102">
        <v>26.0</v>
      </c>
      <c r="C260" s="103">
        <v>4.35989</v>
      </c>
      <c r="D260" s="103">
        <v>-4.61502</v>
      </c>
      <c r="E260" s="103">
        <v>149.159</v>
      </c>
      <c r="F260" s="79"/>
      <c r="G260" s="105">
        <f t="shared" si="339"/>
        <v>1.895551564</v>
      </c>
      <c r="H260" s="105">
        <f t="shared" si="340"/>
        <v>-2.23670252</v>
      </c>
      <c r="I260" s="120">
        <f t="shared" si="341"/>
        <v>1.998094457</v>
      </c>
      <c r="J260" s="119"/>
      <c r="K260" s="105">
        <f t="shared" ref="K260:M260" si="359">(G260*0.001*9.81)/(0.5*1.225*10^2*0.0565*0.0125)</f>
        <v>0.4298728893</v>
      </c>
      <c r="L260" s="105">
        <f t="shared" si="359"/>
        <v>-0.5072390501</v>
      </c>
      <c r="M260" s="105">
        <f t="shared" si="359"/>
        <v>0.4531275505</v>
      </c>
      <c r="N260" s="105">
        <f t="shared" si="343"/>
        <v>0.4392157937</v>
      </c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  <c r="AA260" s="79"/>
      <c r="AB260" s="79"/>
      <c r="AC260" s="79"/>
      <c r="AD260" s="79"/>
      <c r="AE260" s="79"/>
      <c r="AF260" s="79"/>
      <c r="AG260" s="79"/>
      <c r="AH260" s="79"/>
      <c r="AI260" s="79"/>
      <c r="AJ260" s="79"/>
      <c r="AK260" s="79"/>
      <c r="AL260" s="79"/>
      <c r="AM260" s="79"/>
      <c r="AN260" s="79"/>
      <c r="AO260" s="79"/>
      <c r="AP260" s="79"/>
      <c r="AQ260" s="79"/>
      <c r="AR260" s="79"/>
      <c r="AS260" s="79"/>
      <c r="AT260" s="79"/>
    </row>
    <row r="261">
      <c r="A261" s="79"/>
      <c r="B261" s="102">
        <v>28.0</v>
      </c>
      <c r="C261" s="103">
        <v>4.50921</v>
      </c>
      <c r="D261" s="103">
        <v>-4.60248</v>
      </c>
      <c r="E261" s="103">
        <v>155.054</v>
      </c>
      <c r="F261" s="79"/>
      <c r="G261" s="105">
        <f t="shared" si="339"/>
        <v>1.820662637</v>
      </c>
      <c r="H261" s="105">
        <f t="shared" si="340"/>
        <v>-1.946802771</v>
      </c>
      <c r="I261" s="120">
        <f t="shared" si="341"/>
        <v>2.077062315</v>
      </c>
      <c r="J261" s="119"/>
      <c r="K261" s="105">
        <f t="shared" ref="K261:M261" si="360">(G261*0.001*9.81)/(0.5*1.225*10^2*0.0565*0.0125)</f>
        <v>0.4128895899</v>
      </c>
      <c r="L261" s="105">
        <f t="shared" si="360"/>
        <v>-0.4414956301</v>
      </c>
      <c r="M261" s="105">
        <f t="shared" si="360"/>
        <v>0.4710358693</v>
      </c>
      <c r="N261" s="105">
        <f t="shared" si="343"/>
        <v>0.4576737342</v>
      </c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  <c r="AA261" s="79"/>
      <c r="AB261" s="79"/>
      <c r="AC261" s="79"/>
      <c r="AD261" s="79"/>
      <c r="AE261" s="79"/>
      <c r="AF261" s="79"/>
      <c r="AG261" s="79"/>
      <c r="AH261" s="79"/>
      <c r="AI261" s="79"/>
      <c r="AJ261" s="79"/>
      <c r="AK261" s="79"/>
      <c r="AL261" s="79"/>
      <c r="AM261" s="79"/>
      <c r="AN261" s="79"/>
      <c r="AO261" s="79"/>
      <c r="AP261" s="79"/>
      <c r="AQ261" s="79"/>
      <c r="AR261" s="79"/>
      <c r="AS261" s="79"/>
      <c r="AT261" s="79"/>
    </row>
    <row r="262">
      <c r="A262" s="79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  <c r="Z262" s="79"/>
      <c r="AA262" s="79"/>
      <c r="AB262" s="79"/>
      <c r="AC262" s="79"/>
      <c r="AD262" s="79"/>
      <c r="AE262" s="79"/>
      <c r="AF262" s="79"/>
      <c r="AG262" s="79"/>
      <c r="AH262" s="79"/>
      <c r="AI262" s="79"/>
      <c r="AJ262" s="79"/>
      <c r="AK262" s="79"/>
      <c r="AL262" s="79"/>
      <c r="AM262" s="79"/>
      <c r="AN262" s="79"/>
      <c r="AO262" s="79"/>
      <c r="AP262" s="79"/>
      <c r="AQ262" s="79"/>
      <c r="AR262" s="79"/>
      <c r="AS262" s="79"/>
      <c r="AT262" s="79"/>
    </row>
    <row r="263">
      <c r="A263" s="79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79"/>
      <c r="AA263" s="79"/>
      <c r="AB263" s="79"/>
      <c r="AC263" s="79"/>
      <c r="AD263" s="79"/>
      <c r="AE263" s="79"/>
      <c r="AF263" s="79"/>
      <c r="AG263" s="79"/>
      <c r="AH263" s="79"/>
      <c r="AI263" s="79"/>
      <c r="AJ263" s="79"/>
      <c r="AK263" s="79"/>
      <c r="AL263" s="79"/>
      <c r="AM263" s="79"/>
      <c r="AN263" s="79"/>
      <c r="AO263" s="79"/>
      <c r="AP263" s="79"/>
      <c r="AQ263" s="79"/>
      <c r="AR263" s="79"/>
      <c r="AS263" s="79"/>
      <c r="AT263" s="79"/>
    </row>
    <row r="264">
      <c r="A264" s="79"/>
      <c r="B264" s="109" t="s">
        <v>156</v>
      </c>
      <c r="C264" s="30"/>
      <c r="D264" s="30"/>
      <c r="E264" s="35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  <c r="AA264" s="79"/>
      <c r="AB264" s="79"/>
      <c r="AC264" s="79"/>
      <c r="AD264" s="79"/>
      <c r="AE264" s="79"/>
      <c r="AF264" s="79"/>
      <c r="AG264" s="79"/>
      <c r="AH264" s="79"/>
      <c r="AI264" s="79"/>
      <c r="AJ264" s="79"/>
      <c r="AK264" s="79"/>
      <c r="AL264" s="79"/>
      <c r="AM264" s="79"/>
      <c r="AN264" s="79"/>
      <c r="AO264" s="79"/>
      <c r="AP264" s="79"/>
      <c r="AQ264" s="79"/>
      <c r="AR264" s="79"/>
      <c r="AS264" s="79"/>
      <c r="AT264" s="79"/>
    </row>
    <row r="265">
      <c r="A265" s="79"/>
      <c r="B265" s="100" t="s">
        <v>63</v>
      </c>
      <c r="C265" s="101" t="s">
        <v>128</v>
      </c>
      <c r="D265" s="101" t="s">
        <v>129</v>
      </c>
      <c r="E265" s="101" t="s">
        <v>130</v>
      </c>
      <c r="F265" s="79"/>
      <c r="G265" s="117" t="s">
        <v>137</v>
      </c>
      <c r="H265" s="117" t="s">
        <v>138</v>
      </c>
      <c r="I265" s="118" t="s">
        <v>139</v>
      </c>
      <c r="J265" s="119"/>
      <c r="K265" s="112" t="s">
        <v>132</v>
      </c>
      <c r="L265" s="112" t="s">
        <v>133</v>
      </c>
      <c r="M265" s="113" t="s">
        <v>134</v>
      </c>
      <c r="N265" s="113" t="s">
        <v>135</v>
      </c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  <c r="AA265" s="79"/>
      <c r="AB265" s="79"/>
      <c r="AC265" s="79"/>
      <c r="AD265" s="79"/>
      <c r="AE265" s="79"/>
      <c r="AF265" s="79"/>
      <c r="AG265" s="79"/>
      <c r="AH265" s="79"/>
      <c r="AI265" s="79"/>
      <c r="AJ265" s="79"/>
      <c r="AK265" s="79"/>
      <c r="AL265" s="79"/>
      <c r="AM265" s="79"/>
      <c r="AN265" s="79"/>
      <c r="AO265" s="79"/>
      <c r="AP265" s="79"/>
      <c r="AQ265" s="79"/>
      <c r="AR265" s="79"/>
      <c r="AS265" s="79"/>
      <c r="AT265" s="79"/>
    </row>
    <row r="266">
      <c r="A266" s="79"/>
      <c r="B266" s="102">
        <v>-6.0</v>
      </c>
      <c r="C266" s="103">
        <v>-1.63683</v>
      </c>
      <c r="D266" s="103">
        <v>-2.42673</v>
      </c>
      <c r="E266" s="103">
        <v>-103.455</v>
      </c>
      <c r="F266" s="79"/>
      <c r="G266" s="105">
        <f t="shared" ref="G266:G284" si="362">C266*COS(B266*3.141592654/180) + D266*SIN(B266*3.141592654/180)</f>
        <v>-1.374200916</v>
      </c>
      <c r="H266" s="105">
        <f t="shared" ref="H266:H284" si="363">D266*COS(B266*3.141592654/180) + C266*SIN(B266*3.141592654/180)</f>
        <v>-2.242340795</v>
      </c>
      <c r="I266" s="120">
        <f t="shared" ref="I266:I284" si="364">E266*0.1/((0.175*0.0565)*25^2*1.208 )</f>
        <v>-1.385855778</v>
      </c>
      <c r="J266" s="119"/>
      <c r="K266" s="105">
        <f t="shared" ref="K266:M266" si="361">(G266*0.001*9.81)/(0.5*1.225*10^2*0.0565*0.0125)</f>
        <v>-0.3116410704</v>
      </c>
      <c r="L266" s="105">
        <f t="shared" si="361"/>
        <v>-0.5085176971</v>
      </c>
      <c r="M266" s="105">
        <f t="shared" si="361"/>
        <v>-0.3142841581</v>
      </c>
      <c r="N266" s="105">
        <f t="shared" ref="N266:N284" si="366">M266-K266*(1.8284806565186/56.5)</f>
        <v>-0.3041986773</v>
      </c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  <c r="AA266" s="79"/>
      <c r="AB266" s="79"/>
      <c r="AC266" s="79"/>
      <c r="AD266" s="79"/>
      <c r="AE266" s="79"/>
      <c r="AF266" s="79"/>
      <c r="AG266" s="79"/>
      <c r="AH266" s="79"/>
      <c r="AI266" s="79"/>
      <c r="AJ266" s="79"/>
      <c r="AK266" s="79"/>
      <c r="AL266" s="79"/>
      <c r="AM266" s="79"/>
      <c r="AN266" s="79"/>
      <c r="AO266" s="79"/>
      <c r="AP266" s="79"/>
      <c r="AQ266" s="79"/>
      <c r="AR266" s="79"/>
      <c r="AS266" s="79"/>
      <c r="AT266" s="79"/>
    </row>
    <row r="267">
      <c r="A267" s="79"/>
      <c r="B267" s="102">
        <v>-4.0</v>
      </c>
      <c r="C267" s="103">
        <v>-1.64295</v>
      </c>
      <c r="D267" s="103">
        <v>-2.51988</v>
      </c>
      <c r="E267" s="103">
        <v>-103.778</v>
      </c>
      <c r="F267" s="79"/>
      <c r="G267" s="105">
        <f t="shared" si="362"/>
        <v>-1.463169913</v>
      </c>
      <c r="H267" s="105">
        <f t="shared" si="363"/>
        <v>-2.3991353</v>
      </c>
      <c r="I267" s="120">
        <f t="shared" si="364"/>
        <v>-1.390182601</v>
      </c>
      <c r="J267" s="119"/>
      <c r="K267" s="105">
        <f t="shared" ref="K267:M267" si="365">(G267*0.001*9.81)/(0.5*1.225*10^2*0.0565*0.0125)</f>
        <v>-0.3318174457</v>
      </c>
      <c r="L267" s="105">
        <f t="shared" si="365"/>
        <v>-0.5440755308</v>
      </c>
      <c r="M267" s="105">
        <f t="shared" si="365"/>
        <v>-0.3152653942</v>
      </c>
      <c r="N267" s="105">
        <f t="shared" si="366"/>
        <v>-0.3045269556</v>
      </c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  <c r="AA267" s="79"/>
      <c r="AB267" s="79"/>
      <c r="AC267" s="79"/>
      <c r="AD267" s="79"/>
      <c r="AE267" s="79"/>
      <c r="AF267" s="79"/>
      <c r="AG267" s="79"/>
      <c r="AH267" s="79"/>
      <c r="AI267" s="79"/>
      <c r="AJ267" s="79"/>
      <c r="AK267" s="79"/>
      <c r="AL267" s="79"/>
      <c r="AM267" s="79"/>
      <c r="AN267" s="79"/>
      <c r="AO267" s="79"/>
      <c r="AP267" s="79"/>
      <c r="AQ267" s="79"/>
      <c r="AR267" s="79"/>
      <c r="AS267" s="79"/>
      <c r="AT267" s="79"/>
    </row>
    <row r="268">
      <c r="A268" s="79"/>
      <c r="B268" s="102">
        <v>-2.0</v>
      </c>
      <c r="C268" s="103">
        <v>-1.6477</v>
      </c>
      <c r="D268" s="103">
        <v>-2.61088</v>
      </c>
      <c r="E268" s="103">
        <v>-103.941</v>
      </c>
      <c r="F268" s="79"/>
      <c r="G268" s="105">
        <f t="shared" si="362"/>
        <v>-1.555577868</v>
      </c>
      <c r="H268" s="105">
        <f t="shared" si="363"/>
        <v>-2.551785622</v>
      </c>
      <c r="I268" s="120">
        <f t="shared" si="364"/>
        <v>-1.392366105</v>
      </c>
      <c r="J268" s="119"/>
      <c r="K268" s="105">
        <f t="shared" ref="K268:M268" si="367">(G268*0.001*9.81)/(0.5*1.225*10^2*0.0565*0.0125)</f>
        <v>-0.3527737072</v>
      </c>
      <c r="L268" s="105">
        <f t="shared" si="367"/>
        <v>-0.578693547</v>
      </c>
      <c r="M268" s="105">
        <f t="shared" si="367"/>
        <v>-0.3157605691</v>
      </c>
      <c r="N268" s="105">
        <f t="shared" si="366"/>
        <v>-0.3043439337</v>
      </c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  <c r="AA268" s="79"/>
      <c r="AB268" s="79"/>
      <c r="AC268" s="79"/>
      <c r="AD268" s="79"/>
      <c r="AE268" s="79"/>
      <c r="AF268" s="79"/>
      <c r="AG268" s="79"/>
      <c r="AH268" s="79"/>
      <c r="AI268" s="79"/>
      <c r="AJ268" s="79"/>
      <c r="AK268" s="79"/>
      <c r="AL268" s="79"/>
      <c r="AM268" s="79"/>
      <c r="AN268" s="79"/>
      <c r="AO268" s="79"/>
      <c r="AP268" s="79"/>
      <c r="AQ268" s="79"/>
      <c r="AR268" s="79"/>
      <c r="AS268" s="79"/>
      <c r="AT268" s="79"/>
    </row>
    <row r="269">
      <c r="A269" s="79"/>
      <c r="B269" s="102">
        <v>0.0</v>
      </c>
      <c r="C269" s="103">
        <v>-1.64677</v>
      </c>
      <c r="D269" s="103">
        <v>-2.66846</v>
      </c>
      <c r="E269" s="103">
        <v>-103.983</v>
      </c>
      <c r="F269" s="79"/>
      <c r="G269" s="105">
        <f t="shared" si="362"/>
        <v>-1.64677</v>
      </c>
      <c r="H269" s="105">
        <f t="shared" si="363"/>
        <v>-2.66846</v>
      </c>
      <c r="I269" s="120">
        <f t="shared" si="364"/>
        <v>-1.392928726</v>
      </c>
      <c r="J269" s="119"/>
      <c r="K269" s="105">
        <f t="shared" ref="K269:M269" si="368">(G269*0.001*9.81)/(0.5*1.225*10^2*0.0565*0.0125)</f>
        <v>-0.3734542448</v>
      </c>
      <c r="L269" s="105">
        <f t="shared" si="368"/>
        <v>-0.6051529443</v>
      </c>
      <c r="M269" s="105">
        <f t="shared" si="368"/>
        <v>-0.3158881602</v>
      </c>
      <c r="N269" s="105">
        <f t="shared" si="366"/>
        <v>-0.3038022511</v>
      </c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  <c r="Z269" s="79"/>
      <c r="AA269" s="79"/>
      <c r="AB269" s="79"/>
      <c r="AC269" s="79"/>
      <c r="AD269" s="79"/>
      <c r="AE269" s="79"/>
      <c r="AF269" s="79"/>
      <c r="AG269" s="79"/>
      <c r="AH269" s="79"/>
      <c r="AI269" s="79"/>
      <c r="AJ269" s="79"/>
      <c r="AK269" s="79"/>
      <c r="AL269" s="79"/>
      <c r="AM269" s="79"/>
      <c r="AN269" s="79"/>
      <c r="AO269" s="79"/>
      <c r="AP269" s="79"/>
      <c r="AQ269" s="79"/>
      <c r="AR269" s="79"/>
      <c r="AS269" s="79"/>
      <c r="AT269" s="79"/>
    </row>
    <row r="270">
      <c r="A270" s="79"/>
      <c r="B270" s="102">
        <v>2.0</v>
      </c>
      <c r="C270" s="103">
        <v>-1.64512</v>
      </c>
      <c r="D270" s="103">
        <v>-2.74246</v>
      </c>
      <c r="E270" s="103">
        <v>-103.966</v>
      </c>
      <c r="F270" s="79"/>
      <c r="G270" s="105">
        <f t="shared" si="362"/>
        <v>-1.739828311</v>
      </c>
      <c r="H270" s="105">
        <f t="shared" si="363"/>
        <v>-2.798203227</v>
      </c>
      <c r="I270" s="120">
        <f t="shared" si="364"/>
        <v>-1.392700999</v>
      </c>
      <c r="J270" s="119"/>
      <c r="K270" s="105">
        <f t="shared" ref="K270:M270" si="369">(G270*0.001*9.81)/(0.5*1.225*10^2*0.0565*0.0125)</f>
        <v>-0.3945579942</v>
      </c>
      <c r="L270" s="105">
        <f t="shared" si="369"/>
        <v>-0.6345760933</v>
      </c>
      <c r="M270" s="105">
        <f t="shared" si="369"/>
        <v>-0.3158365162</v>
      </c>
      <c r="N270" s="105">
        <f t="shared" si="366"/>
        <v>-0.3030676373</v>
      </c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  <c r="AA270" s="79"/>
      <c r="AB270" s="79"/>
      <c r="AC270" s="79"/>
      <c r="AD270" s="79"/>
      <c r="AE270" s="79"/>
      <c r="AF270" s="79"/>
      <c r="AG270" s="79"/>
      <c r="AH270" s="79"/>
      <c r="AI270" s="79"/>
      <c r="AJ270" s="79"/>
      <c r="AK270" s="79"/>
      <c r="AL270" s="79"/>
      <c r="AM270" s="79"/>
      <c r="AN270" s="79"/>
      <c r="AO270" s="79"/>
      <c r="AP270" s="79"/>
      <c r="AQ270" s="79"/>
      <c r="AR270" s="79"/>
      <c r="AS270" s="79"/>
      <c r="AT270" s="79"/>
    </row>
    <row r="271">
      <c r="A271" s="79"/>
      <c r="B271" s="102">
        <v>4.0</v>
      </c>
      <c r="C271" s="103">
        <v>-1.64008</v>
      </c>
      <c r="D271" s="103">
        <v>-2.80976</v>
      </c>
      <c r="E271" s="103">
        <v>-103.88</v>
      </c>
      <c r="F271" s="79"/>
      <c r="G271" s="105">
        <f t="shared" si="362"/>
        <v>-1.832083797</v>
      </c>
      <c r="H271" s="105">
        <f t="shared" si="363"/>
        <v>-2.917321763</v>
      </c>
      <c r="I271" s="120">
        <f t="shared" si="364"/>
        <v>-1.391548966</v>
      </c>
      <c r="J271" s="119"/>
      <c r="K271" s="105">
        <f t="shared" ref="K271:M271" si="370">(G271*0.001*9.81)/(0.5*1.225*10^2*0.0565*0.0125)</f>
        <v>-0.415479679</v>
      </c>
      <c r="L271" s="105">
        <f t="shared" si="370"/>
        <v>-0.6615897764</v>
      </c>
      <c r="M271" s="105">
        <f t="shared" si="370"/>
        <v>-0.3155752583</v>
      </c>
      <c r="N271" s="105">
        <f t="shared" si="366"/>
        <v>-0.3021293015</v>
      </c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  <c r="Z271" s="79"/>
      <c r="AA271" s="79"/>
      <c r="AB271" s="79"/>
      <c r="AC271" s="79"/>
      <c r="AD271" s="79"/>
      <c r="AE271" s="79"/>
      <c r="AF271" s="79"/>
      <c r="AG271" s="79"/>
      <c r="AH271" s="79"/>
      <c r="AI271" s="79"/>
      <c r="AJ271" s="79"/>
      <c r="AK271" s="79"/>
      <c r="AL271" s="79"/>
      <c r="AM271" s="79"/>
      <c r="AN271" s="79"/>
      <c r="AO271" s="79"/>
      <c r="AP271" s="79"/>
      <c r="AQ271" s="79"/>
      <c r="AR271" s="79"/>
      <c r="AS271" s="79"/>
      <c r="AT271" s="79"/>
    </row>
    <row r="272">
      <c r="A272" s="79"/>
      <c r="B272" s="102">
        <v>6.0</v>
      </c>
      <c r="C272" s="103">
        <v>-1.6293</v>
      </c>
      <c r="D272" s="103">
        <v>-2.92139</v>
      </c>
      <c r="E272" s="103">
        <v>-103.549</v>
      </c>
      <c r="F272" s="79"/>
      <c r="G272" s="105">
        <f t="shared" si="362"/>
        <v>-1.925742931</v>
      </c>
      <c r="H272" s="105">
        <f t="shared" si="363"/>
        <v>-3.075694545</v>
      </c>
      <c r="I272" s="120">
        <f t="shared" si="364"/>
        <v>-1.387114977</v>
      </c>
      <c r="J272" s="119"/>
      <c r="K272" s="105">
        <f t="shared" ref="K272:M272" si="371">(G272*0.001*9.81)/(0.5*1.225*10^2*0.0565*0.0125)</f>
        <v>-0.4367196829</v>
      </c>
      <c r="L272" s="105">
        <f t="shared" si="371"/>
        <v>-0.6975055312</v>
      </c>
      <c r="M272" s="105">
        <f t="shared" si="371"/>
        <v>-0.3145697191</v>
      </c>
      <c r="N272" s="105">
        <f t="shared" si="366"/>
        <v>-0.3004363829</v>
      </c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  <c r="AA272" s="79"/>
      <c r="AB272" s="79"/>
      <c r="AC272" s="79"/>
      <c r="AD272" s="79"/>
      <c r="AE272" s="79"/>
      <c r="AF272" s="79"/>
      <c r="AG272" s="79"/>
      <c r="AH272" s="79"/>
      <c r="AI272" s="79"/>
      <c r="AJ272" s="79"/>
      <c r="AK272" s="79"/>
      <c r="AL272" s="79"/>
      <c r="AM272" s="79"/>
      <c r="AN272" s="79"/>
      <c r="AO272" s="79"/>
      <c r="AP272" s="79"/>
      <c r="AQ272" s="79"/>
      <c r="AR272" s="79"/>
      <c r="AS272" s="79"/>
      <c r="AT272" s="79"/>
    </row>
    <row r="273">
      <c r="A273" s="79"/>
      <c r="B273" s="102">
        <v>8.0</v>
      </c>
      <c r="C273" s="103">
        <v>-1.61981</v>
      </c>
      <c r="D273" s="103">
        <v>-2.9892</v>
      </c>
      <c r="E273" s="103">
        <v>-103.295</v>
      </c>
      <c r="F273" s="79"/>
      <c r="G273" s="105">
        <f t="shared" si="362"/>
        <v>-2.020062354</v>
      </c>
      <c r="H273" s="105">
        <f t="shared" si="363"/>
        <v>-3.185543292</v>
      </c>
      <c r="I273" s="120">
        <f t="shared" si="364"/>
        <v>-1.383712461</v>
      </c>
      <c r="J273" s="119"/>
      <c r="K273" s="105">
        <f t="shared" ref="K273:M273" si="372">(G273*0.001*9.81)/(0.5*1.225*10^2*0.0565*0.0125)</f>
        <v>-0.4581094269</v>
      </c>
      <c r="L273" s="105">
        <f t="shared" si="372"/>
        <v>-0.7224170129</v>
      </c>
      <c r="M273" s="105">
        <f t="shared" si="372"/>
        <v>-0.3137980969</v>
      </c>
      <c r="N273" s="105">
        <f t="shared" si="366"/>
        <v>-0.2989725354</v>
      </c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  <c r="AA273" s="79"/>
      <c r="AB273" s="79"/>
      <c r="AC273" s="79"/>
      <c r="AD273" s="79"/>
      <c r="AE273" s="79"/>
      <c r="AF273" s="79"/>
      <c r="AG273" s="79"/>
      <c r="AH273" s="79"/>
      <c r="AI273" s="79"/>
      <c r="AJ273" s="79"/>
      <c r="AK273" s="79"/>
      <c r="AL273" s="79"/>
      <c r="AM273" s="79"/>
      <c r="AN273" s="79"/>
      <c r="AO273" s="79"/>
      <c r="AP273" s="79"/>
      <c r="AQ273" s="79"/>
      <c r="AR273" s="79"/>
      <c r="AS273" s="79"/>
      <c r="AT273" s="79"/>
    </row>
    <row r="274">
      <c r="A274" s="79"/>
      <c r="B274" s="102">
        <v>10.0</v>
      </c>
      <c r="C274" s="103">
        <v>-1.60657</v>
      </c>
      <c r="D274" s="103">
        <v>-3.0626</v>
      </c>
      <c r="E274" s="103">
        <v>-102.861</v>
      </c>
      <c r="F274" s="79"/>
      <c r="G274" s="105">
        <f t="shared" si="362"/>
        <v>-2.113977501</v>
      </c>
      <c r="H274" s="105">
        <f t="shared" si="363"/>
        <v>-3.295050177</v>
      </c>
      <c r="I274" s="120">
        <f t="shared" si="364"/>
        <v>-1.377898711</v>
      </c>
      <c r="J274" s="119"/>
      <c r="K274" s="105">
        <f t="shared" ref="K274:M274" si="373">(G274*0.001*9.81)/(0.5*1.225*10^2*0.0565*0.0125)</f>
        <v>-0.4794074893</v>
      </c>
      <c r="L274" s="105">
        <f t="shared" si="373"/>
        <v>-0.7472509674</v>
      </c>
      <c r="M274" s="105">
        <f t="shared" si="373"/>
        <v>-0.3124796558</v>
      </c>
      <c r="N274" s="105">
        <f t="shared" si="366"/>
        <v>-0.2969648359</v>
      </c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  <c r="Z274" s="79"/>
      <c r="AA274" s="79"/>
      <c r="AB274" s="79"/>
      <c r="AC274" s="79"/>
      <c r="AD274" s="79"/>
      <c r="AE274" s="79"/>
      <c r="AF274" s="79"/>
      <c r="AG274" s="79"/>
      <c r="AH274" s="79"/>
      <c r="AI274" s="79"/>
      <c r="AJ274" s="79"/>
      <c r="AK274" s="79"/>
      <c r="AL274" s="79"/>
      <c r="AM274" s="79"/>
      <c r="AN274" s="79"/>
      <c r="AO274" s="79"/>
      <c r="AP274" s="79"/>
      <c r="AQ274" s="79"/>
      <c r="AR274" s="79"/>
      <c r="AS274" s="79"/>
      <c r="AT274" s="79"/>
    </row>
    <row r="275">
      <c r="A275" s="79"/>
      <c r="B275" s="102">
        <v>12.0</v>
      </c>
      <c r="C275" s="103">
        <v>-1.58977</v>
      </c>
      <c r="D275" s="103">
        <v>-3.13623</v>
      </c>
      <c r="E275" s="103">
        <v>-102.354</v>
      </c>
      <c r="F275" s="79"/>
      <c r="G275" s="105">
        <f t="shared" si="362"/>
        <v>-2.207088593</v>
      </c>
      <c r="H275" s="105">
        <f t="shared" si="363"/>
        <v>-3.398227619</v>
      </c>
      <c r="I275" s="120">
        <f t="shared" si="364"/>
        <v>-1.371107074</v>
      </c>
      <c r="J275" s="119"/>
      <c r="K275" s="105">
        <f t="shared" ref="K275:M275" si="374">(G275*0.001*9.81)/(0.5*1.225*10^2*0.0565*0.0125)</f>
        <v>-0.5005232084</v>
      </c>
      <c r="L275" s="105">
        <f t="shared" si="374"/>
        <v>-0.7706495315</v>
      </c>
      <c r="M275" s="105">
        <f t="shared" si="374"/>
        <v>-0.3109394492</v>
      </c>
      <c r="N275" s="105">
        <f t="shared" si="366"/>
        <v>-0.2947412722</v>
      </c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79"/>
      <c r="AA275" s="79"/>
      <c r="AB275" s="79"/>
      <c r="AC275" s="79"/>
      <c r="AD275" s="79"/>
      <c r="AE275" s="79"/>
      <c r="AF275" s="79"/>
      <c r="AG275" s="79"/>
      <c r="AH275" s="79"/>
      <c r="AI275" s="79"/>
      <c r="AJ275" s="79"/>
      <c r="AK275" s="79"/>
      <c r="AL275" s="79"/>
      <c r="AM275" s="79"/>
      <c r="AN275" s="79"/>
      <c r="AO275" s="79"/>
      <c r="AP275" s="79"/>
      <c r="AQ275" s="79"/>
      <c r="AR275" s="79"/>
      <c r="AS275" s="79"/>
      <c r="AT275" s="79"/>
    </row>
    <row r="276">
      <c r="A276" s="79"/>
      <c r="B276" s="102">
        <v>14.0</v>
      </c>
      <c r="C276" s="103">
        <v>-1.57391</v>
      </c>
      <c r="D276" s="103">
        <v>-3.19789</v>
      </c>
      <c r="E276" s="103">
        <v>-101.821</v>
      </c>
      <c r="F276" s="79"/>
      <c r="G276" s="105">
        <f t="shared" si="362"/>
        <v>-2.300797757</v>
      </c>
      <c r="H276" s="105">
        <f t="shared" si="363"/>
        <v>-3.483662291</v>
      </c>
      <c r="I276" s="120">
        <f t="shared" si="364"/>
        <v>-1.363967147</v>
      </c>
      <c r="J276" s="119"/>
      <c r="K276" s="105">
        <f t="shared" ref="K276:M276" si="375">(G276*0.001*9.81)/(0.5*1.225*10^2*0.0565*0.0125)</f>
        <v>-0.5217745581</v>
      </c>
      <c r="L276" s="105">
        <f t="shared" si="375"/>
        <v>-0.7900243932</v>
      </c>
      <c r="M276" s="105">
        <f t="shared" si="375"/>
        <v>-0.3093202577</v>
      </c>
      <c r="N276" s="105">
        <f t="shared" si="366"/>
        <v>-0.2924343341</v>
      </c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79"/>
      <c r="AA276" s="79"/>
      <c r="AB276" s="79"/>
      <c r="AC276" s="79"/>
      <c r="AD276" s="79"/>
      <c r="AE276" s="79"/>
      <c r="AF276" s="79"/>
      <c r="AG276" s="79"/>
      <c r="AH276" s="79"/>
      <c r="AI276" s="79"/>
      <c r="AJ276" s="79"/>
      <c r="AK276" s="79"/>
      <c r="AL276" s="79"/>
      <c r="AM276" s="79"/>
      <c r="AN276" s="79"/>
      <c r="AO276" s="79"/>
      <c r="AP276" s="79"/>
      <c r="AQ276" s="79"/>
      <c r="AR276" s="79"/>
      <c r="AS276" s="79"/>
      <c r="AT276" s="79"/>
    </row>
    <row r="277">
      <c r="A277" s="79"/>
      <c r="B277" s="102">
        <v>16.0</v>
      </c>
      <c r="C277" s="103">
        <v>-1.55008</v>
      </c>
      <c r="D277" s="103">
        <v>-3.2798</v>
      </c>
      <c r="E277" s="103">
        <v>-101.014</v>
      </c>
      <c r="F277" s="79"/>
      <c r="G277" s="105">
        <f t="shared" si="362"/>
        <v>-2.394067929</v>
      </c>
      <c r="H277" s="105">
        <f t="shared" si="363"/>
        <v>-3.580006063</v>
      </c>
      <c r="I277" s="120">
        <f t="shared" si="364"/>
        <v>-1.353156789</v>
      </c>
      <c r="J277" s="119"/>
      <c r="K277" s="105">
        <f t="shared" ref="K277:M277" si="376">(G277*0.001*9.81)/(0.5*1.225*10^2*0.0565*0.0125)</f>
        <v>-0.5429263532</v>
      </c>
      <c r="L277" s="105">
        <f t="shared" si="376"/>
        <v>-0.8118732189</v>
      </c>
      <c r="M277" s="105">
        <f t="shared" si="376"/>
        <v>-0.3068686864</v>
      </c>
      <c r="N277" s="105">
        <f t="shared" si="366"/>
        <v>-0.289298238</v>
      </c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  <c r="Z277" s="79"/>
      <c r="AA277" s="79"/>
      <c r="AB277" s="79"/>
      <c r="AC277" s="79"/>
      <c r="AD277" s="79"/>
      <c r="AE277" s="79"/>
      <c r="AF277" s="79"/>
      <c r="AG277" s="79"/>
      <c r="AH277" s="79"/>
      <c r="AI277" s="79"/>
      <c r="AJ277" s="79"/>
      <c r="AK277" s="79"/>
      <c r="AL277" s="79"/>
      <c r="AM277" s="79"/>
      <c r="AN277" s="79"/>
      <c r="AO277" s="79"/>
      <c r="AP277" s="79"/>
      <c r="AQ277" s="79"/>
      <c r="AR277" s="79"/>
      <c r="AS277" s="79"/>
      <c r="AT277" s="79"/>
    </row>
    <row r="278">
      <c r="A278" s="79"/>
      <c r="B278" s="102">
        <v>18.0</v>
      </c>
      <c r="C278" s="103">
        <v>-1.52893</v>
      </c>
      <c r="D278" s="103">
        <v>-3.33995</v>
      </c>
      <c r="E278" s="103">
        <v>-100.323</v>
      </c>
      <c r="F278" s="79"/>
      <c r="G278" s="105">
        <f t="shared" si="362"/>
        <v>-2.48620015</v>
      </c>
      <c r="H278" s="105">
        <f t="shared" si="363"/>
        <v>-3.648946565</v>
      </c>
      <c r="I278" s="120">
        <f t="shared" si="364"/>
        <v>-1.343900336</v>
      </c>
      <c r="J278" s="119"/>
      <c r="K278" s="105">
        <f t="shared" ref="K278:M278" si="377">(G278*0.001*9.81)/(0.5*1.225*10^2*0.0565*0.0125)</f>
        <v>-0.5638200838</v>
      </c>
      <c r="L278" s="105">
        <f t="shared" si="377"/>
        <v>-0.8275075352</v>
      </c>
      <c r="M278" s="105">
        <f t="shared" si="377"/>
        <v>-0.3047695094</v>
      </c>
      <c r="N278" s="105">
        <f t="shared" si="366"/>
        <v>-0.2865228879</v>
      </c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  <c r="Z278" s="79"/>
      <c r="AA278" s="79"/>
      <c r="AB278" s="79"/>
      <c r="AC278" s="79"/>
      <c r="AD278" s="79"/>
      <c r="AE278" s="79"/>
      <c r="AF278" s="79"/>
      <c r="AG278" s="79"/>
      <c r="AH278" s="79"/>
      <c r="AI278" s="79"/>
      <c r="AJ278" s="79"/>
      <c r="AK278" s="79"/>
      <c r="AL278" s="79"/>
      <c r="AM278" s="79"/>
      <c r="AN278" s="79"/>
      <c r="AO278" s="79"/>
      <c r="AP278" s="79"/>
      <c r="AQ278" s="79"/>
      <c r="AR278" s="79"/>
      <c r="AS278" s="79"/>
      <c r="AT278" s="79"/>
    </row>
    <row r="279">
      <c r="A279" s="79"/>
      <c r="B279" s="102">
        <v>20.0</v>
      </c>
      <c r="C279" s="103">
        <v>-1.50295</v>
      </c>
      <c r="D279" s="103">
        <v>-3.40957</v>
      </c>
      <c r="E279" s="103">
        <v>-99.4653</v>
      </c>
      <c r="F279" s="79"/>
      <c r="G279" s="105">
        <f t="shared" si="362"/>
        <v>-2.578452645</v>
      </c>
      <c r="H279" s="105">
        <f t="shared" si="363"/>
        <v>-3.717986943</v>
      </c>
      <c r="I279" s="120">
        <f t="shared" si="364"/>
        <v>-1.332410814</v>
      </c>
      <c r="J279" s="119"/>
      <c r="K279" s="105">
        <f t="shared" ref="K279:M279" si="378">(G279*0.001*9.81)/(0.5*1.225*10^2*0.0565*0.0125)</f>
        <v>-0.5847410903</v>
      </c>
      <c r="L279" s="105">
        <f t="shared" si="378"/>
        <v>-0.8431645016</v>
      </c>
      <c r="M279" s="105">
        <f t="shared" si="378"/>
        <v>-0.3021639174</v>
      </c>
      <c r="N279" s="105">
        <f t="shared" si="366"/>
        <v>-0.28324024</v>
      </c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  <c r="AA279" s="79"/>
      <c r="AB279" s="79"/>
      <c r="AC279" s="79"/>
      <c r="AD279" s="79"/>
      <c r="AE279" s="79"/>
      <c r="AF279" s="79"/>
      <c r="AG279" s="79"/>
      <c r="AH279" s="79"/>
      <c r="AI279" s="79"/>
      <c r="AJ279" s="79"/>
      <c r="AK279" s="79"/>
      <c r="AL279" s="79"/>
      <c r="AM279" s="79"/>
      <c r="AN279" s="79"/>
      <c r="AO279" s="79"/>
      <c r="AP279" s="79"/>
      <c r="AQ279" s="79"/>
      <c r="AR279" s="79"/>
      <c r="AS279" s="79"/>
      <c r="AT279" s="79"/>
    </row>
    <row r="280">
      <c r="A280" s="79"/>
      <c r="B280" s="102">
        <v>22.0</v>
      </c>
      <c r="C280" s="103">
        <v>-1.47603</v>
      </c>
      <c r="D280" s="103">
        <v>-3.4704</v>
      </c>
      <c r="E280" s="103">
        <v>-98.4992</v>
      </c>
      <c r="F280" s="79"/>
      <c r="G280" s="105">
        <f t="shared" si="362"/>
        <v>-2.668585907</v>
      </c>
      <c r="H280" s="105">
        <f t="shared" si="363"/>
        <v>-3.770629419</v>
      </c>
      <c r="I280" s="120">
        <f t="shared" si="364"/>
        <v>-1.319469194</v>
      </c>
      <c r="J280" s="119"/>
      <c r="K280" s="105">
        <f t="shared" ref="K280:M280" si="379">(G280*0.001*9.81)/(0.5*1.225*10^2*0.0565*0.0125)</f>
        <v>-0.6051814975</v>
      </c>
      <c r="L280" s="105">
        <f t="shared" si="379"/>
        <v>-0.855102754</v>
      </c>
      <c r="M280" s="105">
        <f t="shared" si="379"/>
        <v>-0.2992290189</v>
      </c>
      <c r="N280" s="105">
        <f t="shared" si="366"/>
        <v>-0.279643839</v>
      </c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  <c r="AA280" s="79"/>
      <c r="AB280" s="79"/>
      <c r="AC280" s="79"/>
      <c r="AD280" s="79"/>
      <c r="AE280" s="79"/>
      <c r="AF280" s="79"/>
      <c r="AG280" s="79"/>
      <c r="AH280" s="79"/>
      <c r="AI280" s="79"/>
      <c r="AJ280" s="79"/>
      <c r="AK280" s="79"/>
      <c r="AL280" s="79"/>
      <c r="AM280" s="79"/>
      <c r="AN280" s="79"/>
      <c r="AO280" s="79"/>
      <c r="AP280" s="79"/>
      <c r="AQ280" s="79"/>
      <c r="AR280" s="79"/>
      <c r="AS280" s="79"/>
      <c r="AT280" s="79"/>
    </row>
    <row r="281">
      <c r="A281" s="79"/>
      <c r="B281" s="102">
        <v>24.0</v>
      </c>
      <c r="C281" s="103">
        <v>-1.45198</v>
      </c>
      <c r="D281" s="103">
        <v>-3.51898</v>
      </c>
      <c r="E281" s="103">
        <v>-97.7144</v>
      </c>
      <c r="F281" s="79"/>
      <c r="G281" s="105">
        <f t="shared" si="362"/>
        <v>-2.757747846</v>
      </c>
      <c r="H281" s="105">
        <f t="shared" si="363"/>
        <v>-3.805321666</v>
      </c>
      <c r="I281" s="120">
        <f t="shared" si="364"/>
        <v>-1.308956221</v>
      </c>
      <c r="J281" s="119"/>
      <c r="K281" s="105">
        <f t="shared" ref="K281:M281" si="380">(G281*0.001*9.81)/(0.5*1.225*10^2*0.0565*0.0125)</f>
        <v>-0.6254016282</v>
      </c>
      <c r="L281" s="105">
        <f t="shared" si="380"/>
        <v>-0.8629702563</v>
      </c>
      <c r="M281" s="105">
        <f t="shared" si="380"/>
        <v>-0.2968448885</v>
      </c>
      <c r="N281" s="105">
        <f t="shared" si="366"/>
        <v>-0.2766053349</v>
      </c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  <c r="Z281" s="79"/>
      <c r="AA281" s="79"/>
      <c r="AB281" s="79"/>
      <c r="AC281" s="79"/>
      <c r="AD281" s="79"/>
      <c r="AE281" s="79"/>
      <c r="AF281" s="79"/>
      <c r="AG281" s="79"/>
      <c r="AH281" s="79"/>
      <c r="AI281" s="79"/>
      <c r="AJ281" s="79"/>
      <c r="AK281" s="79"/>
      <c r="AL281" s="79"/>
      <c r="AM281" s="79"/>
      <c r="AN281" s="79"/>
      <c r="AO281" s="79"/>
      <c r="AP281" s="79"/>
      <c r="AQ281" s="79"/>
      <c r="AR281" s="79"/>
      <c r="AS281" s="79"/>
      <c r="AT281" s="79"/>
    </row>
    <row r="282">
      <c r="A282" s="79"/>
      <c r="B282" s="102">
        <v>26.0</v>
      </c>
      <c r="C282" s="103">
        <v>-1.42862</v>
      </c>
      <c r="D282" s="103">
        <v>-3.56133</v>
      </c>
      <c r="E282" s="103">
        <v>-96.8508</v>
      </c>
      <c r="F282" s="79"/>
      <c r="G282" s="105">
        <f t="shared" si="362"/>
        <v>-2.845219467</v>
      </c>
      <c r="H282" s="105">
        <f t="shared" si="363"/>
        <v>-3.827167989</v>
      </c>
      <c r="I282" s="120">
        <f t="shared" si="364"/>
        <v>-1.297387664</v>
      </c>
      <c r="J282" s="119"/>
      <c r="K282" s="105">
        <f t="shared" ref="K282:M282" si="381">(G282*0.001*9.81)/(0.5*1.225*10^2*0.0565*0.0125)</f>
        <v>-0.6452384288</v>
      </c>
      <c r="L282" s="105">
        <f t="shared" si="381"/>
        <v>-0.867924562</v>
      </c>
      <c r="M282" s="105">
        <f t="shared" si="381"/>
        <v>-0.294221373</v>
      </c>
      <c r="N282" s="105">
        <f t="shared" si="366"/>
        <v>-0.2733398511</v>
      </c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79"/>
      <c r="AA282" s="79"/>
      <c r="AB282" s="79"/>
      <c r="AC282" s="79"/>
      <c r="AD282" s="79"/>
      <c r="AE282" s="79"/>
      <c r="AF282" s="79"/>
      <c r="AG282" s="79"/>
      <c r="AH282" s="79"/>
      <c r="AI282" s="79"/>
      <c r="AJ282" s="79"/>
      <c r="AK282" s="79"/>
      <c r="AL282" s="79"/>
      <c r="AM282" s="79"/>
      <c r="AN282" s="79"/>
      <c r="AO282" s="79"/>
      <c r="AP282" s="79"/>
      <c r="AQ282" s="79"/>
      <c r="AR282" s="79"/>
      <c r="AS282" s="79"/>
      <c r="AT282" s="79"/>
    </row>
    <row r="283">
      <c r="A283" s="79"/>
      <c r="B283" s="102">
        <v>28.0</v>
      </c>
      <c r="C283" s="103">
        <v>-1.38336</v>
      </c>
      <c r="D283" s="103">
        <v>-3.63701</v>
      </c>
      <c r="E283" s="103">
        <v>-95.2663</v>
      </c>
      <c r="F283" s="79"/>
      <c r="G283" s="105">
        <f t="shared" si="362"/>
        <v>-2.928907151</v>
      </c>
      <c r="H283" s="105">
        <f t="shared" si="363"/>
        <v>-3.860737406</v>
      </c>
      <c r="I283" s="120">
        <f t="shared" si="364"/>
        <v>-1.276162122</v>
      </c>
      <c r="J283" s="119"/>
      <c r="K283" s="105">
        <f t="shared" ref="K283:M283" si="382">(G283*0.001*9.81)/(0.5*1.225*10^2*0.0565*0.0125)</f>
        <v>-0.6642171087</v>
      </c>
      <c r="L283" s="105">
        <f t="shared" si="382"/>
        <v>-0.8755374292</v>
      </c>
      <c r="M283" s="105">
        <f t="shared" si="382"/>
        <v>-0.2894078478</v>
      </c>
      <c r="N283" s="105">
        <f t="shared" si="366"/>
        <v>-0.2679121286</v>
      </c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79"/>
      <c r="AA283" s="79"/>
      <c r="AB283" s="79"/>
      <c r="AC283" s="79"/>
      <c r="AD283" s="79"/>
      <c r="AE283" s="79"/>
      <c r="AF283" s="79"/>
      <c r="AG283" s="79"/>
      <c r="AH283" s="79"/>
      <c r="AI283" s="79"/>
      <c r="AJ283" s="79"/>
      <c r="AK283" s="79"/>
      <c r="AL283" s="79"/>
      <c r="AM283" s="79"/>
      <c r="AN283" s="79"/>
      <c r="AO283" s="79"/>
      <c r="AP283" s="79"/>
      <c r="AQ283" s="79"/>
      <c r="AR283" s="79"/>
      <c r="AS283" s="79"/>
      <c r="AT283" s="79"/>
    </row>
    <row r="284">
      <c r="A284" s="79"/>
      <c r="B284" s="102">
        <v>30.0</v>
      </c>
      <c r="C284" s="103">
        <v>-1.34168</v>
      </c>
      <c r="D284" s="103">
        <v>-3.69061</v>
      </c>
      <c r="E284" s="103">
        <v>-93.8031</v>
      </c>
      <c r="F284" s="79"/>
      <c r="G284" s="105">
        <f t="shared" si="362"/>
        <v>-3.007233964</v>
      </c>
      <c r="H284" s="105">
        <f t="shared" si="363"/>
        <v>-3.867002015</v>
      </c>
      <c r="I284" s="120">
        <f t="shared" si="364"/>
        <v>-1.256561482</v>
      </c>
      <c r="J284" s="119"/>
      <c r="K284" s="105">
        <f t="shared" ref="K284:M284" si="383">(G284*0.001*9.81)/(0.5*1.225*10^2*0.0565*0.0125)</f>
        <v>-0.6819800513</v>
      </c>
      <c r="L284" s="105">
        <f t="shared" si="383"/>
        <v>-0.8769581164</v>
      </c>
      <c r="M284" s="105">
        <f t="shared" si="383"/>
        <v>-0.2849628178</v>
      </c>
      <c r="N284" s="105">
        <f t="shared" si="366"/>
        <v>-0.2628922455</v>
      </c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  <c r="AA284" s="79"/>
      <c r="AB284" s="79"/>
      <c r="AC284" s="79"/>
      <c r="AD284" s="79"/>
      <c r="AE284" s="79"/>
      <c r="AF284" s="79"/>
      <c r="AG284" s="79"/>
      <c r="AH284" s="79"/>
      <c r="AI284" s="79"/>
      <c r="AJ284" s="79"/>
      <c r="AK284" s="79"/>
      <c r="AL284" s="79"/>
      <c r="AM284" s="79"/>
      <c r="AN284" s="79"/>
      <c r="AO284" s="79"/>
      <c r="AP284" s="79"/>
      <c r="AQ284" s="79"/>
      <c r="AR284" s="79"/>
      <c r="AS284" s="79"/>
      <c r="AT284" s="79"/>
    </row>
    <row r="285">
      <c r="A285" s="79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  <c r="Z285" s="79"/>
      <c r="AA285" s="79"/>
      <c r="AB285" s="79"/>
      <c r="AC285" s="79"/>
      <c r="AD285" s="79"/>
      <c r="AE285" s="79"/>
      <c r="AF285" s="79"/>
      <c r="AG285" s="79"/>
      <c r="AH285" s="79"/>
      <c r="AI285" s="79"/>
      <c r="AJ285" s="79"/>
      <c r="AK285" s="79"/>
      <c r="AL285" s="79"/>
      <c r="AM285" s="79"/>
      <c r="AN285" s="79"/>
      <c r="AO285" s="79"/>
      <c r="AP285" s="79"/>
      <c r="AQ285" s="79"/>
      <c r="AR285" s="79"/>
      <c r="AS285" s="79"/>
      <c r="AT285" s="79"/>
    </row>
    <row r="286">
      <c r="A286" s="79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  <c r="AA286" s="79"/>
      <c r="AB286" s="79"/>
      <c r="AC286" s="79"/>
      <c r="AD286" s="79"/>
      <c r="AE286" s="79"/>
      <c r="AF286" s="79"/>
      <c r="AG286" s="79"/>
      <c r="AH286" s="79"/>
      <c r="AI286" s="79"/>
      <c r="AJ286" s="79"/>
      <c r="AK286" s="79"/>
      <c r="AL286" s="79"/>
      <c r="AM286" s="79"/>
      <c r="AN286" s="79"/>
      <c r="AO286" s="79"/>
      <c r="AP286" s="79"/>
      <c r="AQ286" s="79"/>
      <c r="AR286" s="79"/>
      <c r="AS286" s="79"/>
      <c r="AT286" s="79"/>
    </row>
    <row r="287">
      <c r="A287" s="79"/>
      <c r="B287" s="109" t="s">
        <v>157</v>
      </c>
      <c r="C287" s="30"/>
      <c r="D287" s="30"/>
      <c r="E287" s="35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79"/>
      <c r="AA287" s="79"/>
      <c r="AB287" s="79"/>
      <c r="AC287" s="79"/>
      <c r="AD287" s="79"/>
      <c r="AE287" s="79"/>
      <c r="AF287" s="79"/>
      <c r="AG287" s="79"/>
      <c r="AH287" s="79"/>
      <c r="AI287" s="79"/>
      <c r="AJ287" s="79"/>
      <c r="AK287" s="79"/>
      <c r="AL287" s="79"/>
      <c r="AM287" s="79"/>
      <c r="AN287" s="79"/>
      <c r="AO287" s="79"/>
      <c r="AP287" s="79"/>
      <c r="AQ287" s="79"/>
      <c r="AR287" s="79"/>
      <c r="AS287" s="79"/>
      <c r="AT287" s="79"/>
    </row>
    <row r="288">
      <c r="A288" s="79"/>
      <c r="B288" s="100" t="s">
        <v>63</v>
      </c>
      <c r="C288" s="101" t="s">
        <v>128</v>
      </c>
      <c r="D288" s="101" t="s">
        <v>129</v>
      </c>
      <c r="E288" s="101" t="s">
        <v>130</v>
      </c>
      <c r="F288" s="79"/>
      <c r="G288" s="117" t="s">
        <v>137</v>
      </c>
      <c r="H288" s="117" t="s">
        <v>138</v>
      </c>
      <c r="I288" s="118" t="s">
        <v>139</v>
      </c>
      <c r="J288" s="119"/>
      <c r="K288" s="112" t="s">
        <v>132</v>
      </c>
      <c r="L288" s="112" t="s">
        <v>133</v>
      </c>
      <c r="M288" s="113" t="s">
        <v>134</v>
      </c>
      <c r="N288" s="113" t="s">
        <v>135</v>
      </c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  <c r="AA288" s="79"/>
      <c r="AB288" s="79"/>
      <c r="AC288" s="79"/>
      <c r="AD288" s="79"/>
      <c r="AE288" s="79"/>
      <c r="AF288" s="79"/>
      <c r="AG288" s="79"/>
      <c r="AH288" s="79"/>
      <c r="AI288" s="79"/>
      <c r="AJ288" s="79"/>
      <c r="AK288" s="79"/>
      <c r="AL288" s="79"/>
      <c r="AM288" s="79"/>
      <c r="AN288" s="79"/>
      <c r="AO288" s="79"/>
      <c r="AP288" s="79"/>
      <c r="AQ288" s="79"/>
      <c r="AR288" s="79"/>
      <c r="AS288" s="79"/>
      <c r="AT288" s="79"/>
    </row>
    <row r="289">
      <c r="A289" s="79"/>
      <c r="B289" s="102">
        <v>-6.0</v>
      </c>
      <c r="C289" s="103">
        <v>0.560925</v>
      </c>
      <c r="D289" s="103">
        <v>-3.06828</v>
      </c>
      <c r="E289" s="103">
        <v>-22.0458</v>
      </c>
      <c r="F289" s="79"/>
      <c r="G289" s="105">
        <f t="shared" ref="G289:G307" si="385">C289*COS(B289*3.141592654/180) + D289*SIN(B289*3.141592654/180)</f>
        <v>0.8785747875</v>
      </c>
      <c r="H289" s="105">
        <f t="shared" ref="H289:H307" si="386">D289*COS(B289*3.141592654/180) + C289*SIN(B289*3.141592654/180)</f>
        <v>-3.110104269</v>
      </c>
      <c r="I289" s="120">
        <f t="shared" ref="I289:I307" si="387">E289*0.1/((0.175*0.0565)*25^2*1.208 )</f>
        <v>-0.2953196976</v>
      </c>
      <c r="J289" s="119"/>
      <c r="K289" s="105">
        <f t="shared" ref="K289:M289" si="384">(G289*0.001*9.81)/(0.5*1.225*10^2*0.0565*0.0125)</f>
        <v>0.1992430538</v>
      </c>
      <c r="L289" s="105">
        <f t="shared" si="384"/>
        <v>-0.7053089632</v>
      </c>
      <c r="M289" s="105">
        <f t="shared" si="384"/>
        <v>-0.06697255515</v>
      </c>
      <c r="N289" s="105">
        <f t="shared" ref="N289:N307" si="389">M289-K289*(1.8284806565186/56.5)</f>
        <v>-0.07342055639</v>
      </c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  <c r="AA289" s="79"/>
      <c r="AB289" s="79"/>
      <c r="AC289" s="79"/>
      <c r="AD289" s="79"/>
      <c r="AE289" s="79"/>
      <c r="AF289" s="79"/>
      <c r="AG289" s="79"/>
      <c r="AH289" s="79"/>
      <c r="AI289" s="79"/>
      <c r="AJ289" s="79"/>
      <c r="AK289" s="79"/>
      <c r="AL289" s="79"/>
      <c r="AM289" s="79"/>
      <c r="AN289" s="79"/>
      <c r="AO289" s="79"/>
      <c r="AP289" s="79"/>
      <c r="AQ289" s="79"/>
      <c r="AR289" s="79"/>
      <c r="AS289" s="79"/>
      <c r="AT289" s="79"/>
    </row>
    <row r="290">
      <c r="A290" s="79"/>
      <c r="B290" s="102">
        <v>-4.0</v>
      </c>
      <c r="C290" s="103">
        <v>1.19066</v>
      </c>
      <c r="D290" s="103">
        <v>-3.12893</v>
      </c>
      <c r="E290" s="103">
        <v>15.6069</v>
      </c>
      <c r="F290" s="79"/>
      <c r="G290" s="105">
        <f t="shared" si="385"/>
        <v>1.406022736</v>
      </c>
      <c r="H290" s="105">
        <f t="shared" si="386"/>
        <v>-3.204364327</v>
      </c>
      <c r="I290" s="120">
        <f t="shared" si="387"/>
        <v>0.2090658986</v>
      </c>
      <c r="J290" s="119"/>
      <c r="K290" s="105">
        <f t="shared" ref="K290:M290" si="388">(G290*0.001*9.81)/(0.5*1.225*10^2*0.0565*0.0125)</f>
        <v>0.3188576176</v>
      </c>
      <c r="L290" s="105">
        <f t="shared" si="388"/>
        <v>-0.7266852443</v>
      </c>
      <c r="M290" s="105">
        <f t="shared" si="388"/>
        <v>0.04741193202</v>
      </c>
      <c r="N290" s="105">
        <f t="shared" si="389"/>
        <v>0.03709290572</v>
      </c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  <c r="AA290" s="79"/>
      <c r="AB290" s="79"/>
      <c r="AC290" s="79"/>
      <c r="AD290" s="79"/>
      <c r="AE290" s="79"/>
      <c r="AF290" s="79"/>
      <c r="AG290" s="79"/>
      <c r="AH290" s="79"/>
      <c r="AI290" s="79"/>
      <c r="AJ290" s="79"/>
      <c r="AK290" s="79"/>
      <c r="AL290" s="79"/>
      <c r="AM290" s="79"/>
      <c r="AN290" s="79"/>
      <c r="AO290" s="79"/>
      <c r="AP290" s="79"/>
      <c r="AQ290" s="79"/>
      <c r="AR290" s="79"/>
      <c r="AS290" s="79"/>
      <c r="AT290" s="79"/>
    </row>
    <row r="291">
      <c r="A291" s="79"/>
      <c r="B291" s="102">
        <v>-4.0</v>
      </c>
      <c r="C291" s="103">
        <v>1.01388</v>
      </c>
      <c r="D291" s="103">
        <v>-3.10054</v>
      </c>
      <c r="E291" s="103">
        <v>4.32111</v>
      </c>
      <c r="F291" s="79"/>
      <c r="G291" s="105">
        <f t="shared" si="385"/>
        <v>1.227692976</v>
      </c>
      <c r="H291" s="105">
        <f t="shared" si="386"/>
        <v>-3.163711934</v>
      </c>
      <c r="I291" s="120">
        <f t="shared" si="387"/>
        <v>0.05788444504</v>
      </c>
      <c r="J291" s="119"/>
      <c r="K291" s="105">
        <f t="shared" ref="K291:M291" si="390">(G291*0.001*9.81)/(0.5*1.225*10^2*0.0565*0.0125)</f>
        <v>0.2784160225</v>
      </c>
      <c r="L291" s="105">
        <f t="shared" si="390"/>
        <v>-0.717466101</v>
      </c>
      <c r="M291" s="105">
        <f t="shared" si="390"/>
        <v>0.01312702546</v>
      </c>
      <c r="N291" s="105">
        <f t="shared" si="389"/>
        <v>0.004116789852</v>
      </c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  <c r="AA291" s="79"/>
      <c r="AB291" s="79"/>
      <c r="AC291" s="79"/>
      <c r="AD291" s="79"/>
      <c r="AE291" s="79"/>
      <c r="AF291" s="79"/>
      <c r="AG291" s="79"/>
      <c r="AH291" s="79"/>
      <c r="AI291" s="79"/>
      <c r="AJ291" s="79"/>
      <c r="AK291" s="79"/>
      <c r="AL291" s="79"/>
      <c r="AM291" s="79"/>
      <c r="AN291" s="79"/>
      <c r="AO291" s="79"/>
      <c r="AP291" s="79"/>
      <c r="AQ291" s="79"/>
      <c r="AR291" s="79"/>
      <c r="AS291" s="79"/>
      <c r="AT291" s="79"/>
    </row>
    <row r="292">
      <c r="A292" s="79"/>
      <c r="B292" s="102">
        <v>-2.0</v>
      </c>
      <c r="C292" s="103">
        <v>1.68986</v>
      </c>
      <c r="D292" s="103">
        <v>-3.0849</v>
      </c>
      <c r="E292" s="103">
        <v>41.1564</v>
      </c>
      <c r="F292" s="79"/>
      <c r="G292" s="105">
        <f t="shared" si="385"/>
        <v>1.79649204</v>
      </c>
      <c r="H292" s="105">
        <f t="shared" si="386"/>
        <v>-3.141996026</v>
      </c>
      <c r="I292" s="120">
        <f t="shared" si="387"/>
        <v>0.5513202334</v>
      </c>
      <c r="J292" s="119"/>
      <c r="K292" s="105">
        <f t="shared" ref="K292:M292" si="391">(G292*0.001*9.81)/(0.5*1.225*10^2*0.0565*0.0125)</f>
        <v>0.4074081859</v>
      </c>
      <c r="L292" s="105">
        <f t="shared" si="391"/>
        <v>-0.7125413707</v>
      </c>
      <c r="M292" s="105">
        <f t="shared" si="391"/>
        <v>0.1250283169</v>
      </c>
      <c r="N292" s="105">
        <f t="shared" si="389"/>
        <v>0.1118435738</v>
      </c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  <c r="AA292" s="79"/>
      <c r="AB292" s="79"/>
      <c r="AC292" s="79"/>
      <c r="AD292" s="79"/>
      <c r="AE292" s="79"/>
      <c r="AF292" s="79"/>
      <c r="AG292" s="79"/>
      <c r="AH292" s="79"/>
      <c r="AI292" s="79"/>
      <c r="AJ292" s="79"/>
      <c r="AK292" s="79"/>
      <c r="AL292" s="79"/>
      <c r="AM292" s="79"/>
      <c r="AN292" s="79"/>
      <c r="AO292" s="79"/>
      <c r="AP292" s="79"/>
      <c r="AQ292" s="79"/>
      <c r="AR292" s="79"/>
      <c r="AS292" s="79"/>
      <c r="AT292" s="79"/>
    </row>
    <row r="293">
      <c r="A293" s="79"/>
      <c r="B293" s="102">
        <v>0.0</v>
      </c>
      <c r="C293" s="103">
        <v>2.18944</v>
      </c>
      <c r="D293" s="103">
        <v>-3.09389</v>
      </c>
      <c r="E293" s="103">
        <v>71.4356</v>
      </c>
      <c r="F293" s="79"/>
      <c r="G293" s="105">
        <f t="shared" si="385"/>
        <v>2.18944</v>
      </c>
      <c r="H293" s="105">
        <f t="shared" si="386"/>
        <v>-3.09389</v>
      </c>
      <c r="I293" s="120">
        <f t="shared" si="387"/>
        <v>0.9569323767</v>
      </c>
      <c r="J293" s="119"/>
      <c r="K293" s="105">
        <f t="shared" ref="K293:M293" si="392">(G293*0.001*9.81)/(0.5*1.225*10^2*0.0565*0.0125)</f>
        <v>0.4965208631</v>
      </c>
      <c r="L293" s="105">
        <f t="shared" si="392"/>
        <v>-0.7016318937</v>
      </c>
      <c r="M293" s="105">
        <f t="shared" si="392"/>
        <v>0.2170129757</v>
      </c>
      <c r="N293" s="105">
        <f t="shared" si="389"/>
        <v>0.2009443245</v>
      </c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79"/>
      <c r="AA293" s="79"/>
      <c r="AB293" s="79"/>
      <c r="AC293" s="79"/>
      <c r="AD293" s="79"/>
      <c r="AE293" s="79"/>
      <c r="AF293" s="79"/>
      <c r="AG293" s="79"/>
      <c r="AH293" s="79"/>
      <c r="AI293" s="79"/>
      <c r="AJ293" s="79"/>
      <c r="AK293" s="79"/>
      <c r="AL293" s="79"/>
      <c r="AM293" s="79"/>
      <c r="AN293" s="79"/>
      <c r="AO293" s="79"/>
      <c r="AP293" s="79"/>
      <c r="AQ293" s="79"/>
      <c r="AR293" s="79"/>
      <c r="AS293" s="79"/>
      <c r="AT293" s="79"/>
    </row>
    <row r="294">
      <c r="A294" s="79"/>
      <c r="B294" s="102">
        <v>2.0</v>
      </c>
      <c r="C294" s="103">
        <v>2.71765</v>
      </c>
      <c r="D294" s="103">
        <v>-3.00624</v>
      </c>
      <c r="E294" s="103">
        <v>98.9632</v>
      </c>
      <c r="F294" s="79"/>
      <c r="G294" s="105">
        <f t="shared" si="385"/>
        <v>2.611078218</v>
      </c>
      <c r="H294" s="105">
        <f t="shared" si="386"/>
        <v>-2.909564063</v>
      </c>
      <c r="I294" s="120">
        <f t="shared" si="387"/>
        <v>1.325684815</v>
      </c>
      <c r="J294" s="119"/>
      <c r="K294" s="105">
        <f t="shared" ref="K294:M294" si="393">(G294*0.001*9.81)/(0.5*1.225*10^2*0.0565*0.0125)</f>
        <v>0.5921399127</v>
      </c>
      <c r="L294" s="105">
        <f t="shared" si="393"/>
        <v>-0.6598304862</v>
      </c>
      <c r="M294" s="105">
        <f t="shared" si="393"/>
        <v>0.3006385965</v>
      </c>
      <c r="N294" s="105">
        <f t="shared" si="389"/>
        <v>0.2814754748</v>
      </c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  <c r="AA294" s="79"/>
      <c r="AB294" s="79"/>
      <c r="AC294" s="79"/>
      <c r="AD294" s="79"/>
      <c r="AE294" s="79"/>
      <c r="AF294" s="79"/>
      <c r="AG294" s="79"/>
      <c r="AH294" s="79"/>
      <c r="AI294" s="79"/>
      <c r="AJ294" s="79"/>
      <c r="AK294" s="79"/>
      <c r="AL294" s="79"/>
      <c r="AM294" s="79"/>
      <c r="AN294" s="79"/>
      <c r="AO294" s="79"/>
      <c r="AP294" s="79"/>
      <c r="AQ294" s="79"/>
      <c r="AR294" s="79"/>
      <c r="AS294" s="79"/>
      <c r="AT294" s="79"/>
    </row>
    <row r="295">
      <c r="A295" s="79"/>
      <c r="B295" s="102">
        <v>4.0</v>
      </c>
      <c r="C295" s="103">
        <v>3.24706</v>
      </c>
      <c r="D295" s="103">
        <v>-2.9233</v>
      </c>
      <c r="E295" s="103">
        <v>130.257</v>
      </c>
      <c r="F295" s="79"/>
      <c r="G295" s="105">
        <f t="shared" si="385"/>
        <v>3.035231225</v>
      </c>
      <c r="H295" s="105">
        <f t="shared" si="386"/>
        <v>-2.689675532</v>
      </c>
      <c r="I295" s="120">
        <f t="shared" si="387"/>
        <v>1.744888271</v>
      </c>
      <c r="J295" s="119"/>
      <c r="K295" s="105">
        <f t="shared" ref="K295:M295" si="394">(G295*0.001*9.81)/(0.5*1.225*10^2*0.0565*0.0125)</f>
        <v>0.6883292658</v>
      </c>
      <c r="L295" s="105">
        <f t="shared" si="394"/>
        <v>-0.6099641995</v>
      </c>
      <c r="M295" s="105">
        <f t="shared" si="394"/>
        <v>0.3957054911</v>
      </c>
      <c r="N295" s="105">
        <f t="shared" si="389"/>
        <v>0.3734294425</v>
      </c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  <c r="AA295" s="79"/>
      <c r="AB295" s="79"/>
      <c r="AC295" s="79"/>
      <c r="AD295" s="79"/>
      <c r="AE295" s="79"/>
      <c r="AF295" s="79"/>
      <c r="AG295" s="79"/>
      <c r="AH295" s="79"/>
      <c r="AI295" s="79"/>
      <c r="AJ295" s="79"/>
      <c r="AK295" s="79"/>
      <c r="AL295" s="79"/>
      <c r="AM295" s="79"/>
      <c r="AN295" s="79"/>
      <c r="AO295" s="79"/>
      <c r="AP295" s="79"/>
      <c r="AQ295" s="79"/>
      <c r="AR295" s="79"/>
      <c r="AS295" s="79"/>
      <c r="AT295" s="79"/>
    </row>
    <row r="296">
      <c r="A296" s="79"/>
      <c r="B296" s="102">
        <v>6.0</v>
      </c>
      <c r="C296" s="103">
        <v>3.79403</v>
      </c>
      <c r="D296" s="103">
        <v>-2.76389</v>
      </c>
      <c r="E296" s="103">
        <v>159.522</v>
      </c>
      <c r="F296" s="79"/>
      <c r="G296" s="105">
        <f t="shared" si="385"/>
        <v>3.484340732</v>
      </c>
      <c r="H296" s="105">
        <f t="shared" si="386"/>
        <v>-2.352164996</v>
      </c>
      <c r="I296" s="120">
        <f t="shared" si="387"/>
        <v>2.13691446</v>
      </c>
      <c r="J296" s="119"/>
      <c r="K296" s="105">
        <f t="shared" ref="K296:M296" si="395">(G296*0.001*9.81)/(0.5*1.225*10^2*0.0565*0.0125)</f>
        <v>0.7901782501</v>
      </c>
      <c r="L296" s="105">
        <f t="shared" si="395"/>
        <v>-0.5334236124</v>
      </c>
      <c r="M296" s="105">
        <f t="shared" si="395"/>
        <v>0.4846091293</v>
      </c>
      <c r="N296" s="105">
        <f t="shared" si="389"/>
        <v>0.459036994</v>
      </c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  <c r="AA296" s="79"/>
      <c r="AB296" s="79"/>
      <c r="AC296" s="79"/>
      <c r="AD296" s="79"/>
      <c r="AE296" s="79"/>
      <c r="AF296" s="79"/>
      <c r="AG296" s="79"/>
      <c r="AH296" s="79"/>
      <c r="AI296" s="79"/>
      <c r="AJ296" s="79"/>
      <c r="AK296" s="79"/>
      <c r="AL296" s="79"/>
      <c r="AM296" s="79"/>
      <c r="AN296" s="79"/>
      <c r="AO296" s="79"/>
      <c r="AP296" s="79"/>
      <c r="AQ296" s="79"/>
      <c r="AR296" s="79"/>
      <c r="AS296" s="79"/>
      <c r="AT296" s="79"/>
    </row>
    <row r="297">
      <c r="A297" s="79"/>
      <c r="B297" s="102">
        <v>8.0</v>
      </c>
      <c r="C297" s="103">
        <v>3.85933</v>
      </c>
      <c r="D297" s="103">
        <v>-2.54022</v>
      </c>
      <c r="E297" s="103">
        <v>166.855</v>
      </c>
      <c r="F297" s="79"/>
      <c r="G297" s="105">
        <f t="shared" si="385"/>
        <v>3.468240971</v>
      </c>
      <c r="H297" s="105">
        <f t="shared" si="386"/>
        <v>-1.97838383</v>
      </c>
      <c r="I297" s="120">
        <f t="shared" si="387"/>
        <v>2.235145386</v>
      </c>
      <c r="J297" s="119"/>
      <c r="K297" s="105">
        <f t="shared" ref="K297:M297" si="396">(G297*0.001*9.81)/(0.5*1.225*10^2*0.0565*0.0125)</f>
        <v>0.7865271488</v>
      </c>
      <c r="L297" s="105">
        <f t="shared" si="396"/>
        <v>-0.4486575776</v>
      </c>
      <c r="M297" s="105">
        <f t="shared" si="396"/>
        <v>0.5068859234</v>
      </c>
      <c r="N297" s="105">
        <f t="shared" si="389"/>
        <v>0.4814319468</v>
      </c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  <c r="AA297" s="79"/>
      <c r="AB297" s="79"/>
      <c r="AC297" s="79"/>
      <c r="AD297" s="79"/>
      <c r="AE297" s="79"/>
      <c r="AF297" s="79"/>
      <c r="AG297" s="79"/>
      <c r="AH297" s="79"/>
      <c r="AI297" s="79"/>
      <c r="AJ297" s="79"/>
      <c r="AK297" s="79"/>
      <c r="AL297" s="79"/>
      <c r="AM297" s="79"/>
      <c r="AN297" s="79"/>
      <c r="AO297" s="79"/>
      <c r="AP297" s="79"/>
      <c r="AQ297" s="79"/>
      <c r="AR297" s="79"/>
      <c r="AS297" s="79"/>
      <c r="AT297" s="79"/>
    </row>
    <row r="298">
      <c r="A298" s="79"/>
      <c r="B298" s="102">
        <v>10.0</v>
      </c>
      <c r="C298" s="103">
        <v>3.95276</v>
      </c>
      <c r="D298" s="103">
        <v>-2.64905</v>
      </c>
      <c r="E298" s="103">
        <v>173.238</v>
      </c>
      <c r="F298" s="79"/>
      <c r="G298" s="105">
        <f t="shared" si="385"/>
        <v>3.432705989</v>
      </c>
      <c r="H298" s="105">
        <f t="shared" si="386"/>
        <v>-1.922415407</v>
      </c>
      <c r="I298" s="120">
        <f t="shared" si="387"/>
        <v>2.320650363</v>
      </c>
      <c r="J298" s="119"/>
      <c r="K298" s="105">
        <f t="shared" ref="K298:M298" si="397">(G298*0.001*9.81)/(0.5*1.225*10^2*0.0565*0.0125)</f>
        <v>0.7784685309</v>
      </c>
      <c r="L298" s="105">
        <f t="shared" si="397"/>
        <v>-0.4359650675</v>
      </c>
      <c r="M298" s="105">
        <f t="shared" si="397"/>
        <v>0.5262767289</v>
      </c>
      <c r="N298" s="105">
        <f t="shared" si="389"/>
        <v>0.5010835492</v>
      </c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  <c r="AA298" s="79"/>
      <c r="AB298" s="79"/>
      <c r="AC298" s="79"/>
      <c r="AD298" s="79"/>
      <c r="AE298" s="79"/>
      <c r="AF298" s="79"/>
      <c r="AG298" s="79"/>
      <c r="AH298" s="79"/>
      <c r="AI298" s="79"/>
      <c r="AJ298" s="79"/>
      <c r="AK298" s="79"/>
      <c r="AL298" s="79"/>
      <c r="AM298" s="79"/>
      <c r="AN298" s="79"/>
      <c r="AO298" s="79"/>
      <c r="AP298" s="79"/>
      <c r="AQ298" s="79"/>
      <c r="AR298" s="79"/>
      <c r="AS298" s="79"/>
      <c r="AT298" s="79"/>
    </row>
    <row r="299">
      <c r="A299" s="79"/>
      <c r="B299" s="102">
        <v>12.0</v>
      </c>
      <c r="C299" s="103">
        <v>3.50126</v>
      </c>
      <c r="D299" s="103">
        <v>-2.90237</v>
      </c>
      <c r="E299" s="103">
        <v>139.091</v>
      </c>
      <c r="F299" s="79"/>
      <c r="G299" s="105">
        <f t="shared" si="385"/>
        <v>2.821312414</v>
      </c>
      <c r="H299" s="105">
        <f t="shared" si="386"/>
        <v>-2.110993365</v>
      </c>
      <c r="I299" s="120">
        <f t="shared" si="387"/>
        <v>1.863226195</v>
      </c>
      <c r="J299" s="119"/>
      <c r="K299" s="105">
        <f t="shared" ref="K299:M299" si="398">(G299*0.001*9.81)/(0.5*1.225*10^2*0.0565*0.0125)</f>
        <v>0.6398167911</v>
      </c>
      <c r="L299" s="105">
        <f t="shared" si="398"/>
        <v>-0.4787307475</v>
      </c>
      <c r="M299" s="105">
        <f t="shared" si="398"/>
        <v>0.4225421472</v>
      </c>
      <c r="N299" s="105">
        <f t="shared" si="389"/>
        <v>0.401836083</v>
      </c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79"/>
      <c r="AA299" s="79"/>
      <c r="AB299" s="79"/>
      <c r="AC299" s="79"/>
      <c r="AD299" s="79"/>
      <c r="AE299" s="79"/>
      <c r="AF299" s="79"/>
      <c r="AG299" s="79"/>
      <c r="AH299" s="79"/>
      <c r="AI299" s="79"/>
      <c r="AJ299" s="79"/>
      <c r="AK299" s="79"/>
      <c r="AL299" s="79"/>
      <c r="AM299" s="79"/>
      <c r="AN299" s="79"/>
      <c r="AO299" s="79"/>
      <c r="AP299" s="79"/>
      <c r="AQ299" s="79"/>
      <c r="AR299" s="79"/>
      <c r="AS299" s="79"/>
      <c r="AT299" s="79"/>
    </row>
    <row r="300">
      <c r="A300" s="79"/>
      <c r="B300" s="102">
        <v>14.0</v>
      </c>
      <c r="C300" s="103">
        <v>2.83144</v>
      </c>
      <c r="D300" s="103">
        <v>-3.66194</v>
      </c>
      <c r="E300" s="103">
        <v>97.3411</v>
      </c>
      <c r="F300" s="79"/>
      <c r="G300" s="105">
        <f t="shared" si="385"/>
        <v>1.861430665</v>
      </c>
      <c r="H300" s="105">
        <f t="shared" si="386"/>
        <v>-2.8681774</v>
      </c>
      <c r="I300" s="120">
        <f t="shared" si="387"/>
        <v>1.303955593</v>
      </c>
      <c r="J300" s="119"/>
      <c r="K300" s="105">
        <f t="shared" ref="K300:M300" si="399">(G300*0.001*9.81)/(0.5*1.225*10^2*0.0565*0.0125)</f>
        <v>0.422134957</v>
      </c>
      <c r="L300" s="105">
        <f t="shared" si="399"/>
        <v>-0.6504448252</v>
      </c>
      <c r="M300" s="105">
        <f t="shared" si="399"/>
        <v>0.2957108469</v>
      </c>
      <c r="N300" s="105">
        <f t="shared" si="389"/>
        <v>0.2820495088</v>
      </c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  <c r="Z300" s="79"/>
      <c r="AA300" s="79"/>
      <c r="AB300" s="79"/>
      <c r="AC300" s="79"/>
      <c r="AD300" s="79"/>
      <c r="AE300" s="79"/>
      <c r="AF300" s="79"/>
      <c r="AG300" s="79"/>
      <c r="AH300" s="79"/>
      <c r="AI300" s="79"/>
      <c r="AJ300" s="79"/>
      <c r="AK300" s="79"/>
      <c r="AL300" s="79"/>
      <c r="AM300" s="79"/>
      <c r="AN300" s="79"/>
      <c r="AO300" s="79"/>
      <c r="AP300" s="79"/>
      <c r="AQ300" s="79"/>
      <c r="AR300" s="79"/>
      <c r="AS300" s="79"/>
      <c r="AT300" s="79"/>
    </row>
    <row r="301">
      <c r="A301" s="79"/>
      <c r="B301" s="102">
        <v>16.0</v>
      </c>
      <c r="C301" s="103">
        <v>2.81165</v>
      </c>
      <c r="D301" s="103">
        <v>2.81165</v>
      </c>
      <c r="E301" s="103">
        <v>94.5892</v>
      </c>
      <c r="F301" s="79"/>
      <c r="G301" s="105">
        <f t="shared" si="385"/>
        <v>3.477727219</v>
      </c>
      <c r="H301" s="105">
        <f t="shared" si="386"/>
        <v>3.477727219</v>
      </c>
      <c r="I301" s="120">
        <f t="shared" si="387"/>
        <v>1.26709187</v>
      </c>
      <c r="J301" s="119"/>
      <c r="K301" s="105">
        <f t="shared" ref="K301:M301" si="400">(G301*0.001*9.81)/(0.5*1.225*10^2*0.0565*0.0125)</f>
        <v>0.7886784386</v>
      </c>
      <c r="L301" s="105">
        <f t="shared" si="400"/>
        <v>0.7886784386</v>
      </c>
      <c r="M301" s="105">
        <f t="shared" si="400"/>
        <v>0.2873508974</v>
      </c>
      <c r="N301" s="105">
        <f t="shared" si="389"/>
        <v>0.2618272997</v>
      </c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  <c r="Z301" s="79"/>
      <c r="AA301" s="79"/>
      <c r="AB301" s="79"/>
      <c r="AC301" s="79"/>
      <c r="AD301" s="79"/>
      <c r="AE301" s="79"/>
      <c r="AF301" s="79"/>
      <c r="AG301" s="79"/>
      <c r="AH301" s="79"/>
      <c r="AI301" s="79"/>
      <c r="AJ301" s="79"/>
      <c r="AK301" s="79"/>
      <c r="AL301" s="79"/>
      <c r="AM301" s="79"/>
      <c r="AN301" s="79"/>
      <c r="AO301" s="79"/>
      <c r="AP301" s="79"/>
      <c r="AQ301" s="79"/>
      <c r="AR301" s="79"/>
      <c r="AS301" s="79"/>
      <c r="AT301" s="79"/>
    </row>
    <row r="302">
      <c r="A302" s="79"/>
      <c r="B302" s="102">
        <v>18.0</v>
      </c>
      <c r="C302" s="103">
        <v>3.08879</v>
      </c>
      <c r="D302" s="103">
        <v>-3.93996</v>
      </c>
      <c r="E302" s="103">
        <v>106.067</v>
      </c>
      <c r="F302" s="79"/>
      <c r="G302" s="105">
        <f t="shared" si="385"/>
        <v>1.72009926</v>
      </c>
      <c r="H302" s="105">
        <f t="shared" si="386"/>
        <v>-2.79263603</v>
      </c>
      <c r="I302" s="120">
        <f t="shared" si="387"/>
        <v>1.420845438</v>
      </c>
      <c r="J302" s="119"/>
      <c r="K302" s="105">
        <f t="shared" ref="K302:M302" si="401">(G302*0.001*9.81)/(0.5*1.225*10^2*0.0565*0.0125)</f>
        <v>0.3900838429</v>
      </c>
      <c r="L302" s="105">
        <f t="shared" si="401"/>
        <v>-0.6333135651</v>
      </c>
      <c r="M302" s="105">
        <f t="shared" si="401"/>
        <v>0.3222191078</v>
      </c>
      <c r="N302" s="105">
        <f t="shared" si="389"/>
        <v>0.3095950236</v>
      </c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79"/>
      <c r="AA302" s="79"/>
      <c r="AB302" s="79"/>
      <c r="AC302" s="79"/>
      <c r="AD302" s="79"/>
      <c r="AE302" s="79"/>
      <c r="AF302" s="79"/>
      <c r="AG302" s="79"/>
      <c r="AH302" s="79"/>
      <c r="AI302" s="79"/>
      <c r="AJ302" s="79"/>
      <c r="AK302" s="79"/>
      <c r="AL302" s="79"/>
      <c r="AM302" s="79"/>
      <c r="AN302" s="79"/>
      <c r="AO302" s="79"/>
      <c r="AP302" s="79"/>
      <c r="AQ302" s="79"/>
      <c r="AR302" s="79"/>
      <c r="AS302" s="79"/>
      <c r="AT302" s="79"/>
    </row>
    <row r="303">
      <c r="A303" s="79"/>
      <c r="B303" s="102">
        <v>20.0</v>
      </c>
      <c r="C303" s="103">
        <v>2.95458</v>
      </c>
      <c r="D303" s="103">
        <v>2.95458</v>
      </c>
      <c r="E303" s="103">
        <v>97.6252</v>
      </c>
      <c r="F303" s="79"/>
      <c r="G303" s="105">
        <f t="shared" si="385"/>
        <v>3.786922899</v>
      </c>
      <c r="H303" s="105">
        <f t="shared" si="386"/>
        <v>3.786922899</v>
      </c>
      <c r="I303" s="120">
        <f t="shared" si="387"/>
        <v>1.307761321</v>
      </c>
      <c r="J303" s="119"/>
      <c r="K303" s="105">
        <f t="shared" ref="K303:M303" si="402">(G303*0.001*9.81)/(0.5*1.225*10^2*0.0565*0.0125)</f>
        <v>0.8587977868</v>
      </c>
      <c r="L303" s="105">
        <f t="shared" si="402"/>
        <v>0.8587977868</v>
      </c>
      <c r="M303" s="105">
        <f t="shared" si="402"/>
        <v>0.2965739094</v>
      </c>
      <c r="N303" s="105">
        <f t="shared" si="389"/>
        <v>0.268781075</v>
      </c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  <c r="AA303" s="79"/>
      <c r="AB303" s="79"/>
      <c r="AC303" s="79"/>
      <c r="AD303" s="79"/>
      <c r="AE303" s="79"/>
      <c r="AF303" s="79"/>
      <c r="AG303" s="79"/>
      <c r="AH303" s="79"/>
      <c r="AI303" s="79"/>
      <c r="AJ303" s="79"/>
      <c r="AK303" s="79"/>
      <c r="AL303" s="79"/>
      <c r="AM303" s="79"/>
      <c r="AN303" s="79"/>
      <c r="AO303" s="79"/>
      <c r="AP303" s="79"/>
      <c r="AQ303" s="79"/>
      <c r="AR303" s="79"/>
      <c r="AS303" s="79"/>
      <c r="AT303" s="79"/>
    </row>
    <row r="304">
      <c r="A304" s="79"/>
      <c r="B304" s="102">
        <v>22.0</v>
      </c>
      <c r="C304" s="103">
        <v>3.36515</v>
      </c>
      <c r="D304" s="103">
        <v>-4.12115</v>
      </c>
      <c r="E304" s="103">
        <v>116.625</v>
      </c>
      <c r="F304" s="79"/>
      <c r="G304" s="105">
        <f t="shared" si="385"/>
        <v>1.576302785</v>
      </c>
      <c r="H304" s="105">
        <f t="shared" si="386"/>
        <v>-2.560456364</v>
      </c>
      <c r="I304" s="120">
        <f t="shared" si="387"/>
        <v>1.56227761</v>
      </c>
      <c r="J304" s="119"/>
      <c r="K304" s="105">
        <f t="shared" ref="K304:M304" si="403">(G304*0.001*9.81)/(0.5*1.225*10^2*0.0565*0.0125)</f>
        <v>0.3574737009</v>
      </c>
      <c r="L304" s="105">
        <f t="shared" si="403"/>
        <v>-0.5806598966</v>
      </c>
      <c r="M304" s="105">
        <f t="shared" si="403"/>
        <v>0.3542930737</v>
      </c>
      <c r="N304" s="105">
        <f t="shared" si="389"/>
        <v>0.3427243348</v>
      </c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  <c r="AA304" s="79"/>
      <c r="AB304" s="79"/>
      <c r="AC304" s="79"/>
      <c r="AD304" s="79"/>
      <c r="AE304" s="79"/>
      <c r="AF304" s="79"/>
      <c r="AG304" s="79"/>
      <c r="AH304" s="79"/>
      <c r="AI304" s="79"/>
      <c r="AJ304" s="79"/>
      <c r="AK304" s="79"/>
      <c r="AL304" s="79"/>
      <c r="AM304" s="79"/>
      <c r="AN304" s="79"/>
      <c r="AO304" s="79"/>
      <c r="AP304" s="79"/>
      <c r="AQ304" s="79"/>
      <c r="AR304" s="79"/>
      <c r="AS304" s="79"/>
      <c r="AT304" s="79"/>
    </row>
    <row r="305">
      <c r="A305" s="79"/>
      <c r="B305" s="102">
        <v>24.0</v>
      </c>
      <c r="C305" s="103">
        <v>3.59007</v>
      </c>
      <c r="D305" s="103">
        <v>-3.98853</v>
      </c>
      <c r="E305" s="103">
        <v>124.949</v>
      </c>
      <c r="F305" s="79"/>
      <c r="G305" s="105">
        <f t="shared" si="385"/>
        <v>1.657410838</v>
      </c>
      <c r="H305" s="105">
        <f t="shared" si="386"/>
        <v>-2.183490444</v>
      </c>
      <c r="I305" s="120">
        <f t="shared" si="387"/>
        <v>1.673783709</v>
      </c>
      <c r="J305" s="119"/>
      <c r="K305" s="105">
        <f t="shared" ref="K305:M305" si="404">(G305*0.001*9.81)/(0.5*1.225*10^2*0.0565*0.0125)</f>
        <v>0.3758673724</v>
      </c>
      <c r="L305" s="105">
        <f t="shared" si="404"/>
        <v>-0.4951716237</v>
      </c>
      <c r="M305" s="105">
        <f t="shared" si="404"/>
        <v>0.3795804096</v>
      </c>
      <c r="N305" s="105">
        <f t="shared" si="389"/>
        <v>0.3674164057</v>
      </c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  <c r="Z305" s="79"/>
      <c r="AA305" s="79"/>
      <c r="AB305" s="79"/>
      <c r="AC305" s="79"/>
      <c r="AD305" s="79"/>
      <c r="AE305" s="79"/>
      <c r="AF305" s="79"/>
      <c r="AG305" s="79"/>
      <c r="AH305" s="79"/>
      <c r="AI305" s="79"/>
      <c r="AJ305" s="79"/>
      <c r="AK305" s="79"/>
      <c r="AL305" s="79"/>
      <c r="AM305" s="79"/>
      <c r="AN305" s="79"/>
      <c r="AO305" s="79"/>
      <c r="AP305" s="79"/>
      <c r="AQ305" s="79"/>
      <c r="AR305" s="79"/>
      <c r="AS305" s="79"/>
      <c r="AT305" s="79"/>
    </row>
    <row r="306">
      <c r="A306" s="79"/>
      <c r="B306" s="102">
        <v>26.0</v>
      </c>
      <c r="C306" s="103">
        <v>3.75969</v>
      </c>
      <c r="D306" s="103">
        <v>-4.33732</v>
      </c>
      <c r="E306" s="103">
        <v>129.893</v>
      </c>
      <c r="F306" s="79"/>
      <c r="G306" s="105">
        <f t="shared" si="385"/>
        <v>1.477831045</v>
      </c>
      <c r="H306" s="105">
        <f t="shared" si="386"/>
        <v>-2.250217776</v>
      </c>
      <c r="I306" s="120">
        <f t="shared" si="387"/>
        <v>1.740012224</v>
      </c>
      <c r="J306" s="119"/>
      <c r="K306" s="105">
        <f t="shared" ref="K306:M306" si="405">(G306*0.001*9.81)/(0.5*1.225*10^2*0.0565*0.0125)</f>
        <v>0.3351422949</v>
      </c>
      <c r="L306" s="105">
        <f t="shared" si="405"/>
        <v>-0.5103040377</v>
      </c>
      <c r="M306" s="105">
        <f t="shared" si="405"/>
        <v>0.3945997018</v>
      </c>
      <c r="N306" s="105">
        <f t="shared" si="389"/>
        <v>0.3837536628</v>
      </c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  <c r="AA306" s="79"/>
      <c r="AB306" s="79"/>
      <c r="AC306" s="79"/>
      <c r="AD306" s="79"/>
      <c r="AE306" s="79"/>
      <c r="AF306" s="79"/>
      <c r="AG306" s="79"/>
      <c r="AH306" s="79"/>
      <c r="AI306" s="79"/>
      <c r="AJ306" s="79"/>
      <c r="AK306" s="79"/>
      <c r="AL306" s="79"/>
      <c r="AM306" s="79"/>
      <c r="AN306" s="79"/>
      <c r="AO306" s="79"/>
      <c r="AP306" s="79"/>
      <c r="AQ306" s="79"/>
      <c r="AR306" s="79"/>
      <c r="AS306" s="79"/>
      <c r="AT306" s="79"/>
    </row>
    <row r="307">
      <c r="A307" s="79"/>
      <c r="B307" s="102">
        <v>28.0</v>
      </c>
      <c r="C307" s="103">
        <v>3.99205</v>
      </c>
      <c r="D307" s="103">
        <v>-4.36291</v>
      </c>
      <c r="E307" s="103">
        <v>139.56</v>
      </c>
      <c r="F307" s="79"/>
      <c r="G307" s="105">
        <f t="shared" si="385"/>
        <v>1.476508762</v>
      </c>
      <c r="H307" s="105">
        <f t="shared" si="386"/>
        <v>-1.97806693</v>
      </c>
      <c r="I307" s="120">
        <f t="shared" si="387"/>
        <v>1.869508795</v>
      </c>
      <c r="J307" s="119"/>
      <c r="K307" s="105">
        <f t="shared" ref="K307:M307" si="406">(G307*0.001*9.81)/(0.5*1.225*10^2*0.0565*0.0125)</f>
        <v>0.3348424277</v>
      </c>
      <c r="L307" s="105">
        <f t="shared" si="406"/>
        <v>-0.4485857111</v>
      </c>
      <c r="M307" s="105">
        <f t="shared" si="406"/>
        <v>0.4239669142</v>
      </c>
      <c r="N307" s="105">
        <f t="shared" si="389"/>
        <v>0.4131305796</v>
      </c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  <c r="Z307" s="79"/>
      <c r="AA307" s="79"/>
      <c r="AB307" s="79"/>
      <c r="AC307" s="79"/>
      <c r="AD307" s="79"/>
      <c r="AE307" s="79"/>
      <c r="AF307" s="79"/>
      <c r="AG307" s="79"/>
      <c r="AH307" s="79"/>
      <c r="AI307" s="79"/>
      <c r="AJ307" s="79"/>
      <c r="AK307" s="79"/>
      <c r="AL307" s="79"/>
      <c r="AM307" s="79"/>
      <c r="AN307" s="79"/>
      <c r="AO307" s="79"/>
      <c r="AP307" s="79"/>
      <c r="AQ307" s="79"/>
      <c r="AR307" s="79"/>
      <c r="AS307" s="79"/>
      <c r="AT307" s="79"/>
    </row>
    <row r="308">
      <c r="A308" s="79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  <c r="AA308" s="79"/>
      <c r="AB308" s="79"/>
      <c r="AC308" s="79"/>
      <c r="AD308" s="79"/>
      <c r="AE308" s="79"/>
      <c r="AF308" s="79"/>
      <c r="AG308" s="79"/>
      <c r="AH308" s="79"/>
      <c r="AI308" s="79"/>
      <c r="AJ308" s="79"/>
      <c r="AK308" s="79"/>
      <c r="AL308" s="79"/>
      <c r="AM308" s="79"/>
      <c r="AN308" s="79"/>
      <c r="AO308" s="79"/>
      <c r="AP308" s="79"/>
      <c r="AQ308" s="79"/>
      <c r="AR308" s="79"/>
      <c r="AS308" s="79"/>
      <c r="AT308" s="79"/>
    </row>
    <row r="309">
      <c r="A309" s="79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  <c r="Z309" s="79"/>
      <c r="AA309" s="79"/>
      <c r="AB309" s="79"/>
      <c r="AC309" s="79"/>
      <c r="AD309" s="79"/>
      <c r="AE309" s="79"/>
      <c r="AF309" s="79"/>
      <c r="AG309" s="79"/>
      <c r="AH309" s="79"/>
      <c r="AI309" s="79"/>
      <c r="AJ309" s="79"/>
      <c r="AK309" s="79"/>
      <c r="AL309" s="79"/>
      <c r="AM309" s="79"/>
      <c r="AN309" s="79"/>
      <c r="AO309" s="79"/>
      <c r="AP309" s="79"/>
      <c r="AQ309" s="79"/>
      <c r="AR309" s="79"/>
      <c r="AS309" s="79"/>
      <c r="AT309" s="79"/>
    </row>
    <row r="310">
      <c r="A310" s="79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79"/>
      <c r="AA310" s="79"/>
      <c r="AB310" s="79"/>
      <c r="AC310" s="79"/>
      <c r="AD310" s="79"/>
      <c r="AE310" s="79"/>
      <c r="AF310" s="79"/>
      <c r="AG310" s="79"/>
      <c r="AH310" s="79"/>
      <c r="AI310" s="79"/>
      <c r="AJ310" s="79"/>
      <c r="AK310" s="79"/>
      <c r="AL310" s="79"/>
      <c r="AM310" s="79"/>
      <c r="AN310" s="79"/>
      <c r="AO310" s="79"/>
      <c r="AP310" s="79"/>
      <c r="AQ310" s="79"/>
      <c r="AR310" s="79"/>
      <c r="AS310" s="79"/>
      <c r="AT310" s="79"/>
    </row>
    <row r="311">
      <c r="A311" s="79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79"/>
      <c r="AA311" s="79"/>
      <c r="AB311" s="79"/>
      <c r="AC311" s="79"/>
      <c r="AD311" s="79"/>
      <c r="AE311" s="79"/>
      <c r="AF311" s="79"/>
      <c r="AG311" s="79"/>
      <c r="AH311" s="79"/>
      <c r="AI311" s="79"/>
      <c r="AJ311" s="79"/>
      <c r="AK311" s="79"/>
      <c r="AL311" s="79"/>
      <c r="AM311" s="79"/>
      <c r="AN311" s="79"/>
      <c r="AO311" s="79"/>
      <c r="AP311" s="79"/>
      <c r="AQ311" s="79"/>
      <c r="AR311" s="79"/>
      <c r="AS311" s="79"/>
      <c r="AT311" s="79"/>
    </row>
    <row r="312">
      <c r="A312" s="79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  <c r="AA312" s="79"/>
      <c r="AB312" s="79"/>
      <c r="AC312" s="79"/>
      <c r="AD312" s="79"/>
      <c r="AE312" s="79"/>
      <c r="AF312" s="79"/>
      <c r="AG312" s="79"/>
      <c r="AH312" s="79"/>
      <c r="AI312" s="79"/>
      <c r="AJ312" s="79"/>
      <c r="AK312" s="79"/>
      <c r="AL312" s="79"/>
      <c r="AM312" s="79"/>
      <c r="AN312" s="79"/>
      <c r="AO312" s="79"/>
      <c r="AP312" s="79"/>
      <c r="AQ312" s="79"/>
      <c r="AR312" s="79"/>
      <c r="AS312" s="79"/>
      <c r="AT312" s="79"/>
    </row>
    <row r="313">
      <c r="A313" s="79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  <c r="Z313" s="79"/>
      <c r="AA313" s="79"/>
      <c r="AB313" s="79"/>
      <c r="AC313" s="79"/>
      <c r="AD313" s="79"/>
      <c r="AE313" s="79"/>
      <c r="AF313" s="79"/>
      <c r="AG313" s="79"/>
      <c r="AH313" s="79"/>
      <c r="AI313" s="79"/>
      <c r="AJ313" s="79"/>
      <c r="AK313" s="79"/>
      <c r="AL313" s="79"/>
      <c r="AM313" s="79"/>
      <c r="AN313" s="79"/>
      <c r="AO313" s="79"/>
      <c r="AP313" s="79"/>
      <c r="AQ313" s="79"/>
      <c r="AR313" s="79"/>
      <c r="AS313" s="79"/>
      <c r="AT313" s="79"/>
    </row>
    <row r="314">
      <c r="A314" s="79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  <c r="Z314" s="79"/>
      <c r="AA314" s="79"/>
      <c r="AB314" s="79"/>
      <c r="AC314" s="79"/>
      <c r="AD314" s="79"/>
      <c r="AE314" s="79"/>
      <c r="AF314" s="79"/>
      <c r="AG314" s="79"/>
      <c r="AH314" s="79"/>
      <c r="AI314" s="79"/>
      <c r="AJ314" s="79"/>
      <c r="AK314" s="79"/>
      <c r="AL314" s="79"/>
      <c r="AM314" s="79"/>
      <c r="AN314" s="79"/>
      <c r="AO314" s="79"/>
      <c r="AP314" s="79"/>
      <c r="AQ314" s="79"/>
      <c r="AR314" s="79"/>
      <c r="AS314" s="79"/>
      <c r="AT314" s="79"/>
    </row>
    <row r="315">
      <c r="A315" s="79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  <c r="Z315" s="79"/>
      <c r="AA315" s="79"/>
      <c r="AB315" s="79"/>
      <c r="AC315" s="79"/>
      <c r="AD315" s="79"/>
      <c r="AE315" s="79"/>
      <c r="AF315" s="79"/>
      <c r="AG315" s="79"/>
      <c r="AH315" s="79"/>
      <c r="AI315" s="79"/>
      <c r="AJ315" s="79"/>
      <c r="AK315" s="79"/>
      <c r="AL315" s="79"/>
      <c r="AM315" s="79"/>
      <c r="AN315" s="79"/>
      <c r="AO315" s="79"/>
      <c r="AP315" s="79"/>
      <c r="AQ315" s="79"/>
      <c r="AR315" s="79"/>
      <c r="AS315" s="79"/>
      <c r="AT315" s="79"/>
    </row>
    <row r="316">
      <c r="A316" s="79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  <c r="Z316" s="79"/>
      <c r="AA316" s="79"/>
      <c r="AB316" s="79"/>
      <c r="AC316" s="79"/>
      <c r="AD316" s="79"/>
      <c r="AE316" s="79"/>
      <c r="AF316" s="79"/>
      <c r="AG316" s="79"/>
      <c r="AH316" s="79"/>
      <c r="AI316" s="79"/>
      <c r="AJ316" s="79"/>
      <c r="AK316" s="79"/>
      <c r="AL316" s="79"/>
      <c r="AM316" s="79"/>
      <c r="AN316" s="79"/>
      <c r="AO316" s="79"/>
      <c r="AP316" s="79"/>
      <c r="AQ316" s="79"/>
      <c r="AR316" s="79"/>
      <c r="AS316" s="79"/>
      <c r="AT316" s="79"/>
    </row>
    <row r="317">
      <c r="A317" s="79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79"/>
      <c r="AA317" s="79"/>
      <c r="AB317" s="79"/>
      <c r="AC317" s="79"/>
      <c r="AD317" s="79"/>
      <c r="AE317" s="79"/>
      <c r="AF317" s="79"/>
      <c r="AG317" s="79"/>
      <c r="AH317" s="79"/>
      <c r="AI317" s="79"/>
      <c r="AJ317" s="79"/>
      <c r="AK317" s="79"/>
      <c r="AL317" s="79"/>
      <c r="AM317" s="79"/>
      <c r="AN317" s="79"/>
      <c r="AO317" s="79"/>
      <c r="AP317" s="79"/>
      <c r="AQ317" s="79"/>
      <c r="AR317" s="79"/>
      <c r="AS317" s="79"/>
      <c r="AT317" s="79"/>
    </row>
    <row r="318">
      <c r="A318" s="79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79"/>
      <c r="AA318" s="79"/>
      <c r="AB318" s="79"/>
      <c r="AC318" s="79"/>
      <c r="AD318" s="79"/>
      <c r="AE318" s="79"/>
      <c r="AF318" s="79"/>
      <c r="AG318" s="79"/>
      <c r="AH318" s="79"/>
      <c r="AI318" s="79"/>
      <c r="AJ318" s="79"/>
      <c r="AK318" s="79"/>
      <c r="AL318" s="79"/>
      <c r="AM318" s="79"/>
      <c r="AN318" s="79"/>
      <c r="AO318" s="79"/>
      <c r="AP318" s="79"/>
      <c r="AQ318" s="79"/>
      <c r="AR318" s="79"/>
      <c r="AS318" s="79"/>
      <c r="AT318" s="79"/>
    </row>
    <row r="319">
      <c r="A319" s="79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  <c r="Z319" s="79"/>
      <c r="AA319" s="79"/>
      <c r="AB319" s="79"/>
      <c r="AC319" s="79"/>
      <c r="AD319" s="79"/>
      <c r="AE319" s="79"/>
      <c r="AF319" s="79"/>
      <c r="AG319" s="79"/>
      <c r="AH319" s="79"/>
      <c r="AI319" s="79"/>
      <c r="AJ319" s="79"/>
      <c r="AK319" s="79"/>
      <c r="AL319" s="79"/>
      <c r="AM319" s="79"/>
      <c r="AN319" s="79"/>
      <c r="AO319" s="79"/>
      <c r="AP319" s="79"/>
      <c r="AQ319" s="79"/>
      <c r="AR319" s="79"/>
      <c r="AS319" s="79"/>
      <c r="AT319" s="79"/>
    </row>
    <row r="320">
      <c r="A320" s="79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  <c r="AA320" s="79"/>
      <c r="AB320" s="79"/>
      <c r="AC320" s="79"/>
      <c r="AD320" s="79"/>
      <c r="AE320" s="79"/>
      <c r="AF320" s="79"/>
      <c r="AG320" s="79"/>
      <c r="AH320" s="79"/>
      <c r="AI320" s="79"/>
      <c r="AJ320" s="79"/>
      <c r="AK320" s="79"/>
      <c r="AL320" s="79"/>
      <c r="AM320" s="79"/>
      <c r="AN320" s="79"/>
      <c r="AO320" s="79"/>
      <c r="AP320" s="79"/>
      <c r="AQ320" s="79"/>
      <c r="AR320" s="79"/>
      <c r="AS320" s="79"/>
      <c r="AT320" s="79"/>
    </row>
    <row r="321">
      <c r="A321" s="79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  <c r="AA321" s="79"/>
      <c r="AB321" s="79"/>
      <c r="AC321" s="79"/>
      <c r="AD321" s="79"/>
      <c r="AE321" s="79"/>
      <c r="AF321" s="79"/>
      <c r="AG321" s="79"/>
      <c r="AH321" s="79"/>
      <c r="AI321" s="79"/>
      <c r="AJ321" s="79"/>
      <c r="AK321" s="79"/>
      <c r="AL321" s="79"/>
      <c r="AM321" s="79"/>
      <c r="AN321" s="79"/>
      <c r="AO321" s="79"/>
      <c r="AP321" s="79"/>
      <c r="AQ321" s="79"/>
      <c r="AR321" s="79"/>
      <c r="AS321" s="79"/>
      <c r="AT321" s="79"/>
    </row>
    <row r="322">
      <c r="A322" s="79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  <c r="AA322" s="79"/>
      <c r="AB322" s="79"/>
      <c r="AC322" s="79"/>
      <c r="AD322" s="79"/>
      <c r="AE322" s="79"/>
      <c r="AF322" s="79"/>
      <c r="AG322" s="79"/>
      <c r="AH322" s="79"/>
      <c r="AI322" s="79"/>
      <c r="AJ322" s="79"/>
      <c r="AK322" s="79"/>
      <c r="AL322" s="79"/>
      <c r="AM322" s="79"/>
      <c r="AN322" s="79"/>
      <c r="AO322" s="79"/>
      <c r="AP322" s="79"/>
      <c r="AQ322" s="79"/>
      <c r="AR322" s="79"/>
      <c r="AS322" s="79"/>
      <c r="AT322" s="79"/>
    </row>
    <row r="323">
      <c r="A323" s="79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  <c r="AA323" s="79"/>
      <c r="AB323" s="79"/>
      <c r="AC323" s="79"/>
      <c r="AD323" s="79"/>
      <c r="AE323" s="79"/>
      <c r="AF323" s="79"/>
      <c r="AG323" s="79"/>
      <c r="AH323" s="79"/>
      <c r="AI323" s="79"/>
      <c r="AJ323" s="79"/>
      <c r="AK323" s="79"/>
      <c r="AL323" s="79"/>
      <c r="AM323" s="79"/>
      <c r="AN323" s="79"/>
      <c r="AO323" s="79"/>
      <c r="AP323" s="79"/>
      <c r="AQ323" s="79"/>
      <c r="AR323" s="79"/>
      <c r="AS323" s="79"/>
      <c r="AT323" s="79"/>
    </row>
    <row r="324">
      <c r="A324" s="79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79"/>
      <c r="AA324" s="79"/>
      <c r="AB324" s="79"/>
      <c r="AC324" s="79"/>
      <c r="AD324" s="79"/>
      <c r="AE324" s="79"/>
      <c r="AF324" s="79"/>
      <c r="AG324" s="79"/>
      <c r="AH324" s="79"/>
      <c r="AI324" s="79"/>
      <c r="AJ324" s="79"/>
      <c r="AK324" s="79"/>
      <c r="AL324" s="79"/>
      <c r="AM324" s="79"/>
      <c r="AN324" s="79"/>
      <c r="AO324" s="79"/>
      <c r="AP324" s="79"/>
      <c r="AQ324" s="79"/>
      <c r="AR324" s="79"/>
      <c r="AS324" s="79"/>
      <c r="AT324" s="79"/>
    </row>
    <row r="325">
      <c r="A325" s="79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  <c r="Z325" s="79"/>
      <c r="AA325" s="79"/>
      <c r="AB325" s="79"/>
      <c r="AC325" s="79"/>
      <c r="AD325" s="79"/>
      <c r="AE325" s="79"/>
      <c r="AF325" s="79"/>
      <c r="AG325" s="79"/>
      <c r="AH325" s="79"/>
      <c r="AI325" s="79"/>
      <c r="AJ325" s="79"/>
      <c r="AK325" s="79"/>
      <c r="AL325" s="79"/>
      <c r="AM325" s="79"/>
      <c r="AN325" s="79"/>
      <c r="AO325" s="79"/>
      <c r="AP325" s="79"/>
      <c r="AQ325" s="79"/>
      <c r="AR325" s="79"/>
      <c r="AS325" s="79"/>
      <c r="AT325" s="79"/>
    </row>
    <row r="326">
      <c r="A326" s="79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  <c r="AA326" s="79"/>
      <c r="AB326" s="79"/>
      <c r="AC326" s="79"/>
      <c r="AD326" s="79"/>
      <c r="AE326" s="79"/>
      <c r="AF326" s="79"/>
      <c r="AG326" s="79"/>
      <c r="AH326" s="79"/>
      <c r="AI326" s="79"/>
      <c r="AJ326" s="79"/>
      <c r="AK326" s="79"/>
      <c r="AL326" s="79"/>
      <c r="AM326" s="79"/>
      <c r="AN326" s="79"/>
      <c r="AO326" s="79"/>
      <c r="AP326" s="79"/>
      <c r="AQ326" s="79"/>
      <c r="AR326" s="79"/>
      <c r="AS326" s="79"/>
      <c r="AT326" s="79"/>
    </row>
    <row r="327">
      <c r="A327" s="79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  <c r="Z327" s="79"/>
      <c r="AA327" s="79"/>
      <c r="AB327" s="79"/>
      <c r="AC327" s="79"/>
      <c r="AD327" s="79"/>
      <c r="AE327" s="79"/>
      <c r="AF327" s="79"/>
      <c r="AG327" s="79"/>
      <c r="AH327" s="79"/>
      <c r="AI327" s="79"/>
      <c r="AJ327" s="79"/>
      <c r="AK327" s="79"/>
      <c r="AL327" s="79"/>
      <c r="AM327" s="79"/>
      <c r="AN327" s="79"/>
      <c r="AO327" s="79"/>
      <c r="AP327" s="79"/>
      <c r="AQ327" s="79"/>
      <c r="AR327" s="79"/>
      <c r="AS327" s="79"/>
      <c r="AT327" s="79"/>
    </row>
    <row r="328">
      <c r="A328" s="79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  <c r="AA328" s="79"/>
      <c r="AB328" s="79"/>
      <c r="AC328" s="79"/>
      <c r="AD328" s="79"/>
      <c r="AE328" s="79"/>
      <c r="AF328" s="79"/>
      <c r="AG328" s="79"/>
      <c r="AH328" s="79"/>
      <c r="AI328" s="79"/>
      <c r="AJ328" s="79"/>
      <c r="AK328" s="79"/>
      <c r="AL328" s="79"/>
      <c r="AM328" s="79"/>
      <c r="AN328" s="79"/>
      <c r="AO328" s="79"/>
      <c r="AP328" s="79"/>
      <c r="AQ328" s="79"/>
      <c r="AR328" s="79"/>
      <c r="AS328" s="79"/>
      <c r="AT328" s="79"/>
    </row>
    <row r="329">
      <c r="A329" s="79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  <c r="Z329" s="79"/>
      <c r="AA329" s="79"/>
      <c r="AB329" s="79"/>
      <c r="AC329" s="79"/>
      <c r="AD329" s="79"/>
      <c r="AE329" s="79"/>
      <c r="AF329" s="79"/>
      <c r="AG329" s="79"/>
      <c r="AH329" s="79"/>
      <c r="AI329" s="79"/>
      <c r="AJ329" s="79"/>
      <c r="AK329" s="79"/>
      <c r="AL329" s="79"/>
      <c r="AM329" s="79"/>
      <c r="AN329" s="79"/>
      <c r="AO329" s="79"/>
      <c r="AP329" s="79"/>
      <c r="AQ329" s="79"/>
      <c r="AR329" s="79"/>
      <c r="AS329" s="79"/>
      <c r="AT329" s="79"/>
    </row>
    <row r="330">
      <c r="A330" s="79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  <c r="Z330" s="79"/>
      <c r="AA330" s="79"/>
      <c r="AB330" s="79"/>
      <c r="AC330" s="79"/>
      <c r="AD330" s="79"/>
      <c r="AE330" s="79"/>
      <c r="AF330" s="79"/>
      <c r="AG330" s="79"/>
      <c r="AH330" s="79"/>
      <c r="AI330" s="79"/>
      <c r="AJ330" s="79"/>
      <c r="AK330" s="79"/>
      <c r="AL330" s="79"/>
      <c r="AM330" s="79"/>
      <c r="AN330" s="79"/>
      <c r="AO330" s="79"/>
      <c r="AP330" s="79"/>
      <c r="AQ330" s="79"/>
      <c r="AR330" s="79"/>
      <c r="AS330" s="79"/>
      <c r="AT330" s="79"/>
    </row>
    <row r="331">
      <c r="A331" s="79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  <c r="Z331" s="79"/>
      <c r="AA331" s="79"/>
      <c r="AB331" s="79"/>
      <c r="AC331" s="79"/>
      <c r="AD331" s="79"/>
      <c r="AE331" s="79"/>
      <c r="AF331" s="79"/>
      <c r="AG331" s="79"/>
      <c r="AH331" s="79"/>
      <c r="AI331" s="79"/>
      <c r="AJ331" s="79"/>
      <c r="AK331" s="79"/>
      <c r="AL331" s="79"/>
      <c r="AM331" s="79"/>
      <c r="AN331" s="79"/>
      <c r="AO331" s="79"/>
      <c r="AP331" s="79"/>
      <c r="AQ331" s="79"/>
      <c r="AR331" s="79"/>
      <c r="AS331" s="79"/>
      <c r="AT331" s="79"/>
    </row>
    <row r="332">
      <c r="A332" s="79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  <c r="AA332" s="79"/>
      <c r="AB332" s="79"/>
      <c r="AC332" s="79"/>
      <c r="AD332" s="79"/>
      <c r="AE332" s="79"/>
      <c r="AF332" s="79"/>
      <c r="AG332" s="79"/>
      <c r="AH332" s="79"/>
      <c r="AI332" s="79"/>
      <c r="AJ332" s="79"/>
      <c r="AK332" s="79"/>
      <c r="AL332" s="79"/>
      <c r="AM332" s="79"/>
      <c r="AN332" s="79"/>
      <c r="AO332" s="79"/>
      <c r="AP332" s="79"/>
      <c r="AQ332" s="79"/>
      <c r="AR332" s="79"/>
      <c r="AS332" s="79"/>
      <c r="AT332" s="79"/>
    </row>
    <row r="333">
      <c r="A333" s="79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  <c r="Z333" s="79"/>
      <c r="AA333" s="79"/>
      <c r="AB333" s="79"/>
      <c r="AC333" s="79"/>
      <c r="AD333" s="79"/>
      <c r="AE333" s="79"/>
      <c r="AF333" s="79"/>
      <c r="AG333" s="79"/>
      <c r="AH333" s="79"/>
      <c r="AI333" s="79"/>
      <c r="AJ333" s="79"/>
      <c r="AK333" s="79"/>
      <c r="AL333" s="79"/>
      <c r="AM333" s="79"/>
      <c r="AN333" s="79"/>
      <c r="AO333" s="79"/>
      <c r="AP333" s="79"/>
      <c r="AQ333" s="79"/>
      <c r="AR333" s="79"/>
      <c r="AS333" s="79"/>
      <c r="AT333" s="79"/>
    </row>
    <row r="334">
      <c r="A334" s="79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  <c r="Z334" s="79"/>
      <c r="AA334" s="79"/>
      <c r="AB334" s="79"/>
      <c r="AC334" s="79"/>
      <c r="AD334" s="79"/>
      <c r="AE334" s="79"/>
      <c r="AF334" s="79"/>
      <c r="AG334" s="79"/>
      <c r="AH334" s="79"/>
      <c r="AI334" s="79"/>
      <c r="AJ334" s="79"/>
      <c r="AK334" s="79"/>
      <c r="AL334" s="79"/>
      <c r="AM334" s="79"/>
      <c r="AN334" s="79"/>
      <c r="AO334" s="79"/>
      <c r="AP334" s="79"/>
      <c r="AQ334" s="79"/>
      <c r="AR334" s="79"/>
      <c r="AS334" s="79"/>
      <c r="AT334" s="79"/>
    </row>
    <row r="335">
      <c r="A335" s="79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  <c r="Z335" s="79"/>
      <c r="AA335" s="79"/>
      <c r="AB335" s="79"/>
      <c r="AC335" s="79"/>
      <c r="AD335" s="79"/>
      <c r="AE335" s="79"/>
      <c r="AF335" s="79"/>
      <c r="AG335" s="79"/>
      <c r="AH335" s="79"/>
      <c r="AI335" s="79"/>
      <c r="AJ335" s="79"/>
      <c r="AK335" s="79"/>
      <c r="AL335" s="79"/>
      <c r="AM335" s="79"/>
      <c r="AN335" s="79"/>
      <c r="AO335" s="79"/>
      <c r="AP335" s="79"/>
      <c r="AQ335" s="79"/>
      <c r="AR335" s="79"/>
      <c r="AS335" s="79"/>
      <c r="AT335" s="79"/>
    </row>
    <row r="336">
      <c r="A336" s="79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  <c r="AA336" s="79"/>
      <c r="AB336" s="79"/>
      <c r="AC336" s="79"/>
      <c r="AD336" s="79"/>
      <c r="AE336" s="79"/>
      <c r="AF336" s="79"/>
      <c r="AG336" s="79"/>
      <c r="AH336" s="79"/>
      <c r="AI336" s="79"/>
      <c r="AJ336" s="79"/>
      <c r="AK336" s="79"/>
      <c r="AL336" s="79"/>
      <c r="AM336" s="79"/>
      <c r="AN336" s="79"/>
      <c r="AO336" s="79"/>
      <c r="AP336" s="79"/>
      <c r="AQ336" s="79"/>
      <c r="AR336" s="79"/>
      <c r="AS336" s="79"/>
      <c r="AT336" s="79"/>
    </row>
    <row r="337">
      <c r="A337" s="79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  <c r="Z337" s="79"/>
      <c r="AA337" s="79"/>
      <c r="AB337" s="79"/>
      <c r="AC337" s="79"/>
      <c r="AD337" s="79"/>
      <c r="AE337" s="79"/>
      <c r="AF337" s="79"/>
      <c r="AG337" s="79"/>
      <c r="AH337" s="79"/>
      <c r="AI337" s="79"/>
      <c r="AJ337" s="79"/>
      <c r="AK337" s="79"/>
      <c r="AL337" s="79"/>
      <c r="AM337" s="79"/>
      <c r="AN337" s="79"/>
      <c r="AO337" s="79"/>
      <c r="AP337" s="79"/>
      <c r="AQ337" s="79"/>
      <c r="AR337" s="79"/>
      <c r="AS337" s="79"/>
      <c r="AT337" s="79"/>
    </row>
    <row r="338">
      <c r="A338" s="79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  <c r="Z338" s="79"/>
      <c r="AA338" s="79"/>
      <c r="AB338" s="79"/>
      <c r="AC338" s="79"/>
      <c r="AD338" s="79"/>
      <c r="AE338" s="79"/>
      <c r="AF338" s="79"/>
      <c r="AG338" s="79"/>
      <c r="AH338" s="79"/>
      <c r="AI338" s="79"/>
      <c r="AJ338" s="79"/>
      <c r="AK338" s="79"/>
      <c r="AL338" s="79"/>
      <c r="AM338" s="79"/>
      <c r="AN338" s="79"/>
      <c r="AO338" s="79"/>
      <c r="AP338" s="79"/>
      <c r="AQ338" s="79"/>
      <c r="AR338" s="79"/>
      <c r="AS338" s="79"/>
      <c r="AT338" s="79"/>
    </row>
    <row r="339">
      <c r="A339" s="79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  <c r="AA339" s="79"/>
      <c r="AB339" s="79"/>
      <c r="AC339" s="79"/>
      <c r="AD339" s="79"/>
      <c r="AE339" s="79"/>
      <c r="AF339" s="79"/>
      <c r="AG339" s="79"/>
      <c r="AH339" s="79"/>
      <c r="AI339" s="79"/>
      <c r="AJ339" s="79"/>
      <c r="AK339" s="79"/>
      <c r="AL339" s="79"/>
      <c r="AM339" s="79"/>
      <c r="AN339" s="79"/>
      <c r="AO339" s="79"/>
      <c r="AP339" s="79"/>
      <c r="AQ339" s="79"/>
      <c r="AR339" s="79"/>
      <c r="AS339" s="79"/>
      <c r="AT339" s="79"/>
    </row>
    <row r="340">
      <c r="A340" s="79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  <c r="AA340" s="79"/>
      <c r="AB340" s="79"/>
      <c r="AC340" s="79"/>
      <c r="AD340" s="79"/>
      <c r="AE340" s="79"/>
      <c r="AF340" s="79"/>
      <c r="AG340" s="79"/>
      <c r="AH340" s="79"/>
      <c r="AI340" s="79"/>
      <c r="AJ340" s="79"/>
      <c r="AK340" s="79"/>
      <c r="AL340" s="79"/>
      <c r="AM340" s="79"/>
      <c r="AN340" s="79"/>
      <c r="AO340" s="79"/>
      <c r="AP340" s="79"/>
      <c r="AQ340" s="79"/>
      <c r="AR340" s="79"/>
      <c r="AS340" s="79"/>
      <c r="AT340" s="79"/>
    </row>
    <row r="341">
      <c r="A341" s="79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  <c r="AA341" s="79"/>
      <c r="AB341" s="79"/>
      <c r="AC341" s="79"/>
      <c r="AD341" s="79"/>
      <c r="AE341" s="79"/>
      <c r="AF341" s="79"/>
      <c r="AG341" s="79"/>
      <c r="AH341" s="79"/>
      <c r="AI341" s="79"/>
      <c r="AJ341" s="79"/>
      <c r="AK341" s="79"/>
      <c r="AL341" s="79"/>
      <c r="AM341" s="79"/>
      <c r="AN341" s="79"/>
      <c r="AO341" s="79"/>
      <c r="AP341" s="79"/>
      <c r="AQ341" s="79"/>
      <c r="AR341" s="79"/>
      <c r="AS341" s="79"/>
      <c r="AT341" s="79"/>
    </row>
    <row r="342">
      <c r="A342" s="79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  <c r="AA342" s="79"/>
      <c r="AB342" s="79"/>
      <c r="AC342" s="79"/>
      <c r="AD342" s="79"/>
      <c r="AE342" s="79"/>
      <c r="AF342" s="79"/>
      <c r="AG342" s="79"/>
      <c r="AH342" s="79"/>
      <c r="AI342" s="79"/>
      <c r="AJ342" s="79"/>
      <c r="AK342" s="79"/>
      <c r="AL342" s="79"/>
      <c r="AM342" s="79"/>
      <c r="AN342" s="79"/>
      <c r="AO342" s="79"/>
      <c r="AP342" s="79"/>
      <c r="AQ342" s="79"/>
      <c r="AR342" s="79"/>
      <c r="AS342" s="79"/>
      <c r="AT342" s="79"/>
    </row>
    <row r="343">
      <c r="A343" s="79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  <c r="AA343" s="79"/>
      <c r="AB343" s="79"/>
      <c r="AC343" s="79"/>
      <c r="AD343" s="79"/>
      <c r="AE343" s="79"/>
      <c r="AF343" s="79"/>
      <c r="AG343" s="79"/>
      <c r="AH343" s="79"/>
      <c r="AI343" s="79"/>
      <c r="AJ343" s="79"/>
      <c r="AK343" s="79"/>
      <c r="AL343" s="79"/>
      <c r="AM343" s="79"/>
      <c r="AN343" s="79"/>
      <c r="AO343" s="79"/>
      <c r="AP343" s="79"/>
      <c r="AQ343" s="79"/>
      <c r="AR343" s="79"/>
      <c r="AS343" s="79"/>
      <c r="AT343" s="79"/>
    </row>
    <row r="344">
      <c r="A344" s="79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  <c r="AA344" s="79"/>
      <c r="AB344" s="79"/>
      <c r="AC344" s="79"/>
      <c r="AD344" s="79"/>
      <c r="AE344" s="79"/>
      <c r="AF344" s="79"/>
      <c r="AG344" s="79"/>
      <c r="AH344" s="79"/>
      <c r="AI344" s="79"/>
      <c r="AJ344" s="79"/>
      <c r="AK344" s="79"/>
      <c r="AL344" s="79"/>
      <c r="AM344" s="79"/>
      <c r="AN344" s="79"/>
      <c r="AO344" s="79"/>
      <c r="AP344" s="79"/>
      <c r="AQ344" s="79"/>
      <c r="AR344" s="79"/>
      <c r="AS344" s="79"/>
      <c r="AT344" s="79"/>
    </row>
    <row r="345">
      <c r="A345" s="79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  <c r="AA345" s="79"/>
      <c r="AB345" s="79"/>
      <c r="AC345" s="79"/>
      <c r="AD345" s="79"/>
      <c r="AE345" s="79"/>
      <c r="AF345" s="79"/>
      <c r="AG345" s="79"/>
      <c r="AH345" s="79"/>
      <c r="AI345" s="79"/>
      <c r="AJ345" s="79"/>
      <c r="AK345" s="79"/>
      <c r="AL345" s="79"/>
      <c r="AM345" s="79"/>
      <c r="AN345" s="79"/>
      <c r="AO345" s="79"/>
      <c r="AP345" s="79"/>
      <c r="AQ345" s="79"/>
      <c r="AR345" s="79"/>
      <c r="AS345" s="79"/>
      <c r="AT345" s="79"/>
    </row>
    <row r="346">
      <c r="A346" s="79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  <c r="AA346" s="79"/>
      <c r="AB346" s="79"/>
      <c r="AC346" s="79"/>
      <c r="AD346" s="79"/>
      <c r="AE346" s="79"/>
      <c r="AF346" s="79"/>
      <c r="AG346" s="79"/>
      <c r="AH346" s="79"/>
      <c r="AI346" s="79"/>
      <c r="AJ346" s="79"/>
      <c r="AK346" s="79"/>
      <c r="AL346" s="79"/>
      <c r="AM346" s="79"/>
      <c r="AN346" s="79"/>
      <c r="AO346" s="79"/>
      <c r="AP346" s="79"/>
      <c r="AQ346" s="79"/>
      <c r="AR346" s="79"/>
      <c r="AS346" s="79"/>
      <c r="AT346" s="79"/>
    </row>
    <row r="347">
      <c r="A347" s="79"/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79"/>
      <c r="AA347" s="79"/>
      <c r="AB347" s="79"/>
      <c r="AC347" s="79"/>
      <c r="AD347" s="79"/>
      <c r="AE347" s="79"/>
      <c r="AF347" s="79"/>
      <c r="AG347" s="79"/>
      <c r="AH347" s="79"/>
      <c r="AI347" s="79"/>
      <c r="AJ347" s="79"/>
      <c r="AK347" s="79"/>
      <c r="AL347" s="79"/>
      <c r="AM347" s="79"/>
      <c r="AN347" s="79"/>
      <c r="AO347" s="79"/>
      <c r="AP347" s="79"/>
      <c r="AQ347" s="79"/>
      <c r="AR347" s="79"/>
      <c r="AS347" s="79"/>
      <c r="AT347" s="79"/>
    </row>
    <row r="348">
      <c r="A348" s="79"/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  <c r="AA348" s="79"/>
      <c r="AB348" s="79"/>
      <c r="AC348" s="79"/>
      <c r="AD348" s="79"/>
      <c r="AE348" s="79"/>
      <c r="AF348" s="79"/>
      <c r="AG348" s="79"/>
      <c r="AH348" s="79"/>
      <c r="AI348" s="79"/>
      <c r="AJ348" s="79"/>
      <c r="AK348" s="79"/>
      <c r="AL348" s="79"/>
      <c r="AM348" s="79"/>
      <c r="AN348" s="79"/>
      <c r="AO348" s="79"/>
      <c r="AP348" s="79"/>
      <c r="AQ348" s="79"/>
      <c r="AR348" s="79"/>
      <c r="AS348" s="79"/>
      <c r="AT348" s="79"/>
    </row>
    <row r="349">
      <c r="A349" s="79"/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  <c r="Z349" s="79"/>
      <c r="AA349" s="79"/>
      <c r="AB349" s="79"/>
      <c r="AC349" s="79"/>
      <c r="AD349" s="79"/>
      <c r="AE349" s="79"/>
      <c r="AF349" s="79"/>
      <c r="AG349" s="79"/>
      <c r="AH349" s="79"/>
      <c r="AI349" s="79"/>
      <c r="AJ349" s="79"/>
      <c r="AK349" s="79"/>
      <c r="AL349" s="79"/>
      <c r="AM349" s="79"/>
      <c r="AN349" s="79"/>
      <c r="AO349" s="79"/>
      <c r="AP349" s="79"/>
      <c r="AQ349" s="79"/>
      <c r="AR349" s="79"/>
      <c r="AS349" s="79"/>
      <c r="AT349" s="79"/>
    </row>
    <row r="350">
      <c r="A350" s="79"/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  <c r="Z350" s="79"/>
      <c r="AA350" s="79"/>
      <c r="AB350" s="79"/>
      <c r="AC350" s="79"/>
      <c r="AD350" s="79"/>
      <c r="AE350" s="79"/>
      <c r="AF350" s="79"/>
      <c r="AG350" s="79"/>
      <c r="AH350" s="79"/>
      <c r="AI350" s="79"/>
      <c r="AJ350" s="79"/>
      <c r="AK350" s="79"/>
      <c r="AL350" s="79"/>
      <c r="AM350" s="79"/>
      <c r="AN350" s="79"/>
      <c r="AO350" s="79"/>
      <c r="AP350" s="79"/>
      <c r="AQ350" s="79"/>
      <c r="AR350" s="79"/>
      <c r="AS350" s="79"/>
      <c r="AT350" s="79"/>
    </row>
    <row r="351">
      <c r="A351" s="79"/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  <c r="Z351" s="79"/>
      <c r="AA351" s="79"/>
      <c r="AB351" s="79"/>
      <c r="AC351" s="79"/>
      <c r="AD351" s="79"/>
      <c r="AE351" s="79"/>
      <c r="AF351" s="79"/>
      <c r="AG351" s="79"/>
      <c r="AH351" s="79"/>
      <c r="AI351" s="79"/>
      <c r="AJ351" s="79"/>
      <c r="AK351" s="79"/>
      <c r="AL351" s="79"/>
      <c r="AM351" s="79"/>
      <c r="AN351" s="79"/>
      <c r="AO351" s="79"/>
      <c r="AP351" s="79"/>
      <c r="AQ351" s="79"/>
      <c r="AR351" s="79"/>
      <c r="AS351" s="79"/>
      <c r="AT351" s="79"/>
    </row>
    <row r="352">
      <c r="A352" s="79"/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  <c r="Z352" s="79"/>
      <c r="AA352" s="79"/>
      <c r="AB352" s="79"/>
      <c r="AC352" s="79"/>
      <c r="AD352" s="79"/>
      <c r="AE352" s="79"/>
      <c r="AF352" s="79"/>
      <c r="AG352" s="79"/>
      <c r="AH352" s="79"/>
      <c r="AI352" s="79"/>
      <c r="AJ352" s="79"/>
      <c r="AK352" s="79"/>
      <c r="AL352" s="79"/>
      <c r="AM352" s="79"/>
      <c r="AN352" s="79"/>
      <c r="AO352" s="79"/>
      <c r="AP352" s="79"/>
      <c r="AQ352" s="79"/>
      <c r="AR352" s="79"/>
      <c r="AS352" s="79"/>
      <c r="AT352" s="79"/>
    </row>
    <row r="353">
      <c r="A353" s="79"/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  <c r="Z353" s="79"/>
      <c r="AA353" s="79"/>
      <c r="AB353" s="79"/>
      <c r="AC353" s="79"/>
      <c r="AD353" s="79"/>
      <c r="AE353" s="79"/>
      <c r="AF353" s="79"/>
      <c r="AG353" s="79"/>
      <c r="AH353" s="79"/>
      <c r="AI353" s="79"/>
      <c r="AJ353" s="79"/>
      <c r="AK353" s="79"/>
      <c r="AL353" s="79"/>
      <c r="AM353" s="79"/>
      <c r="AN353" s="79"/>
      <c r="AO353" s="79"/>
      <c r="AP353" s="79"/>
      <c r="AQ353" s="79"/>
      <c r="AR353" s="79"/>
      <c r="AS353" s="79"/>
      <c r="AT353" s="79"/>
    </row>
    <row r="354">
      <c r="A354" s="79"/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  <c r="Z354" s="79"/>
      <c r="AA354" s="79"/>
      <c r="AB354" s="79"/>
      <c r="AC354" s="79"/>
      <c r="AD354" s="79"/>
      <c r="AE354" s="79"/>
      <c r="AF354" s="79"/>
      <c r="AG354" s="79"/>
      <c r="AH354" s="79"/>
      <c r="AI354" s="79"/>
      <c r="AJ354" s="79"/>
      <c r="AK354" s="79"/>
      <c r="AL354" s="79"/>
      <c r="AM354" s="79"/>
      <c r="AN354" s="79"/>
      <c r="AO354" s="79"/>
      <c r="AP354" s="79"/>
      <c r="AQ354" s="79"/>
      <c r="AR354" s="79"/>
      <c r="AS354" s="79"/>
      <c r="AT354" s="79"/>
    </row>
    <row r="355">
      <c r="A355" s="79"/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  <c r="Z355" s="79"/>
      <c r="AA355" s="79"/>
      <c r="AB355" s="79"/>
      <c r="AC355" s="79"/>
      <c r="AD355" s="79"/>
      <c r="AE355" s="79"/>
      <c r="AF355" s="79"/>
      <c r="AG355" s="79"/>
      <c r="AH355" s="79"/>
      <c r="AI355" s="79"/>
      <c r="AJ355" s="79"/>
      <c r="AK355" s="79"/>
      <c r="AL355" s="79"/>
      <c r="AM355" s="79"/>
      <c r="AN355" s="79"/>
      <c r="AO355" s="79"/>
      <c r="AP355" s="79"/>
      <c r="AQ355" s="79"/>
      <c r="AR355" s="79"/>
      <c r="AS355" s="79"/>
      <c r="AT355" s="79"/>
    </row>
    <row r="356">
      <c r="A356" s="79"/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  <c r="Z356" s="79"/>
      <c r="AA356" s="79"/>
      <c r="AB356" s="79"/>
      <c r="AC356" s="79"/>
      <c r="AD356" s="79"/>
      <c r="AE356" s="79"/>
      <c r="AF356" s="79"/>
      <c r="AG356" s="79"/>
      <c r="AH356" s="79"/>
      <c r="AI356" s="79"/>
      <c r="AJ356" s="79"/>
      <c r="AK356" s="79"/>
      <c r="AL356" s="79"/>
      <c r="AM356" s="79"/>
      <c r="AN356" s="79"/>
      <c r="AO356" s="79"/>
      <c r="AP356" s="79"/>
      <c r="AQ356" s="79"/>
      <c r="AR356" s="79"/>
      <c r="AS356" s="79"/>
      <c r="AT356" s="79"/>
    </row>
    <row r="357">
      <c r="A357" s="79"/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  <c r="Z357" s="79"/>
      <c r="AA357" s="79"/>
      <c r="AB357" s="79"/>
      <c r="AC357" s="79"/>
      <c r="AD357" s="79"/>
      <c r="AE357" s="79"/>
      <c r="AF357" s="79"/>
      <c r="AG357" s="79"/>
      <c r="AH357" s="79"/>
      <c r="AI357" s="79"/>
      <c r="AJ357" s="79"/>
      <c r="AK357" s="79"/>
      <c r="AL357" s="79"/>
      <c r="AM357" s="79"/>
      <c r="AN357" s="79"/>
      <c r="AO357" s="79"/>
      <c r="AP357" s="79"/>
      <c r="AQ357" s="79"/>
      <c r="AR357" s="79"/>
      <c r="AS357" s="79"/>
      <c r="AT357" s="79"/>
    </row>
    <row r="358">
      <c r="A358" s="79"/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  <c r="Z358" s="79"/>
      <c r="AA358" s="79"/>
      <c r="AB358" s="79"/>
      <c r="AC358" s="79"/>
      <c r="AD358" s="79"/>
      <c r="AE358" s="79"/>
      <c r="AF358" s="79"/>
      <c r="AG358" s="79"/>
      <c r="AH358" s="79"/>
      <c r="AI358" s="79"/>
      <c r="AJ358" s="79"/>
      <c r="AK358" s="79"/>
      <c r="AL358" s="79"/>
      <c r="AM358" s="79"/>
      <c r="AN358" s="79"/>
      <c r="AO358" s="79"/>
      <c r="AP358" s="79"/>
      <c r="AQ358" s="79"/>
      <c r="AR358" s="79"/>
      <c r="AS358" s="79"/>
      <c r="AT358" s="79"/>
    </row>
    <row r="359">
      <c r="A359" s="79"/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  <c r="Z359" s="79"/>
      <c r="AA359" s="79"/>
      <c r="AB359" s="79"/>
      <c r="AC359" s="79"/>
      <c r="AD359" s="79"/>
      <c r="AE359" s="79"/>
      <c r="AF359" s="79"/>
      <c r="AG359" s="79"/>
      <c r="AH359" s="79"/>
      <c r="AI359" s="79"/>
      <c r="AJ359" s="79"/>
      <c r="AK359" s="79"/>
      <c r="AL359" s="79"/>
      <c r="AM359" s="79"/>
      <c r="AN359" s="79"/>
      <c r="AO359" s="79"/>
      <c r="AP359" s="79"/>
      <c r="AQ359" s="79"/>
      <c r="AR359" s="79"/>
      <c r="AS359" s="79"/>
      <c r="AT359" s="79"/>
    </row>
    <row r="360">
      <c r="A360" s="79"/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  <c r="Z360" s="79"/>
      <c r="AA360" s="79"/>
      <c r="AB360" s="79"/>
      <c r="AC360" s="79"/>
      <c r="AD360" s="79"/>
      <c r="AE360" s="79"/>
      <c r="AF360" s="79"/>
      <c r="AG360" s="79"/>
      <c r="AH360" s="79"/>
      <c r="AI360" s="79"/>
      <c r="AJ360" s="79"/>
      <c r="AK360" s="79"/>
      <c r="AL360" s="79"/>
      <c r="AM360" s="79"/>
      <c r="AN360" s="79"/>
      <c r="AO360" s="79"/>
      <c r="AP360" s="79"/>
      <c r="AQ360" s="79"/>
      <c r="AR360" s="79"/>
      <c r="AS360" s="79"/>
      <c r="AT360" s="79"/>
    </row>
    <row r="361">
      <c r="A361" s="79"/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  <c r="Z361" s="79"/>
      <c r="AA361" s="79"/>
      <c r="AB361" s="79"/>
      <c r="AC361" s="79"/>
      <c r="AD361" s="79"/>
      <c r="AE361" s="79"/>
      <c r="AF361" s="79"/>
      <c r="AG361" s="79"/>
      <c r="AH361" s="79"/>
      <c r="AI361" s="79"/>
      <c r="AJ361" s="79"/>
      <c r="AK361" s="79"/>
      <c r="AL361" s="79"/>
      <c r="AM361" s="79"/>
      <c r="AN361" s="79"/>
      <c r="AO361" s="79"/>
      <c r="AP361" s="79"/>
      <c r="AQ361" s="79"/>
      <c r="AR361" s="79"/>
      <c r="AS361" s="79"/>
      <c r="AT361" s="79"/>
    </row>
    <row r="362">
      <c r="A362" s="79"/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  <c r="Z362" s="79"/>
      <c r="AA362" s="79"/>
      <c r="AB362" s="79"/>
      <c r="AC362" s="79"/>
      <c r="AD362" s="79"/>
      <c r="AE362" s="79"/>
      <c r="AF362" s="79"/>
      <c r="AG362" s="79"/>
      <c r="AH362" s="79"/>
      <c r="AI362" s="79"/>
      <c r="AJ362" s="79"/>
      <c r="AK362" s="79"/>
      <c r="AL362" s="79"/>
      <c r="AM362" s="79"/>
      <c r="AN362" s="79"/>
      <c r="AO362" s="79"/>
      <c r="AP362" s="79"/>
      <c r="AQ362" s="79"/>
      <c r="AR362" s="79"/>
      <c r="AS362" s="79"/>
      <c r="AT362" s="79"/>
    </row>
    <row r="363">
      <c r="A363" s="79"/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  <c r="Z363" s="79"/>
      <c r="AA363" s="79"/>
      <c r="AB363" s="79"/>
      <c r="AC363" s="79"/>
      <c r="AD363" s="79"/>
      <c r="AE363" s="79"/>
      <c r="AF363" s="79"/>
      <c r="AG363" s="79"/>
      <c r="AH363" s="79"/>
      <c r="AI363" s="79"/>
      <c r="AJ363" s="79"/>
      <c r="AK363" s="79"/>
      <c r="AL363" s="79"/>
      <c r="AM363" s="79"/>
      <c r="AN363" s="79"/>
      <c r="AO363" s="79"/>
      <c r="AP363" s="79"/>
      <c r="AQ363" s="79"/>
      <c r="AR363" s="79"/>
      <c r="AS363" s="79"/>
      <c r="AT363" s="79"/>
    </row>
    <row r="364">
      <c r="A364" s="79"/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  <c r="Z364" s="79"/>
      <c r="AA364" s="79"/>
      <c r="AB364" s="79"/>
      <c r="AC364" s="79"/>
      <c r="AD364" s="79"/>
      <c r="AE364" s="79"/>
      <c r="AF364" s="79"/>
      <c r="AG364" s="79"/>
      <c r="AH364" s="79"/>
      <c r="AI364" s="79"/>
      <c r="AJ364" s="79"/>
      <c r="AK364" s="79"/>
      <c r="AL364" s="79"/>
      <c r="AM364" s="79"/>
      <c r="AN364" s="79"/>
      <c r="AO364" s="79"/>
      <c r="AP364" s="79"/>
      <c r="AQ364" s="79"/>
      <c r="AR364" s="79"/>
      <c r="AS364" s="79"/>
      <c r="AT364" s="79"/>
    </row>
    <row r="365">
      <c r="A365" s="79"/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  <c r="Z365" s="79"/>
      <c r="AA365" s="79"/>
      <c r="AB365" s="79"/>
      <c r="AC365" s="79"/>
      <c r="AD365" s="79"/>
      <c r="AE365" s="79"/>
      <c r="AF365" s="79"/>
      <c r="AG365" s="79"/>
      <c r="AH365" s="79"/>
      <c r="AI365" s="79"/>
      <c r="AJ365" s="79"/>
      <c r="AK365" s="79"/>
      <c r="AL365" s="79"/>
      <c r="AM365" s="79"/>
      <c r="AN365" s="79"/>
      <c r="AO365" s="79"/>
      <c r="AP365" s="79"/>
      <c r="AQ365" s="79"/>
      <c r="AR365" s="79"/>
      <c r="AS365" s="79"/>
      <c r="AT365" s="79"/>
    </row>
    <row r="366">
      <c r="A366" s="79"/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  <c r="Z366" s="79"/>
      <c r="AA366" s="79"/>
      <c r="AB366" s="79"/>
      <c r="AC366" s="79"/>
      <c r="AD366" s="79"/>
      <c r="AE366" s="79"/>
      <c r="AF366" s="79"/>
      <c r="AG366" s="79"/>
      <c r="AH366" s="79"/>
      <c r="AI366" s="79"/>
      <c r="AJ366" s="79"/>
      <c r="AK366" s="79"/>
      <c r="AL366" s="79"/>
      <c r="AM366" s="79"/>
      <c r="AN366" s="79"/>
      <c r="AO366" s="79"/>
      <c r="AP366" s="79"/>
      <c r="AQ366" s="79"/>
      <c r="AR366" s="79"/>
      <c r="AS366" s="79"/>
      <c r="AT366" s="79"/>
    </row>
    <row r="367">
      <c r="A367" s="79"/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  <c r="Z367" s="79"/>
      <c r="AA367" s="79"/>
      <c r="AB367" s="79"/>
      <c r="AC367" s="79"/>
      <c r="AD367" s="79"/>
      <c r="AE367" s="79"/>
      <c r="AF367" s="79"/>
      <c r="AG367" s="79"/>
      <c r="AH367" s="79"/>
      <c r="AI367" s="79"/>
      <c r="AJ367" s="79"/>
      <c r="AK367" s="79"/>
      <c r="AL367" s="79"/>
      <c r="AM367" s="79"/>
      <c r="AN367" s="79"/>
      <c r="AO367" s="79"/>
      <c r="AP367" s="79"/>
      <c r="AQ367" s="79"/>
      <c r="AR367" s="79"/>
      <c r="AS367" s="79"/>
      <c r="AT367" s="79"/>
    </row>
    <row r="368">
      <c r="A368" s="79"/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  <c r="Z368" s="79"/>
      <c r="AA368" s="79"/>
      <c r="AB368" s="79"/>
      <c r="AC368" s="79"/>
      <c r="AD368" s="79"/>
      <c r="AE368" s="79"/>
      <c r="AF368" s="79"/>
      <c r="AG368" s="79"/>
      <c r="AH368" s="79"/>
      <c r="AI368" s="79"/>
      <c r="AJ368" s="79"/>
      <c r="AK368" s="79"/>
      <c r="AL368" s="79"/>
      <c r="AM368" s="79"/>
      <c r="AN368" s="79"/>
      <c r="AO368" s="79"/>
      <c r="AP368" s="79"/>
      <c r="AQ368" s="79"/>
      <c r="AR368" s="79"/>
      <c r="AS368" s="79"/>
      <c r="AT368" s="79"/>
    </row>
    <row r="369">
      <c r="A369" s="79"/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  <c r="Z369" s="79"/>
      <c r="AA369" s="79"/>
      <c r="AB369" s="79"/>
      <c r="AC369" s="79"/>
      <c r="AD369" s="79"/>
      <c r="AE369" s="79"/>
      <c r="AF369" s="79"/>
      <c r="AG369" s="79"/>
      <c r="AH369" s="79"/>
      <c r="AI369" s="79"/>
      <c r="AJ369" s="79"/>
      <c r="AK369" s="79"/>
      <c r="AL369" s="79"/>
      <c r="AM369" s="79"/>
      <c r="AN369" s="79"/>
      <c r="AO369" s="79"/>
      <c r="AP369" s="79"/>
      <c r="AQ369" s="79"/>
      <c r="AR369" s="79"/>
      <c r="AS369" s="79"/>
      <c r="AT369" s="79"/>
    </row>
    <row r="370">
      <c r="A370" s="79"/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  <c r="Z370" s="79"/>
      <c r="AA370" s="79"/>
      <c r="AB370" s="79"/>
      <c r="AC370" s="79"/>
      <c r="AD370" s="79"/>
      <c r="AE370" s="79"/>
      <c r="AF370" s="79"/>
      <c r="AG370" s="79"/>
      <c r="AH370" s="79"/>
      <c r="AI370" s="79"/>
      <c r="AJ370" s="79"/>
      <c r="AK370" s="79"/>
      <c r="AL370" s="79"/>
      <c r="AM370" s="79"/>
      <c r="AN370" s="79"/>
      <c r="AO370" s="79"/>
      <c r="AP370" s="79"/>
      <c r="AQ370" s="79"/>
      <c r="AR370" s="79"/>
      <c r="AS370" s="79"/>
      <c r="AT370" s="79"/>
    </row>
    <row r="371">
      <c r="A371" s="79"/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  <c r="Z371" s="79"/>
      <c r="AA371" s="79"/>
      <c r="AB371" s="79"/>
      <c r="AC371" s="79"/>
      <c r="AD371" s="79"/>
      <c r="AE371" s="79"/>
      <c r="AF371" s="79"/>
      <c r="AG371" s="79"/>
      <c r="AH371" s="79"/>
      <c r="AI371" s="79"/>
      <c r="AJ371" s="79"/>
      <c r="AK371" s="79"/>
      <c r="AL371" s="79"/>
      <c r="AM371" s="79"/>
      <c r="AN371" s="79"/>
      <c r="AO371" s="79"/>
      <c r="AP371" s="79"/>
      <c r="AQ371" s="79"/>
      <c r="AR371" s="79"/>
      <c r="AS371" s="79"/>
      <c r="AT371" s="79"/>
    </row>
    <row r="372">
      <c r="A372" s="79"/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  <c r="Z372" s="79"/>
      <c r="AA372" s="79"/>
      <c r="AB372" s="79"/>
      <c r="AC372" s="79"/>
      <c r="AD372" s="79"/>
      <c r="AE372" s="79"/>
      <c r="AF372" s="79"/>
      <c r="AG372" s="79"/>
      <c r="AH372" s="79"/>
      <c r="AI372" s="79"/>
      <c r="AJ372" s="79"/>
      <c r="AK372" s="79"/>
      <c r="AL372" s="79"/>
      <c r="AM372" s="79"/>
      <c r="AN372" s="79"/>
      <c r="AO372" s="79"/>
      <c r="AP372" s="79"/>
      <c r="AQ372" s="79"/>
      <c r="AR372" s="79"/>
      <c r="AS372" s="79"/>
      <c r="AT372" s="79"/>
    </row>
    <row r="373">
      <c r="A373" s="79"/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  <c r="Z373" s="79"/>
      <c r="AA373" s="79"/>
      <c r="AB373" s="79"/>
      <c r="AC373" s="79"/>
      <c r="AD373" s="79"/>
      <c r="AE373" s="79"/>
      <c r="AF373" s="79"/>
      <c r="AG373" s="79"/>
      <c r="AH373" s="79"/>
      <c r="AI373" s="79"/>
      <c r="AJ373" s="79"/>
      <c r="AK373" s="79"/>
      <c r="AL373" s="79"/>
      <c r="AM373" s="79"/>
      <c r="AN373" s="79"/>
      <c r="AO373" s="79"/>
      <c r="AP373" s="79"/>
      <c r="AQ373" s="79"/>
      <c r="AR373" s="79"/>
      <c r="AS373" s="79"/>
      <c r="AT373" s="79"/>
    </row>
    <row r="374">
      <c r="A374" s="79"/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  <c r="Z374" s="79"/>
      <c r="AA374" s="79"/>
      <c r="AB374" s="79"/>
      <c r="AC374" s="79"/>
      <c r="AD374" s="79"/>
      <c r="AE374" s="79"/>
      <c r="AF374" s="79"/>
      <c r="AG374" s="79"/>
      <c r="AH374" s="79"/>
      <c r="AI374" s="79"/>
      <c r="AJ374" s="79"/>
      <c r="AK374" s="79"/>
      <c r="AL374" s="79"/>
      <c r="AM374" s="79"/>
      <c r="AN374" s="79"/>
      <c r="AO374" s="79"/>
      <c r="AP374" s="79"/>
      <c r="AQ374" s="79"/>
      <c r="AR374" s="79"/>
      <c r="AS374" s="79"/>
      <c r="AT374" s="79"/>
    </row>
    <row r="375">
      <c r="A375" s="79"/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  <c r="Z375" s="79"/>
      <c r="AA375" s="79"/>
      <c r="AB375" s="79"/>
      <c r="AC375" s="79"/>
      <c r="AD375" s="79"/>
      <c r="AE375" s="79"/>
      <c r="AF375" s="79"/>
      <c r="AG375" s="79"/>
      <c r="AH375" s="79"/>
      <c r="AI375" s="79"/>
      <c r="AJ375" s="79"/>
      <c r="AK375" s="79"/>
      <c r="AL375" s="79"/>
      <c r="AM375" s="79"/>
      <c r="AN375" s="79"/>
      <c r="AO375" s="79"/>
      <c r="AP375" s="79"/>
      <c r="AQ375" s="79"/>
      <c r="AR375" s="79"/>
      <c r="AS375" s="79"/>
      <c r="AT375" s="79"/>
    </row>
    <row r="376">
      <c r="A376" s="79"/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  <c r="Z376" s="79"/>
      <c r="AA376" s="79"/>
      <c r="AB376" s="79"/>
      <c r="AC376" s="79"/>
      <c r="AD376" s="79"/>
      <c r="AE376" s="79"/>
      <c r="AF376" s="79"/>
      <c r="AG376" s="79"/>
      <c r="AH376" s="79"/>
      <c r="AI376" s="79"/>
      <c r="AJ376" s="79"/>
      <c r="AK376" s="79"/>
      <c r="AL376" s="79"/>
      <c r="AM376" s="79"/>
      <c r="AN376" s="79"/>
      <c r="AO376" s="79"/>
      <c r="AP376" s="79"/>
      <c r="AQ376" s="79"/>
      <c r="AR376" s="79"/>
      <c r="AS376" s="79"/>
      <c r="AT376" s="79"/>
    </row>
    <row r="377">
      <c r="A377" s="79"/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  <c r="Z377" s="79"/>
      <c r="AA377" s="79"/>
      <c r="AB377" s="79"/>
      <c r="AC377" s="79"/>
      <c r="AD377" s="79"/>
      <c r="AE377" s="79"/>
      <c r="AF377" s="79"/>
      <c r="AG377" s="79"/>
      <c r="AH377" s="79"/>
      <c r="AI377" s="79"/>
      <c r="AJ377" s="79"/>
      <c r="AK377" s="79"/>
      <c r="AL377" s="79"/>
      <c r="AM377" s="79"/>
      <c r="AN377" s="79"/>
      <c r="AO377" s="79"/>
      <c r="AP377" s="79"/>
      <c r="AQ377" s="79"/>
      <c r="AR377" s="79"/>
      <c r="AS377" s="79"/>
      <c r="AT377" s="79"/>
    </row>
    <row r="378">
      <c r="A378" s="79"/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79"/>
      <c r="AA378" s="79"/>
      <c r="AB378" s="79"/>
      <c r="AC378" s="79"/>
      <c r="AD378" s="79"/>
      <c r="AE378" s="79"/>
      <c r="AF378" s="79"/>
      <c r="AG378" s="79"/>
      <c r="AH378" s="79"/>
      <c r="AI378" s="79"/>
      <c r="AJ378" s="79"/>
      <c r="AK378" s="79"/>
      <c r="AL378" s="79"/>
      <c r="AM378" s="79"/>
      <c r="AN378" s="79"/>
      <c r="AO378" s="79"/>
      <c r="AP378" s="79"/>
      <c r="AQ378" s="79"/>
      <c r="AR378" s="79"/>
      <c r="AS378" s="79"/>
      <c r="AT378" s="79"/>
    </row>
    <row r="379">
      <c r="A379" s="79"/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  <c r="Z379" s="79"/>
      <c r="AA379" s="79"/>
      <c r="AB379" s="79"/>
      <c r="AC379" s="79"/>
      <c r="AD379" s="79"/>
      <c r="AE379" s="79"/>
      <c r="AF379" s="79"/>
      <c r="AG379" s="79"/>
      <c r="AH379" s="79"/>
      <c r="AI379" s="79"/>
      <c r="AJ379" s="79"/>
      <c r="AK379" s="79"/>
      <c r="AL379" s="79"/>
      <c r="AM379" s="79"/>
      <c r="AN379" s="79"/>
      <c r="AO379" s="79"/>
      <c r="AP379" s="79"/>
      <c r="AQ379" s="79"/>
      <c r="AR379" s="79"/>
      <c r="AS379" s="79"/>
      <c r="AT379" s="79"/>
    </row>
    <row r="380">
      <c r="A380" s="79"/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  <c r="Z380" s="79"/>
      <c r="AA380" s="79"/>
      <c r="AB380" s="79"/>
      <c r="AC380" s="79"/>
      <c r="AD380" s="79"/>
      <c r="AE380" s="79"/>
      <c r="AF380" s="79"/>
      <c r="AG380" s="79"/>
      <c r="AH380" s="79"/>
      <c r="AI380" s="79"/>
      <c r="AJ380" s="79"/>
      <c r="AK380" s="79"/>
      <c r="AL380" s="79"/>
      <c r="AM380" s="79"/>
      <c r="AN380" s="79"/>
      <c r="AO380" s="79"/>
      <c r="AP380" s="79"/>
      <c r="AQ380" s="79"/>
      <c r="AR380" s="79"/>
      <c r="AS380" s="79"/>
      <c r="AT380" s="79"/>
    </row>
    <row r="381">
      <c r="A381" s="79"/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  <c r="Z381" s="79"/>
      <c r="AA381" s="79"/>
      <c r="AB381" s="79"/>
      <c r="AC381" s="79"/>
      <c r="AD381" s="79"/>
      <c r="AE381" s="79"/>
      <c r="AF381" s="79"/>
      <c r="AG381" s="79"/>
      <c r="AH381" s="79"/>
      <c r="AI381" s="79"/>
      <c r="AJ381" s="79"/>
      <c r="AK381" s="79"/>
      <c r="AL381" s="79"/>
      <c r="AM381" s="79"/>
      <c r="AN381" s="79"/>
      <c r="AO381" s="79"/>
      <c r="AP381" s="79"/>
      <c r="AQ381" s="79"/>
      <c r="AR381" s="79"/>
      <c r="AS381" s="79"/>
      <c r="AT381" s="79"/>
    </row>
    <row r="382">
      <c r="A382" s="79"/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  <c r="Z382" s="79"/>
      <c r="AA382" s="79"/>
      <c r="AB382" s="79"/>
      <c r="AC382" s="79"/>
      <c r="AD382" s="79"/>
      <c r="AE382" s="79"/>
      <c r="AF382" s="79"/>
      <c r="AG382" s="79"/>
      <c r="AH382" s="79"/>
      <c r="AI382" s="79"/>
      <c r="AJ382" s="79"/>
      <c r="AK382" s="79"/>
      <c r="AL382" s="79"/>
      <c r="AM382" s="79"/>
      <c r="AN382" s="79"/>
      <c r="AO382" s="79"/>
      <c r="AP382" s="79"/>
      <c r="AQ382" s="79"/>
      <c r="AR382" s="79"/>
      <c r="AS382" s="79"/>
      <c r="AT382" s="79"/>
    </row>
    <row r="383">
      <c r="A383" s="79"/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  <c r="Z383" s="79"/>
      <c r="AA383" s="79"/>
      <c r="AB383" s="79"/>
      <c r="AC383" s="79"/>
      <c r="AD383" s="79"/>
      <c r="AE383" s="79"/>
      <c r="AF383" s="79"/>
      <c r="AG383" s="79"/>
      <c r="AH383" s="79"/>
      <c r="AI383" s="79"/>
      <c r="AJ383" s="79"/>
      <c r="AK383" s="79"/>
      <c r="AL383" s="79"/>
      <c r="AM383" s="79"/>
      <c r="AN383" s="79"/>
      <c r="AO383" s="79"/>
      <c r="AP383" s="79"/>
      <c r="AQ383" s="79"/>
      <c r="AR383" s="79"/>
      <c r="AS383" s="79"/>
      <c r="AT383" s="79"/>
    </row>
    <row r="384">
      <c r="A384" s="79"/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  <c r="AA384" s="79"/>
      <c r="AB384" s="79"/>
      <c r="AC384" s="79"/>
      <c r="AD384" s="79"/>
      <c r="AE384" s="79"/>
      <c r="AF384" s="79"/>
      <c r="AG384" s="79"/>
      <c r="AH384" s="79"/>
      <c r="AI384" s="79"/>
      <c r="AJ384" s="79"/>
      <c r="AK384" s="79"/>
      <c r="AL384" s="79"/>
      <c r="AM384" s="79"/>
      <c r="AN384" s="79"/>
      <c r="AO384" s="79"/>
      <c r="AP384" s="79"/>
      <c r="AQ384" s="79"/>
      <c r="AR384" s="79"/>
      <c r="AS384" s="79"/>
      <c r="AT384" s="79"/>
    </row>
    <row r="385">
      <c r="A385" s="79"/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  <c r="Z385" s="79"/>
      <c r="AA385" s="79"/>
      <c r="AB385" s="79"/>
      <c r="AC385" s="79"/>
      <c r="AD385" s="79"/>
      <c r="AE385" s="79"/>
      <c r="AF385" s="79"/>
      <c r="AG385" s="79"/>
      <c r="AH385" s="79"/>
      <c r="AI385" s="79"/>
      <c r="AJ385" s="79"/>
      <c r="AK385" s="79"/>
      <c r="AL385" s="79"/>
      <c r="AM385" s="79"/>
      <c r="AN385" s="79"/>
      <c r="AO385" s="79"/>
      <c r="AP385" s="79"/>
      <c r="AQ385" s="79"/>
      <c r="AR385" s="79"/>
      <c r="AS385" s="79"/>
      <c r="AT385" s="79"/>
    </row>
    <row r="386">
      <c r="A386" s="79"/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79"/>
      <c r="AA386" s="79"/>
      <c r="AB386" s="79"/>
      <c r="AC386" s="79"/>
      <c r="AD386" s="79"/>
      <c r="AE386" s="79"/>
      <c r="AF386" s="79"/>
      <c r="AG386" s="79"/>
      <c r="AH386" s="79"/>
      <c r="AI386" s="79"/>
      <c r="AJ386" s="79"/>
      <c r="AK386" s="79"/>
      <c r="AL386" s="79"/>
      <c r="AM386" s="79"/>
      <c r="AN386" s="79"/>
      <c r="AO386" s="79"/>
      <c r="AP386" s="79"/>
      <c r="AQ386" s="79"/>
      <c r="AR386" s="79"/>
      <c r="AS386" s="79"/>
      <c r="AT386" s="79"/>
    </row>
    <row r="387">
      <c r="A387" s="79"/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79"/>
      <c r="AA387" s="79"/>
      <c r="AB387" s="79"/>
      <c r="AC387" s="79"/>
      <c r="AD387" s="79"/>
      <c r="AE387" s="79"/>
      <c r="AF387" s="79"/>
      <c r="AG387" s="79"/>
      <c r="AH387" s="79"/>
      <c r="AI387" s="79"/>
      <c r="AJ387" s="79"/>
      <c r="AK387" s="79"/>
      <c r="AL387" s="79"/>
      <c r="AM387" s="79"/>
      <c r="AN387" s="79"/>
      <c r="AO387" s="79"/>
      <c r="AP387" s="79"/>
      <c r="AQ387" s="79"/>
      <c r="AR387" s="79"/>
      <c r="AS387" s="79"/>
      <c r="AT387" s="79"/>
    </row>
    <row r="388">
      <c r="A388" s="79"/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  <c r="Z388" s="79"/>
      <c r="AA388" s="79"/>
      <c r="AB388" s="79"/>
      <c r="AC388" s="79"/>
      <c r="AD388" s="79"/>
      <c r="AE388" s="79"/>
      <c r="AF388" s="79"/>
      <c r="AG388" s="79"/>
      <c r="AH388" s="79"/>
      <c r="AI388" s="79"/>
      <c r="AJ388" s="79"/>
      <c r="AK388" s="79"/>
      <c r="AL388" s="79"/>
      <c r="AM388" s="79"/>
      <c r="AN388" s="79"/>
      <c r="AO388" s="79"/>
      <c r="AP388" s="79"/>
      <c r="AQ388" s="79"/>
      <c r="AR388" s="79"/>
      <c r="AS388" s="79"/>
      <c r="AT388" s="79"/>
    </row>
    <row r="389">
      <c r="A389" s="79"/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  <c r="Z389" s="79"/>
      <c r="AA389" s="79"/>
      <c r="AB389" s="79"/>
      <c r="AC389" s="79"/>
      <c r="AD389" s="79"/>
      <c r="AE389" s="79"/>
      <c r="AF389" s="79"/>
      <c r="AG389" s="79"/>
      <c r="AH389" s="79"/>
      <c r="AI389" s="79"/>
      <c r="AJ389" s="79"/>
      <c r="AK389" s="79"/>
      <c r="AL389" s="79"/>
      <c r="AM389" s="79"/>
      <c r="AN389" s="79"/>
      <c r="AO389" s="79"/>
      <c r="AP389" s="79"/>
      <c r="AQ389" s="79"/>
      <c r="AR389" s="79"/>
      <c r="AS389" s="79"/>
      <c r="AT389" s="79"/>
    </row>
    <row r="390">
      <c r="A390" s="79"/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  <c r="Z390" s="79"/>
      <c r="AA390" s="79"/>
      <c r="AB390" s="79"/>
      <c r="AC390" s="79"/>
      <c r="AD390" s="79"/>
      <c r="AE390" s="79"/>
      <c r="AF390" s="79"/>
      <c r="AG390" s="79"/>
      <c r="AH390" s="79"/>
      <c r="AI390" s="79"/>
      <c r="AJ390" s="79"/>
      <c r="AK390" s="79"/>
      <c r="AL390" s="79"/>
      <c r="AM390" s="79"/>
      <c r="AN390" s="79"/>
      <c r="AO390" s="79"/>
      <c r="AP390" s="79"/>
      <c r="AQ390" s="79"/>
      <c r="AR390" s="79"/>
      <c r="AS390" s="79"/>
      <c r="AT390" s="79"/>
    </row>
    <row r="391">
      <c r="A391" s="79"/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  <c r="Z391" s="79"/>
      <c r="AA391" s="79"/>
      <c r="AB391" s="79"/>
      <c r="AC391" s="79"/>
      <c r="AD391" s="79"/>
      <c r="AE391" s="79"/>
      <c r="AF391" s="79"/>
      <c r="AG391" s="79"/>
      <c r="AH391" s="79"/>
      <c r="AI391" s="79"/>
      <c r="AJ391" s="79"/>
      <c r="AK391" s="79"/>
      <c r="AL391" s="79"/>
      <c r="AM391" s="79"/>
      <c r="AN391" s="79"/>
      <c r="AO391" s="79"/>
      <c r="AP391" s="79"/>
      <c r="AQ391" s="79"/>
      <c r="AR391" s="79"/>
      <c r="AS391" s="79"/>
      <c r="AT391" s="79"/>
    </row>
    <row r="392">
      <c r="A392" s="79"/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  <c r="Z392" s="79"/>
      <c r="AA392" s="79"/>
      <c r="AB392" s="79"/>
      <c r="AC392" s="79"/>
      <c r="AD392" s="79"/>
      <c r="AE392" s="79"/>
      <c r="AF392" s="79"/>
      <c r="AG392" s="79"/>
      <c r="AH392" s="79"/>
      <c r="AI392" s="79"/>
      <c r="AJ392" s="79"/>
      <c r="AK392" s="79"/>
      <c r="AL392" s="79"/>
      <c r="AM392" s="79"/>
      <c r="AN392" s="79"/>
      <c r="AO392" s="79"/>
      <c r="AP392" s="79"/>
      <c r="AQ392" s="79"/>
      <c r="AR392" s="79"/>
      <c r="AS392" s="79"/>
      <c r="AT392" s="79"/>
    </row>
    <row r="393">
      <c r="A393" s="79"/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  <c r="Z393" s="79"/>
      <c r="AA393" s="79"/>
      <c r="AB393" s="79"/>
      <c r="AC393" s="79"/>
      <c r="AD393" s="79"/>
      <c r="AE393" s="79"/>
      <c r="AF393" s="79"/>
      <c r="AG393" s="79"/>
      <c r="AH393" s="79"/>
      <c r="AI393" s="79"/>
      <c r="AJ393" s="79"/>
      <c r="AK393" s="79"/>
      <c r="AL393" s="79"/>
      <c r="AM393" s="79"/>
      <c r="AN393" s="79"/>
      <c r="AO393" s="79"/>
      <c r="AP393" s="79"/>
      <c r="AQ393" s="79"/>
      <c r="AR393" s="79"/>
      <c r="AS393" s="79"/>
      <c r="AT393" s="79"/>
    </row>
    <row r="394">
      <c r="A394" s="79"/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  <c r="Z394" s="79"/>
      <c r="AA394" s="79"/>
      <c r="AB394" s="79"/>
      <c r="AC394" s="79"/>
      <c r="AD394" s="79"/>
      <c r="AE394" s="79"/>
      <c r="AF394" s="79"/>
      <c r="AG394" s="79"/>
      <c r="AH394" s="79"/>
      <c r="AI394" s="79"/>
      <c r="AJ394" s="79"/>
      <c r="AK394" s="79"/>
      <c r="AL394" s="79"/>
      <c r="AM394" s="79"/>
      <c r="AN394" s="79"/>
      <c r="AO394" s="79"/>
      <c r="AP394" s="79"/>
      <c r="AQ394" s="79"/>
      <c r="AR394" s="79"/>
      <c r="AS394" s="79"/>
      <c r="AT394" s="79"/>
    </row>
    <row r="395">
      <c r="A395" s="79"/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  <c r="Z395" s="79"/>
      <c r="AA395" s="79"/>
      <c r="AB395" s="79"/>
      <c r="AC395" s="79"/>
      <c r="AD395" s="79"/>
      <c r="AE395" s="79"/>
      <c r="AF395" s="79"/>
      <c r="AG395" s="79"/>
      <c r="AH395" s="79"/>
      <c r="AI395" s="79"/>
      <c r="AJ395" s="79"/>
      <c r="AK395" s="79"/>
      <c r="AL395" s="79"/>
      <c r="AM395" s="79"/>
      <c r="AN395" s="79"/>
      <c r="AO395" s="79"/>
      <c r="AP395" s="79"/>
      <c r="AQ395" s="79"/>
      <c r="AR395" s="79"/>
      <c r="AS395" s="79"/>
      <c r="AT395" s="79"/>
    </row>
    <row r="396">
      <c r="A396" s="79"/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  <c r="Z396" s="79"/>
      <c r="AA396" s="79"/>
      <c r="AB396" s="79"/>
      <c r="AC396" s="79"/>
      <c r="AD396" s="79"/>
      <c r="AE396" s="79"/>
      <c r="AF396" s="79"/>
      <c r="AG396" s="79"/>
      <c r="AH396" s="79"/>
      <c r="AI396" s="79"/>
      <c r="AJ396" s="79"/>
      <c r="AK396" s="79"/>
      <c r="AL396" s="79"/>
      <c r="AM396" s="79"/>
      <c r="AN396" s="79"/>
      <c r="AO396" s="79"/>
      <c r="AP396" s="79"/>
      <c r="AQ396" s="79"/>
      <c r="AR396" s="79"/>
      <c r="AS396" s="79"/>
      <c r="AT396" s="79"/>
    </row>
    <row r="397">
      <c r="A397" s="79"/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  <c r="Z397" s="79"/>
      <c r="AA397" s="79"/>
      <c r="AB397" s="79"/>
      <c r="AC397" s="79"/>
      <c r="AD397" s="79"/>
      <c r="AE397" s="79"/>
      <c r="AF397" s="79"/>
      <c r="AG397" s="79"/>
      <c r="AH397" s="79"/>
      <c r="AI397" s="79"/>
      <c r="AJ397" s="79"/>
      <c r="AK397" s="79"/>
      <c r="AL397" s="79"/>
      <c r="AM397" s="79"/>
      <c r="AN397" s="79"/>
      <c r="AO397" s="79"/>
      <c r="AP397" s="79"/>
      <c r="AQ397" s="79"/>
      <c r="AR397" s="79"/>
      <c r="AS397" s="79"/>
      <c r="AT397" s="79"/>
    </row>
    <row r="398">
      <c r="A398" s="79"/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  <c r="Z398" s="79"/>
      <c r="AA398" s="79"/>
      <c r="AB398" s="79"/>
      <c r="AC398" s="79"/>
      <c r="AD398" s="79"/>
      <c r="AE398" s="79"/>
      <c r="AF398" s="79"/>
      <c r="AG398" s="79"/>
      <c r="AH398" s="79"/>
      <c r="AI398" s="79"/>
      <c r="AJ398" s="79"/>
      <c r="AK398" s="79"/>
      <c r="AL398" s="79"/>
      <c r="AM398" s="79"/>
      <c r="AN398" s="79"/>
      <c r="AO398" s="79"/>
      <c r="AP398" s="79"/>
      <c r="AQ398" s="79"/>
      <c r="AR398" s="79"/>
      <c r="AS398" s="79"/>
      <c r="AT398" s="79"/>
    </row>
    <row r="399">
      <c r="A399" s="79"/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  <c r="Z399" s="79"/>
      <c r="AA399" s="79"/>
      <c r="AB399" s="79"/>
      <c r="AC399" s="79"/>
      <c r="AD399" s="79"/>
      <c r="AE399" s="79"/>
      <c r="AF399" s="79"/>
      <c r="AG399" s="79"/>
      <c r="AH399" s="79"/>
      <c r="AI399" s="79"/>
      <c r="AJ399" s="79"/>
      <c r="AK399" s="79"/>
      <c r="AL399" s="79"/>
      <c r="AM399" s="79"/>
      <c r="AN399" s="79"/>
      <c r="AO399" s="79"/>
      <c r="AP399" s="79"/>
      <c r="AQ399" s="79"/>
      <c r="AR399" s="79"/>
      <c r="AS399" s="79"/>
      <c r="AT399" s="79"/>
    </row>
    <row r="400">
      <c r="A400" s="79"/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  <c r="Z400" s="79"/>
      <c r="AA400" s="79"/>
      <c r="AB400" s="79"/>
      <c r="AC400" s="79"/>
      <c r="AD400" s="79"/>
      <c r="AE400" s="79"/>
      <c r="AF400" s="79"/>
      <c r="AG400" s="79"/>
      <c r="AH400" s="79"/>
      <c r="AI400" s="79"/>
      <c r="AJ400" s="79"/>
      <c r="AK400" s="79"/>
      <c r="AL400" s="79"/>
      <c r="AM400" s="79"/>
      <c r="AN400" s="79"/>
      <c r="AO400" s="79"/>
      <c r="AP400" s="79"/>
      <c r="AQ400" s="79"/>
      <c r="AR400" s="79"/>
      <c r="AS400" s="79"/>
      <c r="AT400" s="79"/>
    </row>
    <row r="401">
      <c r="A401" s="79"/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  <c r="Z401" s="79"/>
      <c r="AA401" s="79"/>
      <c r="AB401" s="79"/>
      <c r="AC401" s="79"/>
      <c r="AD401" s="79"/>
      <c r="AE401" s="79"/>
      <c r="AF401" s="79"/>
      <c r="AG401" s="79"/>
      <c r="AH401" s="79"/>
      <c r="AI401" s="79"/>
      <c r="AJ401" s="79"/>
      <c r="AK401" s="79"/>
      <c r="AL401" s="79"/>
      <c r="AM401" s="79"/>
      <c r="AN401" s="79"/>
      <c r="AO401" s="79"/>
      <c r="AP401" s="79"/>
      <c r="AQ401" s="79"/>
      <c r="AR401" s="79"/>
      <c r="AS401" s="79"/>
      <c r="AT401" s="79"/>
    </row>
    <row r="402">
      <c r="A402" s="79"/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  <c r="Z402" s="79"/>
      <c r="AA402" s="79"/>
      <c r="AB402" s="79"/>
      <c r="AC402" s="79"/>
      <c r="AD402" s="79"/>
      <c r="AE402" s="79"/>
      <c r="AF402" s="79"/>
      <c r="AG402" s="79"/>
      <c r="AH402" s="79"/>
      <c r="AI402" s="79"/>
      <c r="AJ402" s="79"/>
      <c r="AK402" s="79"/>
      <c r="AL402" s="79"/>
      <c r="AM402" s="79"/>
      <c r="AN402" s="79"/>
      <c r="AO402" s="79"/>
      <c r="AP402" s="79"/>
      <c r="AQ402" s="79"/>
      <c r="AR402" s="79"/>
      <c r="AS402" s="79"/>
      <c r="AT402" s="79"/>
    </row>
    <row r="403">
      <c r="A403" s="79"/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  <c r="Z403" s="79"/>
      <c r="AA403" s="79"/>
      <c r="AB403" s="79"/>
      <c r="AC403" s="79"/>
      <c r="AD403" s="79"/>
      <c r="AE403" s="79"/>
      <c r="AF403" s="79"/>
      <c r="AG403" s="79"/>
      <c r="AH403" s="79"/>
      <c r="AI403" s="79"/>
      <c r="AJ403" s="79"/>
      <c r="AK403" s="79"/>
      <c r="AL403" s="79"/>
      <c r="AM403" s="79"/>
      <c r="AN403" s="79"/>
      <c r="AO403" s="79"/>
      <c r="AP403" s="79"/>
      <c r="AQ403" s="79"/>
      <c r="AR403" s="79"/>
      <c r="AS403" s="79"/>
      <c r="AT403" s="79"/>
    </row>
    <row r="404">
      <c r="A404" s="79"/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  <c r="Z404" s="79"/>
      <c r="AA404" s="79"/>
      <c r="AB404" s="79"/>
      <c r="AC404" s="79"/>
      <c r="AD404" s="79"/>
      <c r="AE404" s="79"/>
      <c r="AF404" s="79"/>
      <c r="AG404" s="79"/>
      <c r="AH404" s="79"/>
      <c r="AI404" s="79"/>
      <c r="AJ404" s="79"/>
      <c r="AK404" s="79"/>
      <c r="AL404" s="79"/>
      <c r="AM404" s="79"/>
      <c r="AN404" s="79"/>
      <c r="AO404" s="79"/>
      <c r="AP404" s="79"/>
      <c r="AQ404" s="79"/>
      <c r="AR404" s="79"/>
      <c r="AS404" s="79"/>
      <c r="AT404" s="79"/>
    </row>
    <row r="405">
      <c r="A405" s="79"/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  <c r="Z405" s="79"/>
      <c r="AA405" s="79"/>
      <c r="AB405" s="79"/>
      <c r="AC405" s="79"/>
      <c r="AD405" s="79"/>
      <c r="AE405" s="79"/>
      <c r="AF405" s="79"/>
      <c r="AG405" s="79"/>
      <c r="AH405" s="79"/>
      <c r="AI405" s="79"/>
      <c r="AJ405" s="79"/>
      <c r="AK405" s="79"/>
      <c r="AL405" s="79"/>
      <c r="AM405" s="79"/>
      <c r="AN405" s="79"/>
      <c r="AO405" s="79"/>
      <c r="AP405" s="79"/>
      <c r="AQ405" s="79"/>
      <c r="AR405" s="79"/>
      <c r="AS405" s="79"/>
      <c r="AT405" s="79"/>
    </row>
    <row r="406">
      <c r="A406" s="79"/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  <c r="Z406" s="79"/>
      <c r="AA406" s="79"/>
      <c r="AB406" s="79"/>
      <c r="AC406" s="79"/>
      <c r="AD406" s="79"/>
      <c r="AE406" s="79"/>
      <c r="AF406" s="79"/>
      <c r="AG406" s="79"/>
      <c r="AH406" s="79"/>
      <c r="AI406" s="79"/>
      <c r="AJ406" s="79"/>
      <c r="AK406" s="79"/>
      <c r="AL406" s="79"/>
      <c r="AM406" s="79"/>
      <c r="AN406" s="79"/>
      <c r="AO406" s="79"/>
      <c r="AP406" s="79"/>
      <c r="AQ406" s="79"/>
      <c r="AR406" s="79"/>
      <c r="AS406" s="79"/>
      <c r="AT406" s="79"/>
    </row>
    <row r="407">
      <c r="A407" s="79"/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  <c r="AA407" s="79"/>
      <c r="AB407" s="79"/>
      <c r="AC407" s="79"/>
      <c r="AD407" s="79"/>
      <c r="AE407" s="79"/>
      <c r="AF407" s="79"/>
      <c r="AG407" s="79"/>
      <c r="AH407" s="79"/>
      <c r="AI407" s="79"/>
      <c r="AJ407" s="79"/>
      <c r="AK407" s="79"/>
      <c r="AL407" s="79"/>
      <c r="AM407" s="79"/>
      <c r="AN407" s="79"/>
      <c r="AO407" s="79"/>
      <c r="AP407" s="79"/>
      <c r="AQ407" s="79"/>
      <c r="AR407" s="79"/>
      <c r="AS407" s="79"/>
      <c r="AT407" s="79"/>
    </row>
    <row r="408">
      <c r="A408" s="79"/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79"/>
      <c r="AA408" s="79"/>
      <c r="AB408" s="79"/>
      <c r="AC408" s="79"/>
      <c r="AD408" s="79"/>
      <c r="AE408" s="79"/>
      <c r="AF408" s="79"/>
      <c r="AG408" s="79"/>
      <c r="AH408" s="79"/>
      <c r="AI408" s="79"/>
      <c r="AJ408" s="79"/>
      <c r="AK408" s="79"/>
      <c r="AL408" s="79"/>
      <c r="AM408" s="79"/>
      <c r="AN408" s="79"/>
      <c r="AO408" s="79"/>
      <c r="AP408" s="79"/>
      <c r="AQ408" s="79"/>
      <c r="AR408" s="79"/>
      <c r="AS408" s="79"/>
      <c r="AT408" s="79"/>
    </row>
    <row r="409">
      <c r="A409" s="79"/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  <c r="Z409" s="79"/>
      <c r="AA409" s="79"/>
      <c r="AB409" s="79"/>
      <c r="AC409" s="79"/>
      <c r="AD409" s="79"/>
      <c r="AE409" s="79"/>
      <c r="AF409" s="79"/>
      <c r="AG409" s="79"/>
      <c r="AH409" s="79"/>
      <c r="AI409" s="79"/>
      <c r="AJ409" s="79"/>
      <c r="AK409" s="79"/>
      <c r="AL409" s="79"/>
      <c r="AM409" s="79"/>
      <c r="AN409" s="79"/>
      <c r="AO409" s="79"/>
      <c r="AP409" s="79"/>
      <c r="AQ409" s="79"/>
      <c r="AR409" s="79"/>
      <c r="AS409" s="79"/>
      <c r="AT409" s="79"/>
    </row>
    <row r="410">
      <c r="A410" s="79"/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  <c r="Z410" s="79"/>
      <c r="AA410" s="79"/>
      <c r="AB410" s="79"/>
      <c r="AC410" s="79"/>
      <c r="AD410" s="79"/>
      <c r="AE410" s="79"/>
      <c r="AF410" s="79"/>
      <c r="AG410" s="79"/>
      <c r="AH410" s="79"/>
      <c r="AI410" s="79"/>
      <c r="AJ410" s="79"/>
      <c r="AK410" s="79"/>
      <c r="AL410" s="79"/>
      <c r="AM410" s="79"/>
      <c r="AN410" s="79"/>
      <c r="AO410" s="79"/>
      <c r="AP410" s="79"/>
      <c r="AQ410" s="79"/>
      <c r="AR410" s="79"/>
      <c r="AS410" s="79"/>
      <c r="AT410" s="79"/>
    </row>
    <row r="411">
      <c r="A411" s="79"/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  <c r="Z411" s="79"/>
      <c r="AA411" s="79"/>
      <c r="AB411" s="79"/>
      <c r="AC411" s="79"/>
      <c r="AD411" s="79"/>
      <c r="AE411" s="79"/>
      <c r="AF411" s="79"/>
      <c r="AG411" s="79"/>
      <c r="AH411" s="79"/>
      <c r="AI411" s="79"/>
      <c r="AJ411" s="79"/>
      <c r="AK411" s="79"/>
      <c r="AL411" s="79"/>
      <c r="AM411" s="79"/>
      <c r="AN411" s="79"/>
      <c r="AO411" s="79"/>
      <c r="AP411" s="79"/>
      <c r="AQ411" s="79"/>
      <c r="AR411" s="79"/>
      <c r="AS411" s="79"/>
      <c r="AT411" s="79"/>
    </row>
    <row r="412">
      <c r="A412" s="79"/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  <c r="Z412" s="79"/>
      <c r="AA412" s="79"/>
      <c r="AB412" s="79"/>
      <c r="AC412" s="79"/>
      <c r="AD412" s="79"/>
      <c r="AE412" s="79"/>
      <c r="AF412" s="79"/>
      <c r="AG412" s="79"/>
      <c r="AH412" s="79"/>
      <c r="AI412" s="79"/>
      <c r="AJ412" s="79"/>
      <c r="AK412" s="79"/>
      <c r="AL412" s="79"/>
      <c r="AM412" s="79"/>
      <c r="AN412" s="79"/>
      <c r="AO412" s="79"/>
      <c r="AP412" s="79"/>
      <c r="AQ412" s="79"/>
      <c r="AR412" s="79"/>
      <c r="AS412" s="79"/>
      <c r="AT412" s="79"/>
    </row>
    <row r="413">
      <c r="A413" s="79"/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  <c r="Z413" s="79"/>
      <c r="AA413" s="79"/>
      <c r="AB413" s="79"/>
      <c r="AC413" s="79"/>
      <c r="AD413" s="79"/>
      <c r="AE413" s="79"/>
      <c r="AF413" s="79"/>
      <c r="AG413" s="79"/>
      <c r="AH413" s="79"/>
      <c r="AI413" s="79"/>
      <c r="AJ413" s="79"/>
      <c r="AK413" s="79"/>
      <c r="AL413" s="79"/>
      <c r="AM413" s="79"/>
      <c r="AN413" s="79"/>
      <c r="AO413" s="79"/>
      <c r="AP413" s="79"/>
      <c r="AQ413" s="79"/>
      <c r="AR413" s="79"/>
      <c r="AS413" s="79"/>
      <c r="AT413" s="79"/>
    </row>
    <row r="414">
      <c r="A414" s="79"/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  <c r="Z414" s="79"/>
      <c r="AA414" s="79"/>
      <c r="AB414" s="79"/>
      <c r="AC414" s="79"/>
      <c r="AD414" s="79"/>
      <c r="AE414" s="79"/>
      <c r="AF414" s="79"/>
      <c r="AG414" s="79"/>
      <c r="AH414" s="79"/>
      <c r="AI414" s="79"/>
      <c r="AJ414" s="79"/>
      <c r="AK414" s="79"/>
      <c r="AL414" s="79"/>
      <c r="AM414" s="79"/>
      <c r="AN414" s="79"/>
      <c r="AO414" s="79"/>
      <c r="AP414" s="79"/>
      <c r="AQ414" s="79"/>
      <c r="AR414" s="79"/>
      <c r="AS414" s="79"/>
      <c r="AT414" s="79"/>
    </row>
    <row r="415">
      <c r="A415" s="79"/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  <c r="Z415" s="79"/>
      <c r="AA415" s="79"/>
      <c r="AB415" s="79"/>
      <c r="AC415" s="79"/>
      <c r="AD415" s="79"/>
      <c r="AE415" s="79"/>
      <c r="AF415" s="79"/>
      <c r="AG415" s="79"/>
      <c r="AH415" s="79"/>
      <c r="AI415" s="79"/>
      <c r="AJ415" s="79"/>
      <c r="AK415" s="79"/>
      <c r="AL415" s="79"/>
      <c r="AM415" s="79"/>
      <c r="AN415" s="79"/>
      <c r="AO415" s="79"/>
      <c r="AP415" s="79"/>
      <c r="AQ415" s="79"/>
      <c r="AR415" s="79"/>
      <c r="AS415" s="79"/>
      <c r="AT415" s="79"/>
    </row>
    <row r="416">
      <c r="A416" s="79"/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  <c r="Z416" s="79"/>
      <c r="AA416" s="79"/>
      <c r="AB416" s="79"/>
      <c r="AC416" s="79"/>
      <c r="AD416" s="79"/>
      <c r="AE416" s="79"/>
      <c r="AF416" s="79"/>
      <c r="AG416" s="79"/>
      <c r="AH416" s="79"/>
      <c r="AI416" s="79"/>
      <c r="AJ416" s="79"/>
      <c r="AK416" s="79"/>
      <c r="AL416" s="79"/>
      <c r="AM416" s="79"/>
      <c r="AN416" s="79"/>
      <c r="AO416" s="79"/>
      <c r="AP416" s="79"/>
      <c r="AQ416" s="79"/>
      <c r="AR416" s="79"/>
      <c r="AS416" s="79"/>
      <c r="AT416" s="79"/>
    </row>
    <row r="417">
      <c r="A417" s="79"/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  <c r="Z417" s="79"/>
      <c r="AA417" s="79"/>
      <c r="AB417" s="79"/>
      <c r="AC417" s="79"/>
      <c r="AD417" s="79"/>
      <c r="AE417" s="79"/>
      <c r="AF417" s="79"/>
      <c r="AG417" s="79"/>
      <c r="AH417" s="79"/>
      <c r="AI417" s="79"/>
      <c r="AJ417" s="79"/>
      <c r="AK417" s="79"/>
      <c r="AL417" s="79"/>
      <c r="AM417" s="79"/>
      <c r="AN417" s="79"/>
      <c r="AO417" s="79"/>
      <c r="AP417" s="79"/>
      <c r="AQ417" s="79"/>
      <c r="AR417" s="79"/>
      <c r="AS417" s="79"/>
      <c r="AT417" s="79"/>
    </row>
    <row r="418">
      <c r="A418" s="79"/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  <c r="Z418" s="79"/>
      <c r="AA418" s="79"/>
      <c r="AB418" s="79"/>
      <c r="AC418" s="79"/>
      <c r="AD418" s="79"/>
      <c r="AE418" s="79"/>
      <c r="AF418" s="79"/>
      <c r="AG418" s="79"/>
      <c r="AH418" s="79"/>
      <c r="AI418" s="79"/>
      <c r="AJ418" s="79"/>
      <c r="AK418" s="79"/>
      <c r="AL418" s="79"/>
      <c r="AM418" s="79"/>
      <c r="AN418" s="79"/>
      <c r="AO418" s="79"/>
      <c r="AP418" s="79"/>
      <c r="AQ418" s="79"/>
      <c r="AR418" s="79"/>
      <c r="AS418" s="79"/>
      <c r="AT418" s="79"/>
    </row>
    <row r="419">
      <c r="A419" s="79"/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  <c r="Z419" s="79"/>
      <c r="AA419" s="79"/>
      <c r="AB419" s="79"/>
      <c r="AC419" s="79"/>
      <c r="AD419" s="79"/>
      <c r="AE419" s="79"/>
      <c r="AF419" s="79"/>
      <c r="AG419" s="79"/>
      <c r="AH419" s="79"/>
      <c r="AI419" s="79"/>
      <c r="AJ419" s="79"/>
      <c r="AK419" s="79"/>
      <c r="AL419" s="79"/>
      <c r="AM419" s="79"/>
      <c r="AN419" s="79"/>
      <c r="AO419" s="79"/>
      <c r="AP419" s="79"/>
      <c r="AQ419" s="79"/>
      <c r="AR419" s="79"/>
      <c r="AS419" s="79"/>
      <c r="AT419" s="79"/>
    </row>
    <row r="420">
      <c r="A420" s="79"/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  <c r="Z420" s="79"/>
      <c r="AA420" s="79"/>
      <c r="AB420" s="79"/>
      <c r="AC420" s="79"/>
      <c r="AD420" s="79"/>
      <c r="AE420" s="79"/>
      <c r="AF420" s="79"/>
      <c r="AG420" s="79"/>
      <c r="AH420" s="79"/>
      <c r="AI420" s="79"/>
      <c r="AJ420" s="79"/>
      <c r="AK420" s="79"/>
      <c r="AL420" s="79"/>
      <c r="AM420" s="79"/>
      <c r="AN420" s="79"/>
      <c r="AO420" s="79"/>
      <c r="AP420" s="79"/>
      <c r="AQ420" s="79"/>
      <c r="AR420" s="79"/>
      <c r="AS420" s="79"/>
      <c r="AT420" s="79"/>
    </row>
    <row r="421">
      <c r="A421" s="79"/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  <c r="Z421" s="79"/>
      <c r="AA421" s="79"/>
      <c r="AB421" s="79"/>
      <c r="AC421" s="79"/>
      <c r="AD421" s="79"/>
      <c r="AE421" s="79"/>
      <c r="AF421" s="79"/>
      <c r="AG421" s="79"/>
      <c r="AH421" s="79"/>
      <c r="AI421" s="79"/>
      <c r="AJ421" s="79"/>
      <c r="AK421" s="79"/>
      <c r="AL421" s="79"/>
      <c r="AM421" s="79"/>
      <c r="AN421" s="79"/>
      <c r="AO421" s="79"/>
      <c r="AP421" s="79"/>
      <c r="AQ421" s="79"/>
      <c r="AR421" s="79"/>
      <c r="AS421" s="79"/>
      <c r="AT421" s="79"/>
    </row>
    <row r="422">
      <c r="A422" s="79"/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  <c r="Z422" s="79"/>
      <c r="AA422" s="79"/>
      <c r="AB422" s="79"/>
      <c r="AC422" s="79"/>
      <c r="AD422" s="79"/>
      <c r="AE422" s="79"/>
      <c r="AF422" s="79"/>
      <c r="AG422" s="79"/>
      <c r="AH422" s="79"/>
      <c r="AI422" s="79"/>
      <c r="AJ422" s="79"/>
      <c r="AK422" s="79"/>
      <c r="AL422" s="79"/>
      <c r="AM422" s="79"/>
      <c r="AN422" s="79"/>
      <c r="AO422" s="79"/>
      <c r="AP422" s="79"/>
      <c r="AQ422" s="79"/>
      <c r="AR422" s="79"/>
      <c r="AS422" s="79"/>
      <c r="AT422" s="79"/>
    </row>
    <row r="423">
      <c r="A423" s="79"/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  <c r="Z423" s="79"/>
      <c r="AA423" s="79"/>
      <c r="AB423" s="79"/>
      <c r="AC423" s="79"/>
      <c r="AD423" s="79"/>
      <c r="AE423" s="79"/>
      <c r="AF423" s="79"/>
      <c r="AG423" s="79"/>
      <c r="AH423" s="79"/>
      <c r="AI423" s="79"/>
      <c r="AJ423" s="79"/>
      <c r="AK423" s="79"/>
      <c r="AL423" s="79"/>
      <c r="AM423" s="79"/>
      <c r="AN423" s="79"/>
      <c r="AO423" s="79"/>
      <c r="AP423" s="79"/>
      <c r="AQ423" s="79"/>
      <c r="AR423" s="79"/>
      <c r="AS423" s="79"/>
      <c r="AT423" s="79"/>
    </row>
    <row r="424">
      <c r="A424" s="79"/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  <c r="Z424" s="79"/>
      <c r="AA424" s="79"/>
      <c r="AB424" s="79"/>
      <c r="AC424" s="79"/>
      <c r="AD424" s="79"/>
      <c r="AE424" s="79"/>
      <c r="AF424" s="79"/>
      <c r="AG424" s="79"/>
      <c r="AH424" s="79"/>
      <c r="AI424" s="79"/>
      <c r="AJ424" s="79"/>
      <c r="AK424" s="79"/>
      <c r="AL424" s="79"/>
      <c r="AM424" s="79"/>
      <c r="AN424" s="79"/>
      <c r="AO424" s="79"/>
      <c r="AP424" s="79"/>
      <c r="AQ424" s="79"/>
      <c r="AR424" s="79"/>
      <c r="AS424" s="79"/>
      <c r="AT424" s="79"/>
    </row>
    <row r="425">
      <c r="A425" s="79"/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  <c r="Z425" s="79"/>
      <c r="AA425" s="79"/>
      <c r="AB425" s="79"/>
      <c r="AC425" s="79"/>
      <c r="AD425" s="79"/>
      <c r="AE425" s="79"/>
      <c r="AF425" s="79"/>
      <c r="AG425" s="79"/>
      <c r="AH425" s="79"/>
      <c r="AI425" s="79"/>
      <c r="AJ425" s="79"/>
      <c r="AK425" s="79"/>
      <c r="AL425" s="79"/>
      <c r="AM425" s="79"/>
      <c r="AN425" s="79"/>
      <c r="AO425" s="79"/>
      <c r="AP425" s="79"/>
      <c r="AQ425" s="79"/>
      <c r="AR425" s="79"/>
      <c r="AS425" s="79"/>
      <c r="AT425" s="79"/>
    </row>
    <row r="426">
      <c r="A426" s="79"/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  <c r="Z426" s="79"/>
      <c r="AA426" s="79"/>
      <c r="AB426" s="79"/>
      <c r="AC426" s="79"/>
      <c r="AD426" s="79"/>
      <c r="AE426" s="79"/>
      <c r="AF426" s="79"/>
      <c r="AG426" s="79"/>
      <c r="AH426" s="79"/>
      <c r="AI426" s="79"/>
      <c r="AJ426" s="79"/>
      <c r="AK426" s="79"/>
      <c r="AL426" s="79"/>
      <c r="AM426" s="79"/>
      <c r="AN426" s="79"/>
      <c r="AO426" s="79"/>
      <c r="AP426" s="79"/>
      <c r="AQ426" s="79"/>
      <c r="AR426" s="79"/>
      <c r="AS426" s="79"/>
      <c r="AT426" s="79"/>
    </row>
    <row r="427">
      <c r="A427" s="79"/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  <c r="Z427" s="79"/>
      <c r="AA427" s="79"/>
      <c r="AB427" s="79"/>
      <c r="AC427" s="79"/>
      <c r="AD427" s="79"/>
      <c r="AE427" s="79"/>
      <c r="AF427" s="79"/>
      <c r="AG427" s="79"/>
      <c r="AH427" s="79"/>
      <c r="AI427" s="79"/>
      <c r="AJ427" s="79"/>
      <c r="AK427" s="79"/>
      <c r="AL427" s="79"/>
      <c r="AM427" s="79"/>
      <c r="AN427" s="79"/>
      <c r="AO427" s="79"/>
      <c r="AP427" s="79"/>
      <c r="AQ427" s="79"/>
      <c r="AR427" s="79"/>
      <c r="AS427" s="79"/>
      <c r="AT427" s="79"/>
    </row>
    <row r="428">
      <c r="A428" s="79"/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  <c r="Z428" s="79"/>
      <c r="AA428" s="79"/>
      <c r="AB428" s="79"/>
      <c r="AC428" s="79"/>
      <c r="AD428" s="79"/>
      <c r="AE428" s="79"/>
      <c r="AF428" s="79"/>
      <c r="AG428" s="79"/>
      <c r="AH428" s="79"/>
      <c r="AI428" s="79"/>
      <c r="AJ428" s="79"/>
      <c r="AK428" s="79"/>
      <c r="AL428" s="79"/>
      <c r="AM428" s="79"/>
      <c r="AN428" s="79"/>
      <c r="AO428" s="79"/>
      <c r="AP428" s="79"/>
      <c r="AQ428" s="79"/>
      <c r="AR428" s="79"/>
      <c r="AS428" s="79"/>
      <c r="AT428" s="79"/>
    </row>
    <row r="429">
      <c r="A429" s="79"/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  <c r="Z429" s="79"/>
      <c r="AA429" s="79"/>
      <c r="AB429" s="79"/>
      <c r="AC429" s="79"/>
      <c r="AD429" s="79"/>
      <c r="AE429" s="79"/>
      <c r="AF429" s="79"/>
      <c r="AG429" s="79"/>
      <c r="AH429" s="79"/>
      <c r="AI429" s="79"/>
      <c r="AJ429" s="79"/>
      <c r="AK429" s="79"/>
      <c r="AL429" s="79"/>
      <c r="AM429" s="79"/>
      <c r="AN429" s="79"/>
      <c r="AO429" s="79"/>
      <c r="AP429" s="79"/>
      <c r="AQ429" s="79"/>
      <c r="AR429" s="79"/>
      <c r="AS429" s="79"/>
      <c r="AT429" s="79"/>
    </row>
    <row r="430">
      <c r="A430" s="79"/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  <c r="Z430" s="79"/>
      <c r="AA430" s="79"/>
      <c r="AB430" s="79"/>
      <c r="AC430" s="79"/>
      <c r="AD430" s="79"/>
      <c r="AE430" s="79"/>
      <c r="AF430" s="79"/>
      <c r="AG430" s="79"/>
      <c r="AH430" s="79"/>
      <c r="AI430" s="79"/>
      <c r="AJ430" s="79"/>
      <c r="AK430" s="79"/>
      <c r="AL430" s="79"/>
      <c r="AM430" s="79"/>
      <c r="AN430" s="79"/>
      <c r="AO430" s="79"/>
      <c r="AP430" s="79"/>
      <c r="AQ430" s="79"/>
      <c r="AR430" s="79"/>
      <c r="AS430" s="79"/>
      <c r="AT430" s="79"/>
    </row>
    <row r="431">
      <c r="A431" s="79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  <c r="Z431" s="79"/>
      <c r="AA431" s="79"/>
      <c r="AB431" s="79"/>
      <c r="AC431" s="79"/>
      <c r="AD431" s="79"/>
      <c r="AE431" s="79"/>
      <c r="AF431" s="79"/>
      <c r="AG431" s="79"/>
      <c r="AH431" s="79"/>
      <c r="AI431" s="79"/>
      <c r="AJ431" s="79"/>
      <c r="AK431" s="79"/>
      <c r="AL431" s="79"/>
      <c r="AM431" s="79"/>
      <c r="AN431" s="79"/>
      <c r="AO431" s="79"/>
      <c r="AP431" s="79"/>
      <c r="AQ431" s="79"/>
      <c r="AR431" s="79"/>
      <c r="AS431" s="79"/>
      <c r="AT431" s="79"/>
    </row>
    <row r="432">
      <c r="A432" s="79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79"/>
      <c r="AA432" s="79"/>
      <c r="AB432" s="79"/>
      <c r="AC432" s="79"/>
      <c r="AD432" s="79"/>
      <c r="AE432" s="79"/>
      <c r="AF432" s="79"/>
      <c r="AG432" s="79"/>
      <c r="AH432" s="79"/>
      <c r="AI432" s="79"/>
      <c r="AJ432" s="79"/>
      <c r="AK432" s="79"/>
      <c r="AL432" s="79"/>
      <c r="AM432" s="79"/>
      <c r="AN432" s="79"/>
      <c r="AO432" s="79"/>
      <c r="AP432" s="79"/>
      <c r="AQ432" s="79"/>
      <c r="AR432" s="79"/>
      <c r="AS432" s="79"/>
      <c r="AT432" s="79"/>
    </row>
    <row r="433">
      <c r="A433" s="79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  <c r="Z433" s="79"/>
      <c r="AA433" s="79"/>
      <c r="AB433" s="79"/>
      <c r="AC433" s="79"/>
      <c r="AD433" s="79"/>
      <c r="AE433" s="79"/>
      <c r="AF433" s="79"/>
      <c r="AG433" s="79"/>
      <c r="AH433" s="79"/>
      <c r="AI433" s="79"/>
      <c r="AJ433" s="79"/>
      <c r="AK433" s="79"/>
      <c r="AL433" s="79"/>
      <c r="AM433" s="79"/>
      <c r="AN433" s="79"/>
      <c r="AO433" s="79"/>
      <c r="AP433" s="79"/>
      <c r="AQ433" s="79"/>
      <c r="AR433" s="79"/>
      <c r="AS433" s="79"/>
      <c r="AT433" s="79"/>
    </row>
    <row r="434">
      <c r="A434" s="79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  <c r="Z434" s="79"/>
      <c r="AA434" s="79"/>
      <c r="AB434" s="79"/>
      <c r="AC434" s="79"/>
      <c r="AD434" s="79"/>
      <c r="AE434" s="79"/>
      <c r="AF434" s="79"/>
      <c r="AG434" s="79"/>
      <c r="AH434" s="79"/>
      <c r="AI434" s="79"/>
      <c r="AJ434" s="79"/>
      <c r="AK434" s="79"/>
      <c r="AL434" s="79"/>
      <c r="AM434" s="79"/>
      <c r="AN434" s="79"/>
      <c r="AO434" s="79"/>
      <c r="AP434" s="79"/>
      <c r="AQ434" s="79"/>
      <c r="AR434" s="79"/>
      <c r="AS434" s="79"/>
      <c r="AT434" s="79"/>
    </row>
    <row r="435">
      <c r="A435" s="79"/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  <c r="Z435" s="79"/>
      <c r="AA435" s="79"/>
      <c r="AB435" s="79"/>
      <c r="AC435" s="79"/>
      <c r="AD435" s="79"/>
      <c r="AE435" s="79"/>
      <c r="AF435" s="79"/>
      <c r="AG435" s="79"/>
      <c r="AH435" s="79"/>
      <c r="AI435" s="79"/>
      <c r="AJ435" s="79"/>
      <c r="AK435" s="79"/>
      <c r="AL435" s="79"/>
      <c r="AM435" s="79"/>
      <c r="AN435" s="79"/>
      <c r="AO435" s="79"/>
      <c r="AP435" s="79"/>
      <c r="AQ435" s="79"/>
      <c r="AR435" s="79"/>
      <c r="AS435" s="79"/>
      <c r="AT435" s="79"/>
    </row>
    <row r="436">
      <c r="A436" s="79"/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  <c r="Z436" s="79"/>
      <c r="AA436" s="79"/>
      <c r="AB436" s="79"/>
      <c r="AC436" s="79"/>
      <c r="AD436" s="79"/>
      <c r="AE436" s="79"/>
      <c r="AF436" s="79"/>
      <c r="AG436" s="79"/>
      <c r="AH436" s="79"/>
      <c r="AI436" s="79"/>
      <c r="AJ436" s="79"/>
      <c r="AK436" s="79"/>
      <c r="AL436" s="79"/>
      <c r="AM436" s="79"/>
      <c r="AN436" s="79"/>
      <c r="AO436" s="79"/>
      <c r="AP436" s="79"/>
      <c r="AQ436" s="79"/>
      <c r="AR436" s="79"/>
      <c r="AS436" s="79"/>
      <c r="AT436" s="79"/>
    </row>
    <row r="437">
      <c r="A437" s="79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  <c r="Z437" s="79"/>
      <c r="AA437" s="79"/>
      <c r="AB437" s="79"/>
      <c r="AC437" s="79"/>
      <c r="AD437" s="79"/>
      <c r="AE437" s="79"/>
      <c r="AF437" s="79"/>
      <c r="AG437" s="79"/>
      <c r="AH437" s="79"/>
      <c r="AI437" s="79"/>
      <c r="AJ437" s="79"/>
      <c r="AK437" s="79"/>
      <c r="AL437" s="79"/>
      <c r="AM437" s="79"/>
      <c r="AN437" s="79"/>
      <c r="AO437" s="79"/>
      <c r="AP437" s="79"/>
      <c r="AQ437" s="79"/>
      <c r="AR437" s="79"/>
      <c r="AS437" s="79"/>
      <c r="AT437" s="79"/>
    </row>
    <row r="438">
      <c r="A438" s="79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  <c r="Z438" s="79"/>
      <c r="AA438" s="79"/>
      <c r="AB438" s="79"/>
      <c r="AC438" s="79"/>
      <c r="AD438" s="79"/>
      <c r="AE438" s="79"/>
      <c r="AF438" s="79"/>
      <c r="AG438" s="79"/>
      <c r="AH438" s="79"/>
      <c r="AI438" s="79"/>
      <c r="AJ438" s="79"/>
      <c r="AK438" s="79"/>
      <c r="AL438" s="79"/>
      <c r="AM438" s="79"/>
      <c r="AN438" s="79"/>
      <c r="AO438" s="79"/>
      <c r="AP438" s="79"/>
      <c r="AQ438" s="79"/>
      <c r="AR438" s="79"/>
      <c r="AS438" s="79"/>
      <c r="AT438" s="79"/>
    </row>
    <row r="439">
      <c r="A439" s="79"/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  <c r="Z439" s="79"/>
      <c r="AA439" s="79"/>
      <c r="AB439" s="79"/>
      <c r="AC439" s="79"/>
      <c r="AD439" s="79"/>
      <c r="AE439" s="79"/>
      <c r="AF439" s="79"/>
      <c r="AG439" s="79"/>
      <c r="AH439" s="79"/>
      <c r="AI439" s="79"/>
      <c r="AJ439" s="79"/>
      <c r="AK439" s="79"/>
      <c r="AL439" s="79"/>
      <c r="AM439" s="79"/>
      <c r="AN439" s="79"/>
      <c r="AO439" s="79"/>
      <c r="AP439" s="79"/>
      <c r="AQ439" s="79"/>
      <c r="AR439" s="79"/>
      <c r="AS439" s="79"/>
      <c r="AT439" s="79"/>
    </row>
    <row r="440">
      <c r="A440" s="79"/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  <c r="Z440" s="79"/>
      <c r="AA440" s="79"/>
      <c r="AB440" s="79"/>
      <c r="AC440" s="79"/>
      <c r="AD440" s="79"/>
      <c r="AE440" s="79"/>
      <c r="AF440" s="79"/>
      <c r="AG440" s="79"/>
      <c r="AH440" s="79"/>
      <c r="AI440" s="79"/>
      <c r="AJ440" s="79"/>
      <c r="AK440" s="79"/>
      <c r="AL440" s="79"/>
      <c r="AM440" s="79"/>
      <c r="AN440" s="79"/>
      <c r="AO440" s="79"/>
      <c r="AP440" s="79"/>
      <c r="AQ440" s="79"/>
      <c r="AR440" s="79"/>
      <c r="AS440" s="79"/>
      <c r="AT440" s="79"/>
    </row>
    <row r="441">
      <c r="A441" s="79"/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  <c r="Z441" s="79"/>
      <c r="AA441" s="79"/>
      <c r="AB441" s="79"/>
      <c r="AC441" s="79"/>
      <c r="AD441" s="79"/>
      <c r="AE441" s="79"/>
      <c r="AF441" s="79"/>
      <c r="AG441" s="79"/>
      <c r="AH441" s="79"/>
      <c r="AI441" s="79"/>
      <c r="AJ441" s="79"/>
      <c r="AK441" s="79"/>
      <c r="AL441" s="79"/>
      <c r="AM441" s="79"/>
      <c r="AN441" s="79"/>
      <c r="AO441" s="79"/>
      <c r="AP441" s="79"/>
      <c r="AQ441" s="79"/>
      <c r="AR441" s="79"/>
      <c r="AS441" s="79"/>
      <c r="AT441" s="79"/>
    </row>
    <row r="442">
      <c r="A442" s="79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  <c r="Z442" s="79"/>
      <c r="AA442" s="79"/>
      <c r="AB442" s="79"/>
      <c r="AC442" s="79"/>
      <c r="AD442" s="79"/>
      <c r="AE442" s="79"/>
      <c r="AF442" s="79"/>
      <c r="AG442" s="79"/>
      <c r="AH442" s="79"/>
      <c r="AI442" s="79"/>
      <c r="AJ442" s="79"/>
      <c r="AK442" s="79"/>
      <c r="AL442" s="79"/>
      <c r="AM442" s="79"/>
      <c r="AN442" s="79"/>
      <c r="AO442" s="79"/>
      <c r="AP442" s="79"/>
      <c r="AQ442" s="79"/>
      <c r="AR442" s="79"/>
      <c r="AS442" s="79"/>
      <c r="AT442" s="79"/>
    </row>
    <row r="443">
      <c r="A443" s="79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  <c r="Z443" s="79"/>
      <c r="AA443" s="79"/>
      <c r="AB443" s="79"/>
      <c r="AC443" s="79"/>
      <c r="AD443" s="79"/>
      <c r="AE443" s="79"/>
      <c r="AF443" s="79"/>
      <c r="AG443" s="79"/>
      <c r="AH443" s="79"/>
      <c r="AI443" s="79"/>
      <c r="AJ443" s="79"/>
      <c r="AK443" s="79"/>
      <c r="AL443" s="79"/>
      <c r="AM443" s="79"/>
      <c r="AN443" s="79"/>
      <c r="AO443" s="79"/>
      <c r="AP443" s="79"/>
      <c r="AQ443" s="79"/>
      <c r="AR443" s="79"/>
      <c r="AS443" s="79"/>
      <c r="AT443" s="79"/>
    </row>
    <row r="444">
      <c r="A444" s="79"/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  <c r="Z444" s="79"/>
      <c r="AA444" s="79"/>
      <c r="AB444" s="79"/>
      <c r="AC444" s="79"/>
      <c r="AD444" s="79"/>
      <c r="AE444" s="79"/>
      <c r="AF444" s="79"/>
      <c r="AG444" s="79"/>
      <c r="AH444" s="79"/>
      <c r="AI444" s="79"/>
      <c r="AJ444" s="79"/>
      <c r="AK444" s="79"/>
      <c r="AL444" s="79"/>
      <c r="AM444" s="79"/>
      <c r="AN444" s="79"/>
      <c r="AO444" s="79"/>
      <c r="AP444" s="79"/>
      <c r="AQ444" s="79"/>
      <c r="AR444" s="79"/>
      <c r="AS444" s="79"/>
      <c r="AT444" s="79"/>
    </row>
    <row r="445">
      <c r="A445" s="79"/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  <c r="Z445" s="79"/>
      <c r="AA445" s="79"/>
      <c r="AB445" s="79"/>
      <c r="AC445" s="79"/>
      <c r="AD445" s="79"/>
      <c r="AE445" s="79"/>
      <c r="AF445" s="79"/>
      <c r="AG445" s="79"/>
      <c r="AH445" s="79"/>
      <c r="AI445" s="79"/>
      <c r="AJ445" s="79"/>
      <c r="AK445" s="79"/>
      <c r="AL445" s="79"/>
      <c r="AM445" s="79"/>
      <c r="AN445" s="79"/>
      <c r="AO445" s="79"/>
      <c r="AP445" s="79"/>
      <c r="AQ445" s="79"/>
      <c r="AR445" s="79"/>
      <c r="AS445" s="79"/>
      <c r="AT445" s="79"/>
    </row>
    <row r="446">
      <c r="A446" s="79"/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  <c r="Z446" s="79"/>
      <c r="AA446" s="79"/>
      <c r="AB446" s="79"/>
      <c r="AC446" s="79"/>
      <c r="AD446" s="79"/>
      <c r="AE446" s="79"/>
      <c r="AF446" s="79"/>
      <c r="AG446" s="79"/>
      <c r="AH446" s="79"/>
      <c r="AI446" s="79"/>
      <c r="AJ446" s="79"/>
      <c r="AK446" s="79"/>
      <c r="AL446" s="79"/>
      <c r="AM446" s="79"/>
      <c r="AN446" s="79"/>
      <c r="AO446" s="79"/>
      <c r="AP446" s="79"/>
      <c r="AQ446" s="79"/>
      <c r="AR446" s="79"/>
      <c r="AS446" s="79"/>
      <c r="AT446" s="79"/>
    </row>
    <row r="447">
      <c r="A447" s="79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  <c r="Z447" s="79"/>
      <c r="AA447" s="79"/>
      <c r="AB447" s="79"/>
      <c r="AC447" s="79"/>
      <c r="AD447" s="79"/>
      <c r="AE447" s="79"/>
      <c r="AF447" s="79"/>
      <c r="AG447" s="79"/>
      <c r="AH447" s="79"/>
      <c r="AI447" s="79"/>
      <c r="AJ447" s="79"/>
      <c r="AK447" s="79"/>
      <c r="AL447" s="79"/>
      <c r="AM447" s="79"/>
      <c r="AN447" s="79"/>
      <c r="AO447" s="79"/>
      <c r="AP447" s="79"/>
      <c r="AQ447" s="79"/>
      <c r="AR447" s="79"/>
      <c r="AS447" s="79"/>
      <c r="AT447" s="79"/>
    </row>
    <row r="448">
      <c r="A448" s="79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  <c r="Z448" s="79"/>
      <c r="AA448" s="79"/>
      <c r="AB448" s="79"/>
      <c r="AC448" s="79"/>
      <c r="AD448" s="79"/>
      <c r="AE448" s="79"/>
      <c r="AF448" s="79"/>
      <c r="AG448" s="79"/>
      <c r="AH448" s="79"/>
      <c r="AI448" s="79"/>
      <c r="AJ448" s="79"/>
      <c r="AK448" s="79"/>
      <c r="AL448" s="79"/>
      <c r="AM448" s="79"/>
      <c r="AN448" s="79"/>
      <c r="AO448" s="79"/>
      <c r="AP448" s="79"/>
      <c r="AQ448" s="79"/>
      <c r="AR448" s="79"/>
      <c r="AS448" s="79"/>
      <c r="AT448" s="79"/>
    </row>
    <row r="449">
      <c r="A449" s="79"/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  <c r="Z449" s="79"/>
      <c r="AA449" s="79"/>
      <c r="AB449" s="79"/>
      <c r="AC449" s="79"/>
      <c r="AD449" s="79"/>
      <c r="AE449" s="79"/>
      <c r="AF449" s="79"/>
      <c r="AG449" s="79"/>
      <c r="AH449" s="79"/>
      <c r="AI449" s="79"/>
      <c r="AJ449" s="79"/>
      <c r="AK449" s="79"/>
      <c r="AL449" s="79"/>
      <c r="AM449" s="79"/>
      <c r="AN449" s="79"/>
      <c r="AO449" s="79"/>
      <c r="AP449" s="79"/>
      <c r="AQ449" s="79"/>
      <c r="AR449" s="79"/>
      <c r="AS449" s="79"/>
      <c r="AT449" s="79"/>
    </row>
    <row r="450">
      <c r="A450" s="79"/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  <c r="Z450" s="79"/>
      <c r="AA450" s="79"/>
      <c r="AB450" s="79"/>
      <c r="AC450" s="79"/>
      <c r="AD450" s="79"/>
      <c r="AE450" s="79"/>
      <c r="AF450" s="79"/>
      <c r="AG450" s="79"/>
      <c r="AH450" s="79"/>
      <c r="AI450" s="79"/>
      <c r="AJ450" s="79"/>
      <c r="AK450" s="79"/>
      <c r="AL450" s="79"/>
      <c r="AM450" s="79"/>
      <c r="AN450" s="79"/>
      <c r="AO450" s="79"/>
      <c r="AP450" s="79"/>
      <c r="AQ450" s="79"/>
      <c r="AR450" s="79"/>
      <c r="AS450" s="79"/>
      <c r="AT450" s="79"/>
    </row>
    <row r="451">
      <c r="A451" s="79"/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  <c r="Z451" s="79"/>
      <c r="AA451" s="79"/>
      <c r="AB451" s="79"/>
      <c r="AC451" s="79"/>
      <c r="AD451" s="79"/>
      <c r="AE451" s="79"/>
      <c r="AF451" s="79"/>
      <c r="AG451" s="79"/>
      <c r="AH451" s="79"/>
      <c r="AI451" s="79"/>
      <c r="AJ451" s="79"/>
      <c r="AK451" s="79"/>
      <c r="AL451" s="79"/>
      <c r="AM451" s="79"/>
      <c r="AN451" s="79"/>
      <c r="AO451" s="79"/>
      <c r="AP451" s="79"/>
      <c r="AQ451" s="79"/>
      <c r="AR451" s="79"/>
      <c r="AS451" s="79"/>
      <c r="AT451" s="79"/>
    </row>
    <row r="452">
      <c r="A452" s="79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  <c r="Z452" s="79"/>
      <c r="AA452" s="79"/>
      <c r="AB452" s="79"/>
      <c r="AC452" s="79"/>
      <c r="AD452" s="79"/>
      <c r="AE452" s="79"/>
      <c r="AF452" s="79"/>
      <c r="AG452" s="79"/>
      <c r="AH452" s="79"/>
      <c r="AI452" s="79"/>
      <c r="AJ452" s="79"/>
      <c r="AK452" s="79"/>
      <c r="AL452" s="79"/>
      <c r="AM452" s="79"/>
      <c r="AN452" s="79"/>
      <c r="AO452" s="79"/>
      <c r="AP452" s="79"/>
      <c r="AQ452" s="79"/>
      <c r="AR452" s="79"/>
      <c r="AS452" s="79"/>
      <c r="AT452" s="79"/>
    </row>
    <row r="453">
      <c r="A453" s="79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  <c r="Z453" s="79"/>
      <c r="AA453" s="79"/>
      <c r="AB453" s="79"/>
      <c r="AC453" s="79"/>
      <c r="AD453" s="79"/>
      <c r="AE453" s="79"/>
      <c r="AF453" s="79"/>
      <c r="AG453" s="79"/>
      <c r="AH453" s="79"/>
      <c r="AI453" s="79"/>
      <c r="AJ453" s="79"/>
      <c r="AK453" s="79"/>
      <c r="AL453" s="79"/>
      <c r="AM453" s="79"/>
      <c r="AN453" s="79"/>
      <c r="AO453" s="79"/>
      <c r="AP453" s="79"/>
      <c r="AQ453" s="79"/>
      <c r="AR453" s="79"/>
      <c r="AS453" s="79"/>
      <c r="AT453" s="79"/>
    </row>
    <row r="454">
      <c r="A454" s="79"/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  <c r="Z454" s="79"/>
      <c r="AA454" s="79"/>
      <c r="AB454" s="79"/>
      <c r="AC454" s="79"/>
      <c r="AD454" s="79"/>
      <c r="AE454" s="79"/>
      <c r="AF454" s="79"/>
      <c r="AG454" s="79"/>
      <c r="AH454" s="79"/>
      <c r="AI454" s="79"/>
      <c r="AJ454" s="79"/>
      <c r="AK454" s="79"/>
      <c r="AL454" s="79"/>
      <c r="AM454" s="79"/>
      <c r="AN454" s="79"/>
      <c r="AO454" s="79"/>
      <c r="AP454" s="79"/>
      <c r="AQ454" s="79"/>
      <c r="AR454" s="79"/>
      <c r="AS454" s="79"/>
      <c r="AT454" s="79"/>
    </row>
    <row r="455">
      <c r="A455" s="79"/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  <c r="Z455" s="79"/>
      <c r="AA455" s="79"/>
      <c r="AB455" s="79"/>
      <c r="AC455" s="79"/>
      <c r="AD455" s="79"/>
      <c r="AE455" s="79"/>
      <c r="AF455" s="79"/>
      <c r="AG455" s="79"/>
      <c r="AH455" s="79"/>
      <c r="AI455" s="79"/>
      <c r="AJ455" s="79"/>
      <c r="AK455" s="79"/>
      <c r="AL455" s="79"/>
      <c r="AM455" s="79"/>
      <c r="AN455" s="79"/>
      <c r="AO455" s="79"/>
      <c r="AP455" s="79"/>
      <c r="AQ455" s="79"/>
      <c r="AR455" s="79"/>
      <c r="AS455" s="79"/>
      <c r="AT455" s="79"/>
    </row>
    <row r="456">
      <c r="A456" s="79"/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  <c r="Z456" s="79"/>
      <c r="AA456" s="79"/>
      <c r="AB456" s="79"/>
      <c r="AC456" s="79"/>
      <c r="AD456" s="79"/>
      <c r="AE456" s="79"/>
      <c r="AF456" s="79"/>
      <c r="AG456" s="79"/>
      <c r="AH456" s="79"/>
      <c r="AI456" s="79"/>
      <c r="AJ456" s="79"/>
      <c r="AK456" s="79"/>
      <c r="AL456" s="79"/>
      <c r="AM456" s="79"/>
      <c r="AN456" s="79"/>
      <c r="AO456" s="79"/>
      <c r="AP456" s="79"/>
      <c r="AQ456" s="79"/>
      <c r="AR456" s="79"/>
      <c r="AS456" s="79"/>
      <c r="AT456" s="79"/>
    </row>
    <row r="457">
      <c r="A457" s="79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  <c r="Z457" s="79"/>
      <c r="AA457" s="79"/>
      <c r="AB457" s="79"/>
      <c r="AC457" s="79"/>
      <c r="AD457" s="79"/>
      <c r="AE457" s="79"/>
      <c r="AF457" s="79"/>
      <c r="AG457" s="79"/>
      <c r="AH457" s="79"/>
      <c r="AI457" s="79"/>
      <c r="AJ457" s="79"/>
      <c r="AK457" s="79"/>
      <c r="AL457" s="79"/>
      <c r="AM457" s="79"/>
      <c r="AN457" s="79"/>
      <c r="AO457" s="79"/>
      <c r="AP457" s="79"/>
      <c r="AQ457" s="79"/>
      <c r="AR457" s="79"/>
      <c r="AS457" s="79"/>
      <c r="AT457" s="79"/>
    </row>
    <row r="458">
      <c r="A458" s="79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  <c r="Z458" s="79"/>
      <c r="AA458" s="79"/>
      <c r="AB458" s="79"/>
      <c r="AC458" s="79"/>
      <c r="AD458" s="79"/>
      <c r="AE458" s="79"/>
      <c r="AF458" s="79"/>
      <c r="AG458" s="79"/>
      <c r="AH458" s="79"/>
      <c r="AI458" s="79"/>
      <c r="AJ458" s="79"/>
      <c r="AK458" s="79"/>
      <c r="AL458" s="79"/>
      <c r="AM458" s="79"/>
      <c r="AN458" s="79"/>
      <c r="AO458" s="79"/>
      <c r="AP458" s="79"/>
      <c r="AQ458" s="79"/>
      <c r="AR458" s="79"/>
      <c r="AS458" s="79"/>
      <c r="AT458" s="79"/>
    </row>
    <row r="459">
      <c r="A459" s="79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  <c r="Z459" s="79"/>
      <c r="AA459" s="79"/>
      <c r="AB459" s="79"/>
      <c r="AC459" s="79"/>
      <c r="AD459" s="79"/>
      <c r="AE459" s="79"/>
      <c r="AF459" s="79"/>
      <c r="AG459" s="79"/>
      <c r="AH459" s="79"/>
      <c r="AI459" s="79"/>
      <c r="AJ459" s="79"/>
      <c r="AK459" s="79"/>
      <c r="AL459" s="79"/>
      <c r="AM459" s="79"/>
      <c r="AN459" s="79"/>
      <c r="AO459" s="79"/>
      <c r="AP459" s="79"/>
      <c r="AQ459" s="79"/>
      <c r="AR459" s="79"/>
      <c r="AS459" s="79"/>
      <c r="AT459" s="79"/>
    </row>
    <row r="460">
      <c r="A460" s="79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  <c r="Z460" s="79"/>
      <c r="AA460" s="79"/>
      <c r="AB460" s="79"/>
      <c r="AC460" s="79"/>
      <c r="AD460" s="79"/>
      <c r="AE460" s="79"/>
      <c r="AF460" s="79"/>
      <c r="AG460" s="79"/>
      <c r="AH460" s="79"/>
      <c r="AI460" s="79"/>
      <c r="AJ460" s="79"/>
      <c r="AK460" s="79"/>
      <c r="AL460" s="79"/>
      <c r="AM460" s="79"/>
      <c r="AN460" s="79"/>
      <c r="AO460" s="79"/>
      <c r="AP460" s="79"/>
      <c r="AQ460" s="79"/>
      <c r="AR460" s="79"/>
      <c r="AS460" s="79"/>
      <c r="AT460" s="79"/>
    </row>
    <row r="461">
      <c r="A461" s="79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  <c r="Z461" s="79"/>
      <c r="AA461" s="79"/>
      <c r="AB461" s="79"/>
      <c r="AC461" s="79"/>
      <c r="AD461" s="79"/>
      <c r="AE461" s="79"/>
      <c r="AF461" s="79"/>
      <c r="AG461" s="79"/>
      <c r="AH461" s="79"/>
      <c r="AI461" s="79"/>
      <c r="AJ461" s="79"/>
      <c r="AK461" s="79"/>
      <c r="AL461" s="79"/>
      <c r="AM461" s="79"/>
      <c r="AN461" s="79"/>
      <c r="AO461" s="79"/>
      <c r="AP461" s="79"/>
      <c r="AQ461" s="79"/>
      <c r="AR461" s="79"/>
      <c r="AS461" s="79"/>
      <c r="AT461" s="79"/>
    </row>
    <row r="462">
      <c r="A462" s="79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  <c r="Z462" s="79"/>
      <c r="AA462" s="79"/>
      <c r="AB462" s="79"/>
      <c r="AC462" s="79"/>
      <c r="AD462" s="79"/>
      <c r="AE462" s="79"/>
      <c r="AF462" s="79"/>
      <c r="AG462" s="79"/>
      <c r="AH462" s="79"/>
      <c r="AI462" s="79"/>
      <c r="AJ462" s="79"/>
      <c r="AK462" s="79"/>
      <c r="AL462" s="79"/>
      <c r="AM462" s="79"/>
      <c r="AN462" s="79"/>
      <c r="AO462" s="79"/>
      <c r="AP462" s="79"/>
      <c r="AQ462" s="79"/>
      <c r="AR462" s="79"/>
      <c r="AS462" s="79"/>
      <c r="AT462" s="79"/>
    </row>
    <row r="463">
      <c r="A463" s="79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  <c r="Z463" s="79"/>
      <c r="AA463" s="79"/>
      <c r="AB463" s="79"/>
      <c r="AC463" s="79"/>
      <c r="AD463" s="79"/>
      <c r="AE463" s="79"/>
      <c r="AF463" s="79"/>
      <c r="AG463" s="79"/>
      <c r="AH463" s="79"/>
      <c r="AI463" s="79"/>
      <c r="AJ463" s="79"/>
      <c r="AK463" s="79"/>
      <c r="AL463" s="79"/>
      <c r="AM463" s="79"/>
      <c r="AN463" s="79"/>
      <c r="AO463" s="79"/>
      <c r="AP463" s="79"/>
      <c r="AQ463" s="79"/>
      <c r="AR463" s="79"/>
      <c r="AS463" s="79"/>
      <c r="AT463" s="79"/>
    </row>
    <row r="464">
      <c r="A464" s="79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  <c r="Z464" s="79"/>
      <c r="AA464" s="79"/>
      <c r="AB464" s="79"/>
      <c r="AC464" s="79"/>
      <c r="AD464" s="79"/>
      <c r="AE464" s="79"/>
      <c r="AF464" s="79"/>
      <c r="AG464" s="79"/>
      <c r="AH464" s="79"/>
      <c r="AI464" s="79"/>
      <c r="AJ464" s="79"/>
      <c r="AK464" s="79"/>
      <c r="AL464" s="79"/>
      <c r="AM464" s="79"/>
      <c r="AN464" s="79"/>
      <c r="AO464" s="79"/>
      <c r="AP464" s="79"/>
      <c r="AQ464" s="79"/>
      <c r="AR464" s="79"/>
      <c r="AS464" s="79"/>
      <c r="AT464" s="79"/>
    </row>
    <row r="465">
      <c r="A465" s="79"/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  <c r="Z465" s="79"/>
      <c r="AA465" s="79"/>
      <c r="AB465" s="79"/>
      <c r="AC465" s="79"/>
      <c r="AD465" s="79"/>
      <c r="AE465" s="79"/>
      <c r="AF465" s="79"/>
      <c r="AG465" s="79"/>
      <c r="AH465" s="79"/>
      <c r="AI465" s="79"/>
      <c r="AJ465" s="79"/>
      <c r="AK465" s="79"/>
      <c r="AL465" s="79"/>
      <c r="AM465" s="79"/>
      <c r="AN465" s="79"/>
      <c r="AO465" s="79"/>
      <c r="AP465" s="79"/>
      <c r="AQ465" s="79"/>
      <c r="AR465" s="79"/>
      <c r="AS465" s="79"/>
      <c r="AT465" s="79"/>
    </row>
    <row r="466">
      <c r="A466" s="79"/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  <c r="Z466" s="79"/>
      <c r="AA466" s="79"/>
      <c r="AB466" s="79"/>
      <c r="AC466" s="79"/>
      <c r="AD466" s="79"/>
      <c r="AE466" s="79"/>
      <c r="AF466" s="79"/>
      <c r="AG466" s="79"/>
      <c r="AH466" s="79"/>
      <c r="AI466" s="79"/>
      <c r="AJ466" s="79"/>
      <c r="AK466" s="79"/>
      <c r="AL466" s="79"/>
      <c r="AM466" s="79"/>
      <c r="AN466" s="79"/>
      <c r="AO466" s="79"/>
      <c r="AP466" s="79"/>
      <c r="AQ466" s="79"/>
      <c r="AR466" s="79"/>
      <c r="AS466" s="79"/>
      <c r="AT466" s="79"/>
    </row>
    <row r="467">
      <c r="A467" s="79"/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  <c r="Y467" s="79"/>
      <c r="Z467" s="79"/>
      <c r="AA467" s="79"/>
      <c r="AB467" s="79"/>
      <c r="AC467" s="79"/>
      <c r="AD467" s="79"/>
      <c r="AE467" s="79"/>
      <c r="AF467" s="79"/>
      <c r="AG467" s="79"/>
      <c r="AH467" s="79"/>
      <c r="AI467" s="79"/>
      <c r="AJ467" s="79"/>
      <c r="AK467" s="79"/>
      <c r="AL467" s="79"/>
      <c r="AM467" s="79"/>
      <c r="AN467" s="79"/>
      <c r="AO467" s="79"/>
      <c r="AP467" s="79"/>
      <c r="AQ467" s="79"/>
      <c r="AR467" s="79"/>
      <c r="AS467" s="79"/>
      <c r="AT467" s="79"/>
    </row>
    <row r="468">
      <c r="A468" s="79"/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  <c r="Z468" s="79"/>
      <c r="AA468" s="79"/>
      <c r="AB468" s="79"/>
      <c r="AC468" s="79"/>
      <c r="AD468" s="79"/>
      <c r="AE468" s="79"/>
      <c r="AF468" s="79"/>
      <c r="AG468" s="79"/>
      <c r="AH468" s="79"/>
      <c r="AI468" s="79"/>
      <c r="AJ468" s="79"/>
      <c r="AK468" s="79"/>
      <c r="AL468" s="79"/>
      <c r="AM468" s="79"/>
      <c r="AN468" s="79"/>
      <c r="AO468" s="79"/>
      <c r="AP468" s="79"/>
      <c r="AQ468" s="79"/>
      <c r="AR468" s="79"/>
      <c r="AS468" s="79"/>
      <c r="AT468" s="79"/>
    </row>
    <row r="469">
      <c r="A469" s="79"/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  <c r="Z469" s="79"/>
      <c r="AA469" s="79"/>
      <c r="AB469" s="79"/>
      <c r="AC469" s="79"/>
      <c r="AD469" s="79"/>
      <c r="AE469" s="79"/>
      <c r="AF469" s="79"/>
      <c r="AG469" s="79"/>
      <c r="AH469" s="79"/>
      <c r="AI469" s="79"/>
      <c r="AJ469" s="79"/>
      <c r="AK469" s="79"/>
      <c r="AL469" s="79"/>
      <c r="AM469" s="79"/>
      <c r="AN469" s="79"/>
      <c r="AO469" s="79"/>
      <c r="AP469" s="79"/>
      <c r="AQ469" s="79"/>
      <c r="AR469" s="79"/>
      <c r="AS469" s="79"/>
      <c r="AT469" s="79"/>
    </row>
    <row r="470">
      <c r="A470" s="79"/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  <c r="Y470" s="79"/>
      <c r="Z470" s="79"/>
      <c r="AA470" s="79"/>
      <c r="AB470" s="79"/>
      <c r="AC470" s="79"/>
      <c r="AD470" s="79"/>
      <c r="AE470" s="79"/>
      <c r="AF470" s="79"/>
      <c r="AG470" s="79"/>
      <c r="AH470" s="79"/>
      <c r="AI470" s="79"/>
      <c r="AJ470" s="79"/>
      <c r="AK470" s="79"/>
      <c r="AL470" s="79"/>
      <c r="AM470" s="79"/>
      <c r="AN470" s="79"/>
      <c r="AO470" s="79"/>
      <c r="AP470" s="79"/>
      <c r="AQ470" s="79"/>
      <c r="AR470" s="79"/>
      <c r="AS470" s="79"/>
      <c r="AT470" s="79"/>
    </row>
    <row r="471">
      <c r="A471" s="79"/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  <c r="Z471" s="79"/>
      <c r="AA471" s="79"/>
      <c r="AB471" s="79"/>
      <c r="AC471" s="79"/>
      <c r="AD471" s="79"/>
      <c r="AE471" s="79"/>
      <c r="AF471" s="79"/>
      <c r="AG471" s="79"/>
      <c r="AH471" s="79"/>
      <c r="AI471" s="79"/>
      <c r="AJ471" s="79"/>
      <c r="AK471" s="79"/>
      <c r="AL471" s="79"/>
      <c r="AM471" s="79"/>
      <c r="AN471" s="79"/>
      <c r="AO471" s="79"/>
      <c r="AP471" s="79"/>
      <c r="AQ471" s="79"/>
      <c r="AR471" s="79"/>
      <c r="AS471" s="79"/>
      <c r="AT471" s="79"/>
    </row>
    <row r="472">
      <c r="A472" s="79"/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79"/>
      <c r="U472" s="79"/>
      <c r="V472" s="79"/>
      <c r="W472" s="79"/>
      <c r="X472" s="79"/>
      <c r="Y472" s="79"/>
      <c r="Z472" s="79"/>
      <c r="AA472" s="79"/>
      <c r="AB472" s="79"/>
      <c r="AC472" s="79"/>
      <c r="AD472" s="79"/>
      <c r="AE472" s="79"/>
      <c r="AF472" s="79"/>
      <c r="AG472" s="79"/>
      <c r="AH472" s="79"/>
      <c r="AI472" s="79"/>
      <c r="AJ472" s="79"/>
      <c r="AK472" s="79"/>
      <c r="AL472" s="79"/>
      <c r="AM472" s="79"/>
      <c r="AN472" s="79"/>
      <c r="AO472" s="79"/>
      <c r="AP472" s="79"/>
      <c r="AQ472" s="79"/>
      <c r="AR472" s="79"/>
      <c r="AS472" s="79"/>
      <c r="AT472" s="79"/>
    </row>
    <row r="473">
      <c r="A473" s="79"/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  <c r="Z473" s="79"/>
      <c r="AA473" s="79"/>
      <c r="AB473" s="79"/>
      <c r="AC473" s="79"/>
      <c r="AD473" s="79"/>
      <c r="AE473" s="79"/>
      <c r="AF473" s="79"/>
      <c r="AG473" s="79"/>
      <c r="AH473" s="79"/>
      <c r="AI473" s="79"/>
      <c r="AJ473" s="79"/>
      <c r="AK473" s="79"/>
      <c r="AL473" s="79"/>
      <c r="AM473" s="79"/>
      <c r="AN473" s="79"/>
      <c r="AO473" s="79"/>
      <c r="AP473" s="79"/>
      <c r="AQ473" s="79"/>
      <c r="AR473" s="79"/>
      <c r="AS473" s="79"/>
      <c r="AT473" s="79"/>
    </row>
    <row r="474">
      <c r="A474" s="79"/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  <c r="Z474" s="79"/>
      <c r="AA474" s="79"/>
      <c r="AB474" s="79"/>
      <c r="AC474" s="79"/>
      <c r="AD474" s="79"/>
      <c r="AE474" s="79"/>
      <c r="AF474" s="79"/>
      <c r="AG474" s="79"/>
      <c r="AH474" s="79"/>
      <c r="AI474" s="79"/>
      <c r="AJ474" s="79"/>
      <c r="AK474" s="79"/>
      <c r="AL474" s="79"/>
      <c r="AM474" s="79"/>
      <c r="AN474" s="79"/>
      <c r="AO474" s="79"/>
      <c r="AP474" s="79"/>
      <c r="AQ474" s="79"/>
      <c r="AR474" s="79"/>
      <c r="AS474" s="79"/>
      <c r="AT474" s="79"/>
    </row>
    <row r="475">
      <c r="A475" s="79"/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  <c r="Z475" s="79"/>
      <c r="AA475" s="79"/>
      <c r="AB475" s="79"/>
      <c r="AC475" s="79"/>
      <c r="AD475" s="79"/>
      <c r="AE475" s="79"/>
      <c r="AF475" s="79"/>
      <c r="AG475" s="79"/>
      <c r="AH475" s="79"/>
      <c r="AI475" s="79"/>
      <c r="AJ475" s="79"/>
      <c r="AK475" s="79"/>
      <c r="AL475" s="79"/>
      <c r="AM475" s="79"/>
      <c r="AN475" s="79"/>
      <c r="AO475" s="79"/>
      <c r="AP475" s="79"/>
      <c r="AQ475" s="79"/>
      <c r="AR475" s="79"/>
      <c r="AS475" s="79"/>
      <c r="AT475" s="79"/>
    </row>
    <row r="476">
      <c r="A476" s="79"/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  <c r="Z476" s="79"/>
      <c r="AA476" s="79"/>
      <c r="AB476" s="79"/>
      <c r="AC476" s="79"/>
      <c r="AD476" s="79"/>
      <c r="AE476" s="79"/>
      <c r="AF476" s="79"/>
      <c r="AG476" s="79"/>
      <c r="AH476" s="79"/>
      <c r="AI476" s="79"/>
      <c r="AJ476" s="79"/>
      <c r="AK476" s="79"/>
      <c r="AL476" s="79"/>
      <c r="AM476" s="79"/>
      <c r="AN476" s="79"/>
      <c r="AO476" s="79"/>
      <c r="AP476" s="79"/>
      <c r="AQ476" s="79"/>
      <c r="AR476" s="79"/>
      <c r="AS476" s="79"/>
      <c r="AT476" s="79"/>
    </row>
    <row r="477">
      <c r="A477" s="79"/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  <c r="Y477" s="79"/>
      <c r="Z477" s="79"/>
      <c r="AA477" s="79"/>
      <c r="AB477" s="79"/>
      <c r="AC477" s="79"/>
      <c r="AD477" s="79"/>
      <c r="AE477" s="79"/>
      <c r="AF477" s="79"/>
      <c r="AG477" s="79"/>
      <c r="AH477" s="79"/>
      <c r="AI477" s="79"/>
      <c r="AJ477" s="79"/>
      <c r="AK477" s="79"/>
      <c r="AL477" s="79"/>
      <c r="AM477" s="79"/>
      <c r="AN477" s="79"/>
      <c r="AO477" s="79"/>
      <c r="AP477" s="79"/>
      <c r="AQ477" s="79"/>
      <c r="AR477" s="79"/>
      <c r="AS477" s="79"/>
      <c r="AT477" s="79"/>
    </row>
    <row r="478">
      <c r="A478" s="79"/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  <c r="Z478" s="79"/>
      <c r="AA478" s="79"/>
      <c r="AB478" s="79"/>
      <c r="AC478" s="79"/>
      <c r="AD478" s="79"/>
      <c r="AE478" s="79"/>
      <c r="AF478" s="79"/>
      <c r="AG478" s="79"/>
      <c r="AH478" s="79"/>
      <c r="AI478" s="79"/>
      <c r="AJ478" s="79"/>
      <c r="AK478" s="79"/>
      <c r="AL478" s="79"/>
      <c r="AM478" s="79"/>
      <c r="AN478" s="79"/>
      <c r="AO478" s="79"/>
      <c r="AP478" s="79"/>
      <c r="AQ478" s="79"/>
      <c r="AR478" s="79"/>
      <c r="AS478" s="79"/>
      <c r="AT478" s="79"/>
    </row>
    <row r="479">
      <c r="A479" s="79"/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  <c r="Y479" s="79"/>
      <c r="Z479" s="79"/>
      <c r="AA479" s="79"/>
      <c r="AB479" s="79"/>
      <c r="AC479" s="79"/>
      <c r="AD479" s="79"/>
      <c r="AE479" s="79"/>
      <c r="AF479" s="79"/>
      <c r="AG479" s="79"/>
      <c r="AH479" s="79"/>
      <c r="AI479" s="79"/>
      <c r="AJ479" s="79"/>
      <c r="AK479" s="79"/>
      <c r="AL479" s="79"/>
      <c r="AM479" s="79"/>
      <c r="AN479" s="79"/>
      <c r="AO479" s="79"/>
      <c r="AP479" s="79"/>
      <c r="AQ479" s="79"/>
      <c r="AR479" s="79"/>
      <c r="AS479" s="79"/>
      <c r="AT479" s="79"/>
    </row>
    <row r="480">
      <c r="A480" s="79"/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  <c r="Y480" s="79"/>
      <c r="Z480" s="79"/>
      <c r="AA480" s="79"/>
      <c r="AB480" s="79"/>
      <c r="AC480" s="79"/>
      <c r="AD480" s="79"/>
      <c r="AE480" s="79"/>
      <c r="AF480" s="79"/>
      <c r="AG480" s="79"/>
      <c r="AH480" s="79"/>
      <c r="AI480" s="79"/>
      <c r="AJ480" s="79"/>
      <c r="AK480" s="79"/>
      <c r="AL480" s="79"/>
      <c r="AM480" s="79"/>
      <c r="AN480" s="79"/>
      <c r="AO480" s="79"/>
      <c r="AP480" s="79"/>
      <c r="AQ480" s="79"/>
      <c r="AR480" s="79"/>
      <c r="AS480" s="79"/>
      <c r="AT480" s="79"/>
    </row>
    <row r="481">
      <c r="A481" s="79"/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  <c r="Y481" s="79"/>
      <c r="Z481" s="79"/>
      <c r="AA481" s="79"/>
      <c r="AB481" s="79"/>
      <c r="AC481" s="79"/>
      <c r="AD481" s="79"/>
      <c r="AE481" s="79"/>
      <c r="AF481" s="79"/>
      <c r="AG481" s="79"/>
      <c r="AH481" s="79"/>
      <c r="AI481" s="79"/>
      <c r="AJ481" s="79"/>
      <c r="AK481" s="79"/>
      <c r="AL481" s="79"/>
      <c r="AM481" s="79"/>
      <c r="AN481" s="79"/>
      <c r="AO481" s="79"/>
      <c r="AP481" s="79"/>
      <c r="AQ481" s="79"/>
      <c r="AR481" s="79"/>
      <c r="AS481" s="79"/>
      <c r="AT481" s="79"/>
    </row>
    <row r="482">
      <c r="A482" s="79"/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  <c r="U482" s="79"/>
      <c r="V482" s="79"/>
      <c r="W482" s="79"/>
      <c r="X482" s="79"/>
      <c r="Y482" s="79"/>
      <c r="Z482" s="79"/>
      <c r="AA482" s="79"/>
      <c r="AB482" s="79"/>
      <c r="AC482" s="79"/>
      <c r="AD482" s="79"/>
      <c r="AE482" s="79"/>
      <c r="AF482" s="79"/>
      <c r="AG482" s="79"/>
      <c r="AH482" s="79"/>
      <c r="AI482" s="79"/>
      <c r="AJ482" s="79"/>
      <c r="AK482" s="79"/>
      <c r="AL482" s="79"/>
      <c r="AM482" s="79"/>
      <c r="AN482" s="79"/>
      <c r="AO482" s="79"/>
      <c r="AP482" s="79"/>
      <c r="AQ482" s="79"/>
      <c r="AR482" s="79"/>
      <c r="AS482" s="79"/>
      <c r="AT482" s="79"/>
    </row>
    <row r="483">
      <c r="A483" s="79"/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  <c r="Z483" s="79"/>
      <c r="AA483" s="79"/>
      <c r="AB483" s="79"/>
      <c r="AC483" s="79"/>
      <c r="AD483" s="79"/>
      <c r="AE483" s="79"/>
      <c r="AF483" s="79"/>
      <c r="AG483" s="79"/>
      <c r="AH483" s="79"/>
      <c r="AI483" s="79"/>
      <c r="AJ483" s="79"/>
      <c r="AK483" s="79"/>
      <c r="AL483" s="79"/>
      <c r="AM483" s="79"/>
      <c r="AN483" s="79"/>
      <c r="AO483" s="79"/>
      <c r="AP483" s="79"/>
      <c r="AQ483" s="79"/>
      <c r="AR483" s="79"/>
      <c r="AS483" s="79"/>
      <c r="AT483" s="79"/>
    </row>
    <row r="484">
      <c r="A484" s="79"/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  <c r="Z484" s="79"/>
      <c r="AA484" s="79"/>
      <c r="AB484" s="79"/>
      <c r="AC484" s="79"/>
      <c r="AD484" s="79"/>
      <c r="AE484" s="79"/>
      <c r="AF484" s="79"/>
      <c r="AG484" s="79"/>
      <c r="AH484" s="79"/>
      <c r="AI484" s="79"/>
      <c r="AJ484" s="79"/>
      <c r="AK484" s="79"/>
      <c r="AL484" s="79"/>
      <c r="AM484" s="79"/>
      <c r="AN484" s="79"/>
      <c r="AO484" s="79"/>
      <c r="AP484" s="79"/>
      <c r="AQ484" s="79"/>
      <c r="AR484" s="79"/>
      <c r="AS484" s="79"/>
      <c r="AT484" s="79"/>
    </row>
    <row r="485">
      <c r="A485" s="79"/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  <c r="Z485" s="79"/>
      <c r="AA485" s="79"/>
      <c r="AB485" s="79"/>
      <c r="AC485" s="79"/>
      <c r="AD485" s="79"/>
      <c r="AE485" s="79"/>
      <c r="AF485" s="79"/>
      <c r="AG485" s="79"/>
      <c r="AH485" s="79"/>
      <c r="AI485" s="79"/>
      <c r="AJ485" s="79"/>
      <c r="AK485" s="79"/>
      <c r="AL485" s="79"/>
      <c r="AM485" s="79"/>
      <c r="AN485" s="79"/>
      <c r="AO485" s="79"/>
      <c r="AP485" s="79"/>
      <c r="AQ485" s="79"/>
      <c r="AR485" s="79"/>
      <c r="AS485" s="79"/>
      <c r="AT485" s="79"/>
    </row>
    <row r="486">
      <c r="A486" s="79"/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  <c r="Z486" s="79"/>
      <c r="AA486" s="79"/>
      <c r="AB486" s="79"/>
      <c r="AC486" s="79"/>
      <c r="AD486" s="79"/>
      <c r="AE486" s="79"/>
      <c r="AF486" s="79"/>
      <c r="AG486" s="79"/>
      <c r="AH486" s="79"/>
      <c r="AI486" s="79"/>
      <c r="AJ486" s="79"/>
      <c r="AK486" s="79"/>
      <c r="AL486" s="79"/>
      <c r="AM486" s="79"/>
      <c r="AN486" s="79"/>
      <c r="AO486" s="79"/>
      <c r="AP486" s="79"/>
      <c r="AQ486" s="79"/>
      <c r="AR486" s="79"/>
      <c r="AS486" s="79"/>
      <c r="AT486" s="79"/>
    </row>
    <row r="487">
      <c r="A487" s="79"/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  <c r="Z487" s="79"/>
      <c r="AA487" s="79"/>
      <c r="AB487" s="79"/>
      <c r="AC487" s="79"/>
      <c r="AD487" s="79"/>
      <c r="AE487" s="79"/>
      <c r="AF487" s="79"/>
      <c r="AG487" s="79"/>
      <c r="AH487" s="79"/>
      <c r="AI487" s="79"/>
      <c r="AJ487" s="79"/>
      <c r="AK487" s="79"/>
      <c r="AL487" s="79"/>
      <c r="AM487" s="79"/>
      <c r="AN487" s="79"/>
      <c r="AO487" s="79"/>
      <c r="AP487" s="79"/>
      <c r="AQ487" s="79"/>
      <c r="AR487" s="79"/>
      <c r="AS487" s="79"/>
      <c r="AT487" s="79"/>
    </row>
    <row r="488">
      <c r="A488" s="79"/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  <c r="Z488" s="79"/>
      <c r="AA488" s="79"/>
      <c r="AB488" s="79"/>
      <c r="AC488" s="79"/>
      <c r="AD488" s="79"/>
      <c r="AE488" s="79"/>
      <c r="AF488" s="79"/>
      <c r="AG488" s="79"/>
      <c r="AH488" s="79"/>
      <c r="AI488" s="79"/>
      <c r="AJ488" s="79"/>
      <c r="AK488" s="79"/>
      <c r="AL488" s="79"/>
      <c r="AM488" s="79"/>
      <c r="AN488" s="79"/>
      <c r="AO488" s="79"/>
      <c r="AP488" s="79"/>
      <c r="AQ488" s="79"/>
      <c r="AR488" s="79"/>
      <c r="AS488" s="79"/>
      <c r="AT488" s="79"/>
    </row>
    <row r="489">
      <c r="A489" s="79"/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  <c r="Y489" s="79"/>
      <c r="Z489" s="79"/>
      <c r="AA489" s="79"/>
      <c r="AB489" s="79"/>
      <c r="AC489" s="79"/>
      <c r="AD489" s="79"/>
      <c r="AE489" s="79"/>
      <c r="AF489" s="79"/>
      <c r="AG489" s="79"/>
      <c r="AH489" s="79"/>
      <c r="AI489" s="79"/>
      <c r="AJ489" s="79"/>
      <c r="AK489" s="79"/>
      <c r="AL489" s="79"/>
      <c r="AM489" s="79"/>
      <c r="AN489" s="79"/>
      <c r="AO489" s="79"/>
      <c r="AP489" s="79"/>
      <c r="AQ489" s="79"/>
      <c r="AR489" s="79"/>
      <c r="AS489" s="79"/>
      <c r="AT489" s="79"/>
    </row>
    <row r="490">
      <c r="A490" s="79"/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  <c r="Z490" s="79"/>
      <c r="AA490" s="79"/>
      <c r="AB490" s="79"/>
      <c r="AC490" s="79"/>
      <c r="AD490" s="79"/>
      <c r="AE490" s="79"/>
      <c r="AF490" s="79"/>
      <c r="AG490" s="79"/>
      <c r="AH490" s="79"/>
      <c r="AI490" s="79"/>
      <c r="AJ490" s="79"/>
      <c r="AK490" s="79"/>
      <c r="AL490" s="79"/>
      <c r="AM490" s="79"/>
      <c r="AN490" s="79"/>
      <c r="AO490" s="79"/>
      <c r="AP490" s="79"/>
      <c r="AQ490" s="79"/>
      <c r="AR490" s="79"/>
      <c r="AS490" s="79"/>
      <c r="AT490" s="79"/>
    </row>
    <row r="491">
      <c r="A491" s="79"/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  <c r="Z491" s="79"/>
      <c r="AA491" s="79"/>
      <c r="AB491" s="79"/>
      <c r="AC491" s="79"/>
      <c r="AD491" s="79"/>
      <c r="AE491" s="79"/>
      <c r="AF491" s="79"/>
      <c r="AG491" s="79"/>
      <c r="AH491" s="79"/>
      <c r="AI491" s="79"/>
      <c r="AJ491" s="79"/>
      <c r="AK491" s="79"/>
      <c r="AL491" s="79"/>
      <c r="AM491" s="79"/>
      <c r="AN491" s="79"/>
      <c r="AO491" s="79"/>
      <c r="AP491" s="79"/>
      <c r="AQ491" s="79"/>
      <c r="AR491" s="79"/>
      <c r="AS491" s="79"/>
      <c r="AT491" s="79"/>
    </row>
    <row r="492">
      <c r="A492" s="79"/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  <c r="Y492" s="79"/>
      <c r="Z492" s="79"/>
      <c r="AA492" s="79"/>
      <c r="AB492" s="79"/>
      <c r="AC492" s="79"/>
      <c r="AD492" s="79"/>
      <c r="AE492" s="79"/>
      <c r="AF492" s="79"/>
      <c r="AG492" s="79"/>
      <c r="AH492" s="79"/>
      <c r="AI492" s="79"/>
      <c r="AJ492" s="79"/>
      <c r="AK492" s="79"/>
      <c r="AL492" s="79"/>
      <c r="AM492" s="79"/>
      <c r="AN492" s="79"/>
      <c r="AO492" s="79"/>
      <c r="AP492" s="79"/>
      <c r="AQ492" s="79"/>
      <c r="AR492" s="79"/>
      <c r="AS492" s="79"/>
      <c r="AT492" s="79"/>
    </row>
    <row r="493">
      <c r="A493" s="79"/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  <c r="Y493" s="79"/>
      <c r="Z493" s="79"/>
      <c r="AA493" s="79"/>
      <c r="AB493" s="79"/>
      <c r="AC493" s="79"/>
      <c r="AD493" s="79"/>
      <c r="AE493" s="79"/>
      <c r="AF493" s="79"/>
      <c r="AG493" s="79"/>
      <c r="AH493" s="79"/>
      <c r="AI493" s="79"/>
      <c r="AJ493" s="79"/>
      <c r="AK493" s="79"/>
      <c r="AL493" s="79"/>
      <c r="AM493" s="79"/>
      <c r="AN493" s="79"/>
      <c r="AO493" s="79"/>
      <c r="AP493" s="79"/>
      <c r="AQ493" s="79"/>
      <c r="AR493" s="79"/>
      <c r="AS493" s="79"/>
      <c r="AT493" s="79"/>
    </row>
    <row r="494">
      <c r="A494" s="79"/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  <c r="Y494" s="79"/>
      <c r="Z494" s="79"/>
      <c r="AA494" s="79"/>
      <c r="AB494" s="79"/>
      <c r="AC494" s="79"/>
      <c r="AD494" s="79"/>
      <c r="AE494" s="79"/>
      <c r="AF494" s="79"/>
      <c r="AG494" s="79"/>
      <c r="AH494" s="79"/>
      <c r="AI494" s="79"/>
      <c r="AJ494" s="79"/>
      <c r="AK494" s="79"/>
      <c r="AL494" s="79"/>
      <c r="AM494" s="79"/>
      <c r="AN494" s="79"/>
      <c r="AO494" s="79"/>
      <c r="AP494" s="79"/>
      <c r="AQ494" s="79"/>
      <c r="AR494" s="79"/>
      <c r="AS494" s="79"/>
      <c r="AT494" s="79"/>
    </row>
    <row r="495">
      <c r="A495" s="79"/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  <c r="Y495" s="79"/>
      <c r="Z495" s="79"/>
      <c r="AA495" s="79"/>
      <c r="AB495" s="79"/>
      <c r="AC495" s="79"/>
      <c r="AD495" s="79"/>
      <c r="AE495" s="79"/>
      <c r="AF495" s="79"/>
      <c r="AG495" s="79"/>
      <c r="AH495" s="79"/>
      <c r="AI495" s="79"/>
      <c r="AJ495" s="79"/>
      <c r="AK495" s="79"/>
      <c r="AL495" s="79"/>
      <c r="AM495" s="79"/>
      <c r="AN495" s="79"/>
      <c r="AO495" s="79"/>
      <c r="AP495" s="79"/>
      <c r="AQ495" s="79"/>
      <c r="AR495" s="79"/>
      <c r="AS495" s="79"/>
      <c r="AT495" s="79"/>
    </row>
    <row r="496">
      <c r="A496" s="79"/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  <c r="Y496" s="79"/>
      <c r="Z496" s="79"/>
      <c r="AA496" s="79"/>
      <c r="AB496" s="79"/>
      <c r="AC496" s="79"/>
      <c r="AD496" s="79"/>
      <c r="AE496" s="79"/>
      <c r="AF496" s="79"/>
      <c r="AG496" s="79"/>
      <c r="AH496" s="79"/>
      <c r="AI496" s="79"/>
      <c r="AJ496" s="79"/>
      <c r="AK496" s="79"/>
      <c r="AL496" s="79"/>
      <c r="AM496" s="79"/>
      <c r="AN496" s="79"/>
      <c r="AO496" s="79"/>
      <c r="AP496" s="79"/>
      <c r="AQ496" s="79"/>
      <c r="AR496" s="79"/>
      <c r="AS496" s="79"/>
      <c r="AT496" s="79"/>
    </row>
    <row r="497">
      <c r="A497" s="79"/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  <c r="Z497" s="79"/>
      <c r="AA497" s="79"/>
      <c r="AB497" s="79"/>
      <c r="AC497" s="79"/>
      <c r="AD497" s="79"/>
      <c r="AE497" s="79"/>
      <c r="AF497" s="79"/>
      <c r="AG497" s="79"/>
      <c r="AH497" s="79"/>
      <c r="AI497" s="79"/>
      <c r="AJ497" s="79"/>
      <c r="AK497" s="79"/>
      <c r="AL497" s="79"/>
      <c r="AM497" s="79"/>
      <c r="AN497" s="79"/>
      <c r="AO497" s="79"/>
      <c r="AP497" s="79"/>
      <c r="AQ497" s="79"/>
      <c r="AR497" s="79"/>
      <c r="AS497" s="79"/>
      <c r="AT497" s="79"/>
    </row>
    <row r="498">
      <c r="A498" s="79"/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  <c r="Z498" s="79"/>
      <c r="AA498" s="79"/>
      <c r="AB498" s="79"/>
      <c r="AC498" s="79"/>
      <c r="AD498" s="79"/>
      <c r="AE498" s="79"/>
      <c r="AF498" s="79"/>
      <c r="AG498" s="79"/>
      <c r="AH498" s="79"/>
      <c r="AI498" s="79"/>
      <c r="AJ498" s="79"/>
      <c r="AK498" s="79"/>
      <c r="AL498" s="79"/>
      <c r="AM498" s="79"/>
      <c r="AN498" s="79"/>
      <c r="AO498" s="79"/>
      <c r="AP498" s="79"/>
      <c r="AQ498" s="79"/>
      <c r="AR498" s="79"/>
      <c r="AS498" s="79"/>
      <c r="AT498" s="79"/>
    </row>
    <row r="499">
      <c r="A499" s="79"/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  <c r="Z499" s="79"/>
      <c r="AA499" s="79"/>
      <c r="AB499" s="79"/>
      <c r="AC499" s="79"/>
      <c r="AD499" s="79"/>
      <c r="AE499" s="79"/>
      <c r="AF499" s="79"/>
      <c r="AG499" s="79"/>
      <c r="AH499" s="79"/>
      <c r="AI499" s="79"/>
      <c r="AJ499" s="79"/>
      <c r="AK499" s="79"/>
      <c r="AL499" s="79"/>
      <c r="AM499" s="79"/>
      <c r="AN499" s="79"/>
      <c r="AO499" s="79"/>
      <c r="AP499" s="79"/>
      <c r="AQ499" s="79"/>
      <c r="AR499" s="79"/>
      <c r="AS499" s="79"/>
      <c r="AT499" s="79"/>
    </row>
    <row r="500">
      <c r="A500" s="79"/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79"/>
      <c r="U500" s="79"/>
      <c r="V500" s="79"/>
      <c r="W500" s="79"/>
      <c r="X500" s="79"/>
      <c r="Y500" s="79"/>
      <c r="Z500" s="79"/>
      <c r="AA500" s="79"/>
      <c r="AB500" s="79"/>
      <c r="AC500" s="79"/>
      <c r="AD500" s="79"/>
      <c r="AE500" s="79"/>
      <c r="AF500" s="79"/>
      <c r="AG500" s="79"/>
      <c r="AH500" s="79"/>
      <c r="AI500" s="79"/>
      <c r="AJ500" s="79"/>
      <c r="AK500" s="79"/>
      <c r="AL500" s="79"/>
      <c r="AM500" s="79"/>
      <c r="AN500" s="79"/>
      <c r="AO500" s="79"/>
      <c r="AP500" s="79"/>
      <c r="AQ500" s="79"/>
      <c r="AR500" s="79"/>
      <c r="AS500" s="79"/>
      <c r="AT500" s="79"/>
    </row>
    <row r="501">
      <c r="A501" s="79"/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  <c r="Z501" s="79"/>
      <c r="AA501" s="79"/>
      <c r="AB501" s="79"/>
      <c r="AC501" s="79"/>
      <c r="AD501" s="79"/>
      <c r="AE501" s="79"/>
      <c r="AF501" s="79"/>
      <c r="AG501" s="79"/>
      <c r="AH501" s="79"/>
      <c r="AI501" s="79"/>
      <c r="AJ501" s="79"/>
      <c r="AK501" s="79"/>
      <c r="AL501" s="79"/>
      <c r="AM501" s="79"/>
      <c r="AN501" s="79"/>
      <c r="AO501" s="79"/>
      <c r="AP501" s="79"/>
      <c r="AQ501" s="79"/>
      <c r="AR501" s="79"/>
      <c r="AS501" s="79"/>
      <c r="AT501" s="79"/>
    </row>
    <row r="502">
      <c r="A502" s="79"/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  <c r="Z502" s="79"/>
      <c r="AA502" s="79"/>
      <c r="AB502" s="79"/>
      <c r="AC502" s="79"/>
      <c r="AD502" s="79"/>
      <c r="AE502" s="79"/>
      <c r="AF502" s="79"/>
      <c r="AG502" s="79"/>
      <c r="AH502" s="79"/>
      <c r="AI502" s="79"/>
      <c r="AJ502" s="79"/>
      <c r="AK502" s="79"/>
      <c r="AL502" s="79"/>
      <c r="AM502" s="79"/>
      <c r="AN502" s="79"/>
      <c r="AO502" s="79"/>
      <c r="AP502" s="79"/>
      <c r="AQ502" s="79"/>
      <c r="AR502" s="79"/>
      <c r="AS502" s="79"/>
      <c r="AT502" s="79"/>
    </row>
    <row r="503">
      <c r="A503" s="79"/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  <c r="Y503" s="79"/>
      <c r="Z503" s="79"/>
      <c r="AA503" s="79"/>
      <c r="AB503" s="79"/>
      <c r="AC503" s="79"/>
      <c r="AD503" s="79"/>
      <c r="AE503" s="79"/>
      <c r="AF503" s="79"/>
      <c r="AG503" s="79"/>
      <c r="AH503" s="79"/>
      <c r="AI503" s="79"/>
      <c r="AJ503" s="79"/>
      <c r="AK503" s="79"/>
      <c r="AL503" s="79"/>
      <c r="AM503" s="79"/>
      <c r="AN503" s="79"/>
      <c r="AO503" s="79"/>
      <c r="AP503" s="79"/>
      <c r="AQ503" s="79"/>
      <c r="AR503" s="79"/>
      <c r="AS503" s="79"/>
      <c r="AT503" s="79"/>
    </row>
    <row r="504">
      <c r="A504" s="79"/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  <c r="Z504" s="79"/>
      <c r="AA504" s="79"/>
      <c r="AB504" s="79"/>
      <c r="AC504" s="79"/>
      <c r="AD504" s="79"/>
      <c r="AE504" s="79"/>
      <c r="AF504" s="79"/>
      <c r="AG504" s="79"/>
      <c r="AH504" s="79"/>
      <c r="AI504" s="79"/>
      <c r="AJ504" s="79"/>
      <c r="AK504" s="79"/>
      <c r="AL504" s="79"/>
      <c r="AM504" s="79"/>
      <c r="AN504" s="79"/>
      <c r="AO504" s="79"/>
      <c r="AP504" s="79"/>
      <c r="AQ504" s="79"/>
      <c r="AR504" s="79"/>
      <c r="AS504" s="79"/>
      <c r="AT504" s="79"/>
    </row>
    <row r="505">
      <c r="A505" s="79"/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79"/>
      <c r="U505" s="79"/>
      <c r="V505" s="79"/>
      <c r="W505" s="79"/>
      <c r="X505" s="79"/>
      <c r="Y505" s="79"/>
      <c r="Z505" s="79"/>
      <c r="AA505" s="79"/>
      <c r="AB505" s="79"/>
      <c r="AC505" s="79"/>
      <c r="AD505" s="79"/>
      <c r="AE505" s="79"/>
      <c r="AF505" s="79"/>
      <c r="AG505" s="79"/>
      <c r="AH505" s="79"/>
      <c r="AI505" s="79"/>
      <c r="AJ505" s="79"/>
      <c r="AK505" s="79"/>
      <c r="AL505" s="79"/>
      <c r="AM505" s="79"/>
      <c r="AN505" s="79"/>
      <c r="AO505" s="79"/>
      <c r="AP505" s="79"/>
      <c r="AQ505" s="79"/>
      <c r="AR505" s="79"/>
      <c r="AS505" s="79"/>
      <c r="AT505" s="79"/>
    </row>
    <row r="506">
      <c r="A506" s="79"/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79"/>
      <c r="U506" s="79"/>
      <c r="V506" s="79"/>
      <c r="W506" s="79"/>
      <c r="X506" s="79"/>
      <c r="Y506" s="79"/>
      <c r="Z506" s="79"/>
      <c r="AA506" s="79"/>
      <c r="AB506" s="79"/>
      <c r="AC506" s="79"/>
      <c r="AD506" s="79"/>
      <c r="AE506" s="79"/>
      <c r="AF506" s="79"/>
      <c r="AG506" s="79"/>
      <c r="AH506" s="79"/>
      <c r="AI506" s="79"/>
      <c r="AJ506" s="79"/>
      <c r="AK506" s="79"/>
      <c r="AL506" s="79"/>
      <c r="AM506" s="79"/>
      <c r="AN506" s="79"/>
      <c r="AO506" s="79"/>
      <c r="AP506" s="79"/>
      <c r="AQ506" s="79"/>
      <c r="AR506" s="79"/>
      <c r="AS506" s="79"/>
      <c r="AT506" s="79"/>
    </row>
    <row r="507">
      <c r="A507" s="79"/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79"/>
      <c r="U507" s="79"/>
      <c r="V507" s="79"/>
      <c r="W507" s="79"/>
      <c r="X507" s="79"/>
      <c r="Y507" s="79"/>
      <c r="Z507" s="79"/>
      <c r="AA507" s="79"/>
      <c r="AB507" s="79"/>
      <c r="AC507" s="79"/>
      <c r="AD507" s="79"/>
      <c r="AE507" s="79"/>
      <c r="AF507" s="79"/>
      <c r="AG507" s="79"/>
      <c r="AH507" s="79"/>
      <c r="AI507" s="79"/>
      <c r="AJ507" s="79"/>
      <c r="AK507" s="79"/>
      <c r="AL507" s="79"/>
      <c r="AM507" s="79"/>
      <c r="AN507" s="79"/>
      <c r="AO507" s="79"/>
      <c r="AP507" s="79"/>
      <c r="AQ507" s="79"/>
      <c r="AR507" s="79"/>
      <c r="AS507" s="79"/>
      <c r="AT507" s="79"/>
    </row>
    <row r="508">
      <c r="A508" s="79"/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  <c r="Z508" s="79"/>
      <c r="AA508" s="79"/>
      <c r="AB508" s="79"/>
      <c r="AC508" s="79"/>
      <c r="AD508" s="79"/>
      <c r="AE508" s="79"/>
      <c r="AF508" s="79"/>
      <c r="AG508" s="79"/>
      <c r="AH508" s="79"/>
      <c r="AI508" s="79"/>
      <c r="AJ508" s="79"/>
      <c r="AK508" s="79"/>
      <c r="AL508" s="79"/>
      <c r="AM508" s="79"/>
      <c r="AN508" s="79"/>
      <c r="AO508" s="79"/>
      <c r="AP508" s="79"/>
      <c r="AQ508" s="79"/>
      <c r="AR508" s="79"/>
      <c r="AS508" s="79"/>
      <c r="AT508" s="79"/>
    </row>
    <row r="509">
      <c r="A509" s="79"/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  <c r="Y509" s="79"/>
      <c r="Z509" s="79"/>
      <c r="AA509" s="79"/>
      <c r="AB509" s="79"/>
      <c r="AC509" s="79"/>
      <c r="AD509" s="79"/>
      <c r="AE509" s="79"/>
      <c r="AF509" s="79"/>
      <c r="AG509" s="79"/>
      <c r="AH509" s="79"/>
      <c r="AI509" s="79"/>
      <c r="AJ509" s="79"/>
      <c r="AK509" s="79"/>
      <c r="AL509" s="79"/>
      <c r="AM509" s="79"/>
      <c r="AN509" s="79"/>
      <c r="AO509" s="79"/>
      <c r="AP509" s="79"/>
      <c r="AQ509" s="79"/>
      <c r="AR509" s="79"/>
      <c r="AS509" s="79"/>
      <c r="AT509" s="79"/>
    </row>
    <row r="510">
      <c r="A510" s="79"/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  <c r="Y510" s="79"/>
      <c r="Z510" s="79"/>
      <c r="AA510" s="79"/>
      <c r="AB510" s="79"/>
      <c r="AC510" s="79"/>
      <c r="AD510" s="79"/>
      <c r="AE510" s="79"/>
      <c r="AF510" s="79"/>
      <c r="AG510" s="79"/>
      <c r="AH510" s="79"/>
      <c r="AI510" s="79"/>
      <c r="AJ510" s="79"/>
      <c r="AK510" s="79"/>
      <c r="AL510" s="79"/>
      <c r="AM510" s="79"/>
      <c r="AN510" s="79"/>
      <c r="AO510" s="79"/>
      <c r="AP510" s="79"/>
      <c r="AQ510" s="79"/>
      <c r="AR510" s="79"/>
      <c r="AS510" s="79"/>
      <c r="AT510" s="79"/>
    </row>
    <row r="511">
      <c r="A511" s="79"/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  <c r="Z511" s="79"/>
      <c r="AA511" s="79"/>
      <c r="AB511" s="79"/>
      <c r="AC511" s="79"/>
      <c r="AD511" s="79"/>
      <c r="AE511" s="79"/>
      <c r="AF511" s="79"/>
      <c r="AG511" s="79"/>
      <c r="AH511" s="79"/>
      <c r="AI511" s="79"/>
      <c r="AJ511" s="79"/>
      <c r="AK511" s="79"/>
      <c r="AL511" s="79"/>
      <c r="AM511" s="79"/>
      <c r="AN511" s="79"/>
      <c r="AO511" s="79"/>
      <c r="AP511" s="79"/>
      <c r="AQ511" s="79"/>
      <c r="AR511" s="79"/>
      <c r="AS511" s="79"/>
      <c r="AT511" s="79"/>
    </row>
    <row r="512">
      <c r="A512" s="79"/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79"/>
      <c r="V512" s="79"/>
      <c r="W512" s="79"/>
      <c r="X512" s="79"/>
      <c r="Y512" s="79"/>
      <c r="Z512" s="79"/>
      <c r="AA512" s="79"/>
      <c r="AB512" s="79"/>
      <c r="AC512" s="79"/>
      <c r="AD512" s="79"/>
      <c r="AE512" s="79"/>
      <c r="AF512" s="79"/>
      <c r="AG512" s="79"/>
      <c r="AH512" s="79"/>
      <c r="AI512" s="79"/>
      <c r="AJ512" s="79"/>
      <c r="AK512" s="79"/>
      <c r="AL512" s="79"/>
      <c r="AM512" s="79"/>
      <c r="AN512" s="79"/>
      <c r="AO512" s="79"/>
      <c r="AP512" s="79"/>
      <c r="AQ512" s="79"/>
      <c r="AR512" s="79"/>
      <c r="AS512" s="79"/>
      <c r="AT512" s="79"/>
    </row>
    <row r="513">
      <c r="A513" s="79"/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79"/>
      <c r="U513" s="79"/>
      <c r="V513" s="79"/>
      <c r="W513" s="79"/>
      <c r="X513" s="79"/>
      <c r="Y513" s="79"/>
      <c r="Z513" s="79"/>
      <c r="AA513" s="79"/>
      <c r="AB513" s="79"/>
      <c r="AC513" s="79"/>
      <c r="AD513" s="79"/>
      <c r="AE513" s="79"/>
      <c r="AF513" s="79"/>
      <c r="AG513" s="79"/>
      <c r="AH513" s="79"/>
      <c r="AI513" s="79"/>
      <c r="AJ513" s="79"/>
      <c r="AK513" s="79"/>
      <c r="AL513" s="79"/>
      <c r="AM513" s="79"/>
      <c r="AN513" s="79"/>
      <c r="AO513" s="79"/>
      <c r="AP513" s="79"/>
      <c r="AQ513" s="79"/>
      <c r="AR513" s="79"/>
      <c r="AS513" s="79"/>
      <c r="AT513" s="79"/>
    </row>
    <row r="514">
      <c r="A514" s="79"/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79"/>
      <c r="U514" s="79"/>
      <c r="V514" s="79"/>
      <c r="W514" s="79"/>
      <c r="X514" s="79"/>
      <c r="Y514" s="79"/>
      <c r="Z514" s="79"/>
      <c r="AA514" s="79"/>
      <c r="AB514" s="79"/>
      <c r="AC514" s="79"/>
      <c r="AD514" s="79"/>
      <c r="AE514" s="79"/>
      <c r="AF514" s="79"/>
      <c r="AG514" s="79"/>
      <c r="AH514" s="79"/>
      <c r="AI514" s="79"/>
      <c r="AJ514" s="79"/>
      <c r="AK514" s="79"/>
      <c r="AL514" s="79"/>
      <c r="AM514" s="79"/>
      <c r="AN514" s="79"/>
      <c r="AO514" s="79"/>
      <c r="AP514" s="79"/>
      <c r="AQ514" s="79"/>
      <c r="AR514" s="79"/>
      <c r="AS514" s="79"/>
      <c r="AT514" s="79"/>
    </row>
    <row r="515">
      <c r="A515" s="79"/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79"/>
      <c r="U515" s="79"/>
      <c r="V515" s="79"/>
      <c r="W515" s="79"/>
      <c r="X515" s="79"/>
      <c r="Y515" s="79"/>
      <c r="Z515" s="79"/>
      <c r="AA515" s="79"/>
      <c r="AB515" s="79"/>
      <c r="AC515" s="79"/>
      <c r="AD515" s="79"/>
      <c r="AE515" s="79"/>
      <c r="AF515" s="79"/>
      <c r="AG515" s="79"/>
      <c r="AH515" s="79"/>
      <c r="AI515" s="79"/>
      <c r="AJ515" s="79"/>
      <c r="AK515" s="79"/>
      <c r="AL515" s="79"/>
      <c r="AM515" s="79"/>
      <c r="AN515" s="79"/>
      <c r="AO515" s="79"/>
      <c r="AP515" s="79"/>
      <c r="AQ515" s="79"/>
      <c r="AR515" s="79"/>
      <c r="AS515" s="79"/>
      <c r="AT515" s="79"/>
    </row>
    <row r="516">
      <c r="A516" s="79"/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79"/>
      <c r="U516" s="79"/>
      <c r="V516" s="79"/>
      <c r="W516" s="79"/>
      <c r="X516" s="79"/>
      <c r="Y516" s="79"/>
      <c r="Z516" s="79"/>
      <c r="AA516" s="79"/>
      <c r="AB516" s="79"/>
      <c r="AC516" s="79"/>
      <c r="AD516" s="79"/>
      <c r="AE516" s="79"/>
      <c r="AF516" s="79"/>
      <c r="AG516" s="79"/>
      <c r="AH516" s="79"/>
      <c r="AI516" s="79"/>
      <c r="AJ516" s="79"/>
      <c r="AK516" s="79"/>
      <c r="AL516" s="79"/>
      <c r="AM516" s="79"/>
      <c r="AN516" s="79"/>
      <c r="AO516" s="79"/>
      <c r="AP516" s="79"/>
      <c r="AQ516" s="79"/>
      <c r="AR516" s="79"/>
      <c r="AS516" s="79"/>
      <c r="AT516" s="79"/>
    </row>
    <row r="517">
      <c r="A517" s="79"/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  <c r="AA517" s="79"/>
      <c r="AB517" s="79"/>
      <c r="AC517" s="79"/>
      <c r="AD517" s="79"/>
      <c r="AE517" s="79"/>
      <c r="AF517" s="79"/>
      <c r="AG517" s="79"/>
      <c r="AH517" s="79"/>
      <c r="AI517" s="79"/>
      <c r="AJ517" s="79"/>
      <c r="AK517" s="79"/>
      <c r="AL517" s="79"/>
      <c r="AM517" s="79"/>
      <c r="AN517" s="79"/>
      <c r="AO517" s="79"/>
      <c r="AP517" s="79"/>
      <c r="AQ517" s="79"/>
      <c r="AR517" s="79"/>
      <c r="AS517" s="79"/>
      <c r="AT517" s="79"/>
    </row>
    <row r="518">
      <c r="A518" s="79"/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  <c r="Y518" s="79"/>
      <c r="Z518" s="79"/>
      <c r="AA518" s="79"/>
      <c r="AB518" s="79"/>
      <c r="AC518" s="79"/>
      <c r="AD518" s="79"/>
      <c r="AE518" s="79"/>
      <c r="AF518" s="79"/>
      <c r="AG518" s="79"/>
      <c r="AH518" s="79"/>
      <c r="AI518" s="79"/>
      <c r="AJ518" s="79"/>
      <c r="AK518" s="79"/>
      <c r="AL518" s="79"/>
      <c r="AM518" s="79"/>
      <c r="AN518" s="79"/>
      <c r="AO518" s="79"/>
      <c r="AP518" s="79"/>
      <c r="AQ518" s="79"/>
      <c r="AR518" s="79"/>
      <c r="AS518" s="79"/>
      <c r="AT518" s="79"/>
    </row>
    <row r="519">
      <c r="A519" s="79"/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  <c r="Z519" s="79"/>
      <c r="AA519" s="79"/>
      <c r="AB519" s="79"/>
      <c r="AC519" s="79"/>
      <c r="AD519" s="79"/>
      <c r="AE519" s="79"/>
      <c r="AF519" s="79"/>
      <c r="AG519" s="79"/>
      <c r="AH519" s="79"/>
      <c r="AI519" s="79"/>
      <c r="AJ519" s="79"/>
      <c r="AK519" s="79"/>
      <c r="AL519" s="79"/>
      <c r="AM519" s="79"/>
      <c r="AN519" s="79"/>
      <c r="AO519" s="79"/>
      <c r="AP519" s="79"/>
      <c r="AQ519" s="79"/>
      <c r="AR519" s="79"/>
      <c r="AS519" s="79"/>
      <c r="AT519" s="79"/>
    </row>
    <row r="520">
      <c r="A520" s="79"/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79"/>
      <c r="U520" s="79"/>
      <c r="V520" s="79"/>
      <c r="W520" s="79"/>
      <c r="X520" s="79"/>
      <c r="Y520" s="79"/>
      <c r="Z520" s="79"/>
      <c r="AA520" s="79"/>
      <c r="AB520" s="79"/>
      <c r="AC520" s="79"/>
      <c r="AD520" s="79"/>
      <c r="AE520" s="79"/>
      <c r="AF520" s="79"/>
      <c r="AG520" s="79"/>
      <c r="AH520" s="79"/>
      <c r="AI520" s="79"/>
      <c r="AJ520" s="79"/>
      <c r="AK520" s="79"/>
      <c r="AL520" s="79"/>
      <c r="AM520" s="79"/>
      <c r="AN520" s="79"/>
      <c r="AO520" s="79"/>
      <c r="AP520" s="79"/>
      <c r="AQ520" s="79"/>
      <c r="AR520" s="79"/>
      <c r="AS520" s="79"/>
      <c r="AT520" s="79"/>
    </row>
    <row r="521">
      <c r="A521" s="79"/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79"/>
      <c r="U521" s="79"/>
      <c r="V521" s="79"/>
      <c r="W521" s="79"/>
      <c r="X521" s="79"/>
      <c r="Y521" s="79"/>
      <c r="Z521" s="79"/>
      <c r="AA521" s="79"/>
      <c r="AB521" s="79"/>
      <c r="AC521" s="79"/>
      <c r="AD521" s="79"/>
      <c r="AE521" s="79"/>
      <c r="AF521" s="79"/>
      <c r="AG521" s="79"/>
      <c r="AH521" s="79"/>
      <c r="AI521" s="79"/>
      <c r="AJ521" s="79"/>
      <c r="AK521" s="79"/>
      <c r="AL521" s="79"/>
      <c r="AM521" s="79"/>
      <c r="AN521" s="79"/>
      <c r="AO521" s="79"/>
      <c r="AP521" s="79"/>
      <c r="AQ521" s="79"/>
      <c r="AR521" s="79"/>
      <c r="AS521" s="79"/>
      <c r="AT521" s="79"/>
    </row>
    <row r="522">
      <c r="A522" s="79"/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  <c r="AA522" s="79"/>
      <c r="AB522" s="79"/>
      <c r="AC522" s="79"/>
      <c r="AD522" s="79"/>
      <c r="AE522" s="79"/>
      <c r="AF522" s="79"/>
      <c r="AG522" s="79"/>
      <c r="AH522" s="79"/>
      <c r="AI522" s="79"/>
      <c r="AJ522" s="79"/>
      <c r="AK522" s="79"/>
      <c r="AL522" s="79"/>
      <c r="AM522" s="79"/>
      <c r="AN522" s="79"/>
      <c r="AO522" s="79"/>
      <c r="AP522" s="79"/>
      <c r="AQ522" s="79"/>
      <c r="AR522" s="79"/>
      <c r="AS522" s="79"/>
      <c r="AT522" s="79"/>
    </row>
    <row r="523">
      <c r="A523" s="79"/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79"/>
      <c r="U523" s="79"/>
      <c r="V523" s="79"/>
      <c r="W523" s="79"/>
      <c r="X523" s="79"/>
      <c r="Y523" s="79"/>
      <c r="Z523" s="79"/>
      <c r="AA523" s="79"/>
      <c r="AB523" s="79"/>
      <c r="AC523" s="79"/>
      <c r="AD523" s="79"/>
      <c r="AE523" s="79"/>
      <c r="AF523" s="79"/>
      <c r="AG523" s="79"/>
      <c r="AH523" s="79"/>
      <c r="AI523" s="79"/>
      <c r="AJ523" s="79"/>
      <c r="AK523" s="79"/>
      <c r="AL523" s="79"/>
      <c r="AM523" s="79"/>
      <c r="AN523" s="79"/>
      <c r="AO523" s="79"/>
      <c r="AP523" s="79"/>
      <c r="AQ523" s="79"/>
      <c r="AR523" s="79"/>
      <c r="AS523" s="79"/>
      <c r="AT523" s="79"/>
    </row>
    <row r="524">
      <c r="A524" s="79"/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  <c r="Z524" s="79"/>
      <c r="AA524" s="79"/>
      <c r="AB524" s="79"/>
      <c r="AC524" s="79"/>
      <c r="AD524" s="79"/>
      <c r="AE524" s="79"/>
      <c r="AF524" s="79"/>
      <c r="AG524" s="79"/>
      <c r="AH524" s="79"/>
      <c r="AI524" s="79"/>
      <c r="AJ524" s="79"/>
      <c r="AK524" s="79"/>
      <c r="AL524" s="79"/>
      <c r="AM524" s="79"/>
      <c r="AN524" s="79"/>
      <c r="AO524" s="79"/>
      <c r="AP524" s="79"/>
      <c r="AQ524" s="79"/>
      <c r="AR524" s="79"/>
      <c r="AS524" s="79"/>
      <c r="AT524" s="79"/>
    </row>
    <row r="525">
      <c r="A525" s="79"/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79"/>
      <c r="U525" s="79"/>
      <c r="V525" s="79"/>
      <c r="W525" s="79"/>
      <c r="X525" s="79"/>
      <c r="Y525" s="79"/>
      <c r="Z525" s="79"/>
      <c r="AA525" s="79"/>
      <c r="AB525" s="79"/>
      <c r="AC525" s="79"/>
      <c r="AD525" s="79"/>
      <c r="AE525" s="79"/>
      <c r="AF525" s="79"/>
      <c r="AG525" s="79"/>
      <c r="AH525" s="79"/>
      <c r="AI525" s="79"/>
      <c r="AJ525" s="79"/>
      <c r="AK525" s="79"/>
      <c r="AL525" s="79"/>
      <c r="AM525" s="79"/>
      <c r="AN525" s="79"/>
      <c r="AO525" s="79"/>
      <c r="AP525" s="79"/>
      <c r="AQ525" s="79"/>
      <c r="AR525" s="79"/>
      <c r="AS525" s="79"/>
      <c r="AT525" s="79"/>
    </row>
    <row r="526">
      <c r="A526" s="79"/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79"/>
      <c r="U526" s="79"/>
      <c r="V526" s="79"/>
      <c r="W526" s="79"/>
      <c r="X526" s="79"/>
      <c r="Y526" s="79"/>
      <c r="Z526" s="79"/>
      <c r="AA526" s="79"/>
      <c r="AB526" s="79"/>
      <c r="AC526" s="79"/>
      <c r="AD526" s="79"/>
      <c r="AE526" s="79"/>
      <c r="AF526" s="79"/>
      <c r="AG526" s="79"/>
      <c r="AH526" s="79"/>
      <c r="AI526" s="79"/>
      <c r="AJ526" s="79"/>
      <c r="AK526" s="79"/>
      <c r="AL526" s="79"/>
      <c r="AM526" s="79"/>
      <c r="AN526" s="79"/>
      <c r="AO526" s="79"/>
      <c r="AP526" s="79"/>
      <c r="AQ526" s="79"/>
      <c r="AR526" s="79"/>
      <c r="AS526" s="79"/>
      <c r="AT526" s="79"/>
    </row>
    <row r="527">
      <c r="A527" s="79"/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79"/>
      <c r="U527" s="79"/>
      <c r="V527" s="79"/>
      <c r="W527" s="79"/>
      <c r="X527" s="79"/>
      <c r="Y527" s="79"/>
      <c r="Z527" s="79"/>
      <c r="AA527" s="79"/>
      <c r="AB527" s="79"/>
      <c r="AC527" s="79"/>
      <c r="AD527" s="79"/>
      <c r="AE527" s="79"/>
      <c r="AF527" s="79"/>
      <c r="AG527" s="79"/>
      <c r="AH527" s="79"/>
      <c r="AI527" s="79"/>
      <c r="AJ527" s="79"/>
      <c r="AK527" s="79"/>
      <c r="AL527" s="79"/>
      <c r="AM527" s="79"/>
      <c r="AN527" s="79"/>
      <c r="AO527" s="79"/>
      <c r="AP527" s="79"/>
      <c r="AQ527" s="79"/>
      <c r="AR527" s="79"/>
      <c r="AS527" s="79"/>
      <c r="AT527" s="79"/>
    </row>
    <row r="528">
      <c r="A528" s="79"/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79"/>
      <c r="U528" s="79"/>
      <c r="V528" s="79"/>
      <c r="W528" s="79"/>
      <c r="X528" s="79"/>
      <c r="Y528" s="79"/>
      <c r="Z528" s="79"/>
      <c r="AA528" s="79"/>
      <c r="AB528" s="79"/>
      <c r="AC528" s="79"/>
      <c r="AD528" s="79"/>
      <c r="AE528" s="79"/>
      <c r="AF528" s="79"/>
      <c r="AG528" s="79"/>
      <c r="AH528" s="79"/>
      <c r="AI528" s="79"/>
      <c r="AJ528" s="79"/>
      <c r="AK528" s="79"/>
      <c r="AL528" s="79"/>
      <c r="AM528" s="79"/>
      <c r="AN528" s="79"/>
      <c r="AO528" s="79"/>
      <c r="AP528" s="79"/>
      <c r="AQ528" s="79"/>
      <c r="AR528" s="79"/>
      <c r="AS528" s="79"/>
      <c r="AT528" s="79"/>
    </row>
    <row r="529">
      <c r="A529" s="79"/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  <c r="Z529" s="79"/>
      <c r="AA529" s="79"/>
      <c r="AB529" s="79"/>
      <c r="AC529" s="79"/>
      <c r="AD529" s="79"/>
      <c r="AE529" s="79"/>
      <c r="AF529" s="79"/>
      <c r="AG529" s="79"/>
      <c r="AH529" s="79"/>
      <c r="AI529" s="79"/>
      <c r="AJ529" s="79"/>
      <c r="AK529" s="79"/>
      <c r="AL529" s="79"/>
      <c r="AM529" s="79"/>
      <c r="AN529" s="79"/>
      <c r="AO529" s="79"/>
      <c r="AP529" s="79"/>
      <c r="AQ529" s="79"/>
      <c r="AR529" s="79"/>
      <c r="AS529" s="79"/>
      <c r="AT529" s="79"/>
    </row>
    <row r="530">
      <c r="A530" s="79"/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  <c r="Y530" s="79"/>
      <c r="Z530" s="79"/>
      <c r="AA530" s="79"/>
      <c r="AB530" s="79"/>
      <c r="AC530" s="79"/>
      <c r="AD530" s="79"/>
      <c r="AE530" s="79"/>
      <c r="AF530" s="79"/>
      <c r="AG530" s="79"/>
      <c r="AH530" s="79"/>
      <c r="AI530" s="79"/>
      <c r="AJ530" s="79"/>
      <c r="AK530" s="79"/>
      <c r="AL530" s="79"/>
      <c r="AM530" s="79"/>
      <c r="AN530" s="79"/>
      <c r="AO530" s="79"/>
      <c r="AP530" s="79"/>
      <c r="AQ530" s="79"/>
      <c r="AR530" s="79"/>
      <c r="AS530" s="79"/>
      <c r="AT530" s="79"/>
    </row>
    <row r="531">
      <c r="A531" s="79"/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79"/>
      <c r="U531" s="79"/>
      <c r="V531" s="79"/>
      <c r="W531" s="79"/>
      <c r="X531" s="79"/>
      <c r="Y531" s="79"/>
      <c r="Z531" s="79"/>
      <c r="AA531" s="79"/>
      <c r="AB531" s="79"/>
      <c r="AC531" s="79"/>
      <c r="AD531" s="79"/>
      <c r="AE531" s="79"/>
      <c r="AF531" s="79"/>
      <c r="AG531" s="79"/>
      <c r="AH531" s="79"/>
      <c r="AI531" s="79"/>
      <c r="AJ531" s="79"/>
      <c r="AK531" s="79"/>
      <c r="AL531" s="79"/>
      <c r="AM531" s="79"/>
      <c r="AN531" s="79"/>
      <c r="AO531" s="79"/>
      <c r="AP531" s="79"/>
      <c r="AQ531" s="79"/>
      <c r="AR531" s="79"/>
      <c r="AS531" s="79"/>
      <c r="AT531" s="79"/>
    </row>
    <row r="532">
      <c r="A532" s="79"/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79"/>
      <c r="U532" s="79"/>
      <c r="V532" s="79"/>
      <c r="W532" s="79"/>
      <c r="X532" s="79"/>
      <c r="Y532" s="79"/>
      <c r="Z532" s="79"/>
      <c r="AA532" s="79"/>
      <c r="AB532" s="79"/>
      <c r="AC532" s="79"/>
      <c r="AD532" s="79"/>
      <c r="AE532" s="79"/>
      <c r="AF532" s="79"/>
      <c r="AG532" s="79"/>
      <c r="AH532" s="79"/>
      <c r="AI532" s="79"/>
      <c r="AJ532" s="79"/>
      <c r="AK532" s="79"/>
      <c r="AL532" s="79"/>
      <c r="AM532" s="79"/>
      <c r="AN532" s="79"/>
      <c r="AO532" s="79"/>
      <c r="AP532" s="79"/>
      <c r="AQ532" s="79"/>
      <c r="AR532" s="79"/>
      <c r="AS532" s="79"/>
      <c r="AT532" s="79"/>
    </row>
    <row r="533">
      <c r="A533" s="79"/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  <c r="Z533" s="79"/>
      <c r="AA533" s="79"/>
      <c r="AB533" s="79"/>
      <c r="AC533" s="79"/>
      <c r="AD533" s="79"/>
      <c r="AE533" s="79"/>
      <c r="AF533" s="79"/>
      <c r="AG533" s="79"/>
      <c r="AH533" s="79"/>
      <c r="AI533" s="79"/>
      <c r="AJ533" s="79"/>
      <c r="AK533" s="79"/>
      <c r="AL533" s="79"/>
      <c r="AM533" s="79"/>
      <c r="AN533" s="79"/>
      <c r="AO533" s="79"/>
      <c r="AP533" s="79"/>
      <c r="AQ533" s="79"/>
      <c r="AR533" s="79"/>
      <c r="AS533" s="79"/>
      <c r="AT533" s="79"/>
    </row>
    <row r="534">
      <c r="A534" s="79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79"/>
      <c r="U534" s="79"/>
      <c r="V534" s="79"/>
      <c r="W534" s="79"/>
      <c r="X534" s="79"/>
      <c r="Y534" s="79"/>
      <c r="Z534" s="79"/>
      <c r="AA534" s="79"/>
      <c r="AB534" s="79"/>
      <c r="AC534" s="79"/>
      <c r="AD534" s="79"/>
      <c r="AE534" s="79"/>
      <c r="AF534" s="79"/>
      <c r="AG534" s="79"/>
      <c r="AH534" s="79"/>
      <c r="AI534" s="79"/>
      <c r="AJ534" s="79"/>
      <c r="AK534" s="79"/>
      <c r="AL534" s="79"/>
      <c r="AM534" s="79"/>
      <c r="AN534" s="79"/>
      <c r="AO534" s="79"/>
      <c r="AP534" s="79"/>
      <c r="AQ534" s="79"/>
      <c r="AR534" s="79"/>
      <c r="AS534" s="79"/>
      <c r="AT534" s="79"/>
    </row>
    <row r="535">
      <c r="A535" s="79"/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  <c r="Z535" s="79"/>
      <c r="AA535" s="79"/>
      <c r="AB535" s="79"/>
      <c r="AC535" s="79"/>
      <c r="AD535" s="79"/>
      <c r="AE535" s="79"/>
      <c r="AF535" s="79"/>
      <c r="AG535" s="79"/>
      <c r="AH535" s="79"/>
      <c r="AI535" s="79"/>
      <c r="AJ535" s="79"/>
      <c r="AK535" s="79"/>
      <c r="AL535" s="79"/>
      <c r="AM535" s="79"/>
      <c r="AN535" s="79"/>
      <c r="AO535" s="79"/>
      <c r="AP535" s="79"/>
      <c r="AQ535" s="79"/>
      <c r="AR535" s="79"/>
      <c r="AS535" s="79"/>
      <c r="AT535" s="79"/>
    </row>
    <row r="536">
      <c r="A536" s="79"/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  <c r="Z536" s="79"/>
      <c r="AA536" s="79"/>
      <c r="AB536" s="79"/>
      <c r="AC536" s="79"/>
      <c r="AD536" s="79"/>
      <c r="AE536" s="79"/>
      <c r="AF536" s="79"/>
      <c r="AG536" s="79"/>
      <c r="AH536" s="79"/>
      <c r="AI536" s="79"/>
      <c r="AJ536" s="79"/>
      <c r="AK536" s="79"/>
      <c r="AL536" s="79"/>
      <c r="AM536" s="79"/>
      <c r="AN536" s="79"/>
      <c r="AO536" s="79"/>
      <c r="AP536" s="79"/>
      <c r="AQ536" s="79"/>
      <c r="AR536" s="79"/>
      <c r="AS536" s="79"/>
      <c r="AT536" s="79"/>
    </row>
    <row r="537">
      <c r="A537" s="79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  <c r="Y537" s="79"/>
      <c r="Z537" s="79"/>
      <c r="AA537" s="79"/>
      <c r="AB537" s="79"/>
      <c r="AC537" s="79"/>
      <c r="AD537" s="79"/>
      <c r="AE537" s="79"/>
      <c r="AF537" s="79"/>
      <c r="AG537" s="79"/>
      <c r="AH537" s="79"/>
      <c r="AI537" s="79"/>
      <c r="AJ537" s="79"/>
      <c r="AK537" s="79"/>
      <c r="AL537" s="79"/>
      <c r="AM537" s="79"/>
      <c r="AN537" s="79"/>
      <c r="AO537" s="79"/>
      <c r="AP537" s="79"/>
      <c r="AQ537" s="79"/>
      <c r="AR537" s="79"/>
      <c r="AS537" s="79"/>
      <c r="AT537" s="79"/>
    </row>
    <row r="538">
      <c r="A538" s="79"/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79"/>
      <c r="U538" s="79"/>
      <c r="V538" s="79"/>
      <c r="W538" s="79"/>
      <c r="X538" s="79"/>
      <c r="Y538" s="79"/>
      <c r="Z538" s="79"/>
      <c r="AA538" s="79"/>
      <c r="AB538" s="79"/>
      <c r="AC538" s="79"/>
      <c r="AD538" s="79"/>
      <c r="AE538" s="79"/>
      <c r="AF538" s="79"/>
      <c r="AG538" s="79"/>
      <c r="AH538" s="79"/>
      <c r="AI538" s="79"/>
      <c r="AJ538" s="79"/>
      <c r="AK538" s="79"/>
      <c r="AL538" s="79"/>
      <c r="AM538" s="79"/>
      <c r="AN538" s="79"/>
      <c r="AO538" s="79"/>
      <c r="AP538" s="79"/>
      <c r="AQ538" s="79"/>
      <c r="AR538" s="79"/>
      <c r="AS538" s="79"/>
      <c r="AT538" s="79"/>
    </row>
    <row r="539">
      <c r="A539" s="79"/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79"/>
      <c r="U539" s="79"/>
      <c r="V539" s="79"/>
      <c r="W539" s="79"/>
      <c r="X539" s="79"/>
      <c r="Y539" s="79"/>
      <c r="Z539" s="79"/>
      <c r="AA539" s="79"/>
      <c r="AB539" s="79"/>
      <c r="AC539" s="79"/>
      <c r="AD539" s="79"/>
      <c r="AE539" s="79"/>
      <c r="AF539" s="79"/>
      <c r="AG539" s="79"/>
      <c r="AH539" s="79"/>
      <c r="AI539" s="79"/>
      <c r="AJ539" s="79"/>
      <c r="AK539" s="79"/>
      <c r="AL539" s="79"/>
      <c r="AM539" s="79"/>
      <c r="AN539" s="79"/>
      <c r="AO539" s="79"/>
      <c r="AP539" s="79"/>
      <c r="AQ539" s="79"/>
      <c r="AR539" s="79"/>
      <c r="AS539" s="79"/>
      <c r="AT539" s="79"/>
    </row>
    <row r="540">
      <c r="A540" s="79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  <c r="Z540" s="79"/>
      <c r="AA540" s="79"/>
      <c r="AB540" s="79"/>
      <c r="AC540" s="79"/>
      <c r="AD540" s="79"/>
      <c r="AE540" s="79"/>
      <c r="AF540" s="79"/>
      <c r="AG540" s="79"/>
      <c r="AH540" s="79"/>
      <c r="AI540" s="79"/>
      <c r="AJ540" s="79"/>
      <c r="AK540" s="79"/>
      <c r="AL540" s="79"/>
      <c r="AM540" s="79"/>
      <c r="AN540" s="79"/>
      <c r="AO540" s="79"/>
      <c r="AP540" s="79"/>
      <c r="AQ540" s="79"/>
      <c r="AR540" s="79"/>
      <c r="AS540" s="79"/>
      <c r="AT540" s="79"/>
    </row>
    <row r="541">
      <c r="A541" s="79"/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79"/>
      <c r="U541" s="79"/>
      <c r="V541" s="79"/>
      <c r="W541" s="79"/>
      <c r="X541" s="79"/>
      <c r="Y541" s="79"/>
      <c r="Z541" s="79"/>
      <c r="AA541" s="79"/>
      <c r="AB541" s="79"/>
      <c r="AC541" s="79"/>
      <c r="AD541" s="79"/>
      <c r="AE541" s="79"/>
      <c r="AF541" s="79"/>
      <c r="AG541" s="79"/>
      <c r="AH541" s="79"/>
      <c r="AI541" s="79"/>
      <c r="AJ541" s="79"/>
      <c r="AK541" s="79"/>
      <c r="AL541" s="79"/>
      <c r="AM541" s="79"/>
      <c r="AN541" s="79"/>
      <c r="AO541" s="79"/>
      <c r="AP541" s="79"/>
      <c r="AQ541" s="79"/>
      <c r="AR541" s="79"/>
      <c r="AS541" s="79"/>
      <c r="AT541" s="79"/>
    </row>
    <row r="542">
      <c r="A542" s="79"/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  <c r="Z542" s="79"/>
      <c r="AA542" s="79"/>
      <c r="AB542" s="79"/>
      <c r="AC542" s="79"/>
      <c r="AD542" s="79"/>
      <c r="AE542" s="79"/>
      <c r="AF542" s="79"/>
      <c r="AG542" s="79"/>
      <c r="AH542" s="79"/>
      <c r="AI542" s="79"/>
      <c r="AJ542" s="79"/>
      <c r="AK542" s="79"/>
      <c r="AL542" s="79"/>
      <c r="AM542" s="79"/>
      <c r="AN542" s="79"/>
      <c r="AO542" s="79"/>
      <c r="AP542" s="79"/>
      <c r="AQ542" s="79"/>
      <c r="AR542" s="79"/>
      <c r="AS542" s="79"/>
      <c r="AT542" s="79"/>
    </row>
    <row r="543">
      <c r="A543" s="79"/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  <c r="Y543" s="79"/>
      <c r="Z543" s="79"/>
      <c r="AA543" s="79"/>
      <c r="AB543" s="79"/>
      <c r="AC543" s="79"/>
      <c r="AD543" s="79"/>
      <c r="AE543" s="79"/>
      <c r="AF543" s="79"/>
      <c r="AG543" s="79"/>
      <c r="AH543" s="79"/>
      <c r="AI543" s="79"/>
      <c r="AJ543" s="79"/>
      <c r="AK543" s="79"/>
      <c r="AL543" s="79"/>
      <c r="AM543" s="79"/>
      <c r="AN543" s="79"/>
      <c r="AO543" s="79"/>
      <c r="AP543" s="79"/>
      <c r="AQ543" s="79"/>
      <c r="AR543" s="79"/>
      <c r="AS543" s="79"/>
      <c r="AT543" s="79"/>
    </row>
    <row r="544">
      <c r="A544" s="79"/>
      <c r="B544" s="79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79"/>
      <c r="U544" s="79"/>
      <c r="V544" s="79"/>
      <c r="W544" s="79"/>
      <c r="X544" s="79"/>
      <c r="Y544" s="79"/>
      <c r="Z544" s="79"/>
      <c r="AA544" s="79"/>
      <c r="AB544" s="79"/>
      <c r="AC544" s="79"/>
      <c r="AD544" s="79"/>
      <c r="AE544" s="79"/>
      <c r="AF544" s="79"/>
      <c r="AG544" s="79"/>
      <c r="AH544" s="79"/>
      <c r="AI544" s="79"/>
      <c r="AJ544" s="79"/>
      <c r="AK544" s="79"/>
      <c r="AL544" s="79"/>
      <c r="AM544" s="79"/>
      <c r="AN544" s="79"/>
      <c r="AO544" s="79"/>
      <c r="AP544" s="79"/>
      <c r="AQ544" s="79"/>
      <c r="AR544" s="79"/>
      <c r="AS544" s="79"/>
      <c r="AT544" s="79"/>
    </row>
    <row r="545">
      <c r="A545" s="79"/>
      <c r="B545" s="79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  <c r="Y545" s="79"/>
      <c r="Z545" s="79"/>
      <c r="AA545" s="79"/>
      <c r="AB545" s="79"/>
      <c r="AC545" s="79"/>
      <c r="AD545" s="79"/>
      <c r="AE545" s="79"/>
      <c r="AF545" s="79"/>
      <c r="AG545" s="79"/>
      <c r="AH545" s="79"/>
      <c r="AI545" s="79"/>
      <c r="AJ545" s="79"/>
      <c r="AK545" s="79"/>
      <c r="AL545" s="79"/>
      <c r="AM545" s="79"/>
      <c r="AN545" s="79"/>
      <c r="AO545" s="79"/>
      <c r="AP545" s="79"/>
      <c r="AQ545" s="79"/>
      <c r="AR545" s="79"/>
      <c r="AS545" s="79"/>
      <c r="AT545" s="79"/>
    </row>
    <row r="546">
      <c r="A546" s="79"/>
      <c r="B546" s="79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79"/>
      <c r="U546" s="79"/>
      <c r="V546" s="79"/>
      <c r="W546" s="79"/>
      <c r="X546" s="79"/>
      <c r="Y546" s="79"/>
      <c r="Z546" s="79"/>
      <c r="AA546" s="79"/>
      <c r="AB546" s="79"/>
      <c r="AC546" s="79"/>
      <c r="AD546" s="79"/>
      <c r="AE546" s="79"/>
      <c r="AF546" s="79"/>
      <c r="AG546" s="79"/>
      <c r="AH546" s="79"/>
      <c r="AI546" s="79"/>
      <c r="AJ546" s="79"/>
      <c r="AK546" s="79"/>
      <c r="AL546" s="79"/>
      <c r="AM546" s="79"/>
      <c r="AN546" s="79"/>
      <c r="AO546" s="79"/>
      <c r="AP546" s="79"/>
      <c r="AQ546" s="79"/>
      <c r="AR546" s="79"/>
      <c r="AS546" s="79"/>
      <c r="AT546" s="79"/>
    </row>
    <row r="547">
      <c r="A547" s="79"/>
      <c r="B547" s="79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79"/>
      <c r="U547" s="79"/>
      <c r="V547" s="79"/>
      <c r="W547" s="79"/>
      <c r="X547" s="79"/>
      <c r="Y547" s="79"/>
      <c r="Z547" s="79"/>
      <c r="AA547" s="79"/>
      <c r="AB547" s="79"/>
      <c r="AC547" s="79"/>
      <c r="AD547" s="79"/>
      <c r="AE547" s="79"/>
      <c r="AF547" s="79"/>
      <c r="AG547" s="79"/>
      <c r="AH547" s="79"/>
      <c r="AI547" s="79"/>
      <c r="AJ547" s="79"/>
      <c r="AK547" s="79"/>
      <c r="AL547" s="79"/>
      <c r="AM547" s="79"/>
      <c r="AN547" s="79"/>
      <c r="AO547" s="79"/>
      <c r="AP547" s="79"/>
      <c r="AQ547" s="79"/>
      <c r="AR547" s="79"/>
      <c r="AS547" s="79"/>
      <c r="AT547" s="79"/>
    </row>
    <row r="548">
      <c r="A548" s="79"/>
      <c r="B548" s="79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  <c r="Z548" s="79"/>
      <c r="AA548" s="79"/>
      <c r="AB548" s="79"/>
      <c r="AC548" s="79"/>
      <c r="AD548" s="79"/>
      <c r="AE548" s="79"/>
      <c r="AF548" s="79"/>
      <c r="AG548" s="79"/>
      <c r="AH548" s="79"/>
      <c r="AI548" s="79"/>
      <c r="AJ548" s="79"/>
      <c r="AK548" s="79"/>
      <c r="AL548" s="79"/>
      <c r="AM548" s="79"/>
      <c r="AN548" s="79"/>
      <c r="AO548" s="79"/>
      <c r="AP548" s="79"/>
      <c r="AQ548" s="79"/>
      <c r="AR548" s="79"/>
      <c r="AS548" s="79"/>
      <c r="AT548" s="79"/>
    </row>
    <row r="549">
      <c r="A549" s="79"/>
      <c r="B549" s="79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  <c r="Z549" s="79"/>
      <c r="AA549" s="79"/>
      <c r="AB549" s="79"/>
      <c r="AC549" s="79"/>
      <c r="AD549" s="79"/>
      <c r="AE549" s="79"/>
      <c r="AF549" s="79"/>
      <c r="AG549" s="79"/>
      <c r="AH549" s="79"/>
      <c r="AI549" s="79"/>
      <c r="AJ549" s="79"/>
      <c r="AK549" s="79"/>
      <c r="AL549" s="79"/>
      <c r="AM549" s="79"/>
      <c r="AN549" s="79"/>
      <c r="AO549" s="79"/>
      <c r="AP549" s="79"/>
      <c r="AQ549" s="79"/>
      <c r="AR549" s="79"/>
      <c r="AS549" s="79"/>
      <c r="AT549" s="79"/>
    </row>
    <row r="550">
      <c r="A550" s="79"/>
      <c r="B550" s="79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  <c r="Z550" s="79"/>
      <c r="AA550" s="79"/>
      <c r="AB550" s="79"/>
      <c r="AC550" s="79"/>
      <c r="AD550" s="79"/>
      <c r="AE550" s="79"/>
      <c r="AF550" s="79"/>
      <c r="AG550" s="79"/>
      <c r="AH550" s="79"/>
      <c r="AI550" s="79"/>
      <c r="AJ550" s="79"/>
      <c r="AK550" s="79"/>
      <c r="AL550" s="79"/>
      <c r="AM550" s="79"/>
      <c r="AN550" s="79"/>
      <c r="AO550" s="79"/>
      <c r="AP550" s="79"/>
      <c r="AQ550" s="79"/>
      <c r="AR550" s="79"/>
      <c r="AS550" s="79"/>
      <c r="AT550" s="79"/>
    </row>
    <row r="551">
      <c r="A551" s="79"/>
      <c r="B551" s="79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  <c r="Z551" s="79"/>
      <c r="AA551" s="79"/>
      <c r="AB551" s="79"/>
      <c r="AC551" s="79"/>
      <c r="AD551" s="79"/>
      <c r="AE551" s="79"/>
      <c r="AF551" s="79"/>
      <c r="AG551" s="79"/>
      <c r="AH551" s="79"/>
      <c r="AI551" s="79"/>
      <c r="AJ551" s="79"/>
      <c r="AK551" s="79"/>
      <c r="AL551" s="79"/>
      <c r="AM551" s="79"/>
      <c r="AN551" s="79"/>
      <c r="AO551" s="79"/>
      <c r="AP551" s="79"/>
      <c r="AQ551" s="79"/>
      <c r="AR551" s="79"/>
      <c r="AS551" s="79"/>
      <c r="AT551" s="79"/>
    </row>
    <row r="552">
      <c r="A552" s="79"/>
      <c r="B552" s="79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  <c r="Y552" s="79"/>
      <c r="Z552" s="79"/>
      <c r="AA552" s="79"/>
      <c r="AB552" s="79"/>
      <c r="AC552" s="79"/>
      <c r="AD552" s="79"/>
      <c r="AE552" s="79"/>
      <c r="AF552" s="79"/>
      <c r="AG552" s="79"/>
      <c r="AH552" s="79"/>
      <c r="AI552" s="79"/>
      <c r="AJ552" s="79"/>
      <c r="AK552" s="79"/>
      <c r="AL552" s="79"/>
      <c r="AM552" s="79"/>
      <c r="AN552" s="79"/>
      <c r="AO552" s="79"/>
      <c r="AP552" s="79"/>
      <c r="AQ552" s="79"/>
      <c r="AR552" s="79"/>
      <c r="AS552" s="79"/>
      <c r="AT552" s="79"/>
    </row>
    <row r="553">
      <c r="A553" s="79"/>
      <c r="B553" s="79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79"/>
      <c r="U553" s="79"/>
      <c r="V553" s="79"/>
      <c r="W553" s="79"/>
      <c r="X553" s="79"/>
      <c r="Y553" s="79"/>
      <c r="Z553" s="79"/>
      <c r="AA553" s="79"/>
      <c r="AB553" s="79"/>
      <c r="AC553" s="79"/>
      <c r="AD553" s="79"/>
      <c r="AE553" s="79"/>
      <c r="AF553" s="79"/>
      <c r="AG553" s="79"/>
      <c r="AH553" s="79"/>
      <c r="AI553" s="79"/>
      <c r="AJ553" s="79"/>
      <c r="AK553" s="79"/>
      <c r="AL553" s="79"/>
      <c r="AM553" s="79"/>
      <c r="AN553" s="79"/>
      <c r="AO553" s="79"/>
      <c r="AP553" s="79"/>
      <c r="AQ553" s="79"/>
      <c r="AR553" s="79"/>
      <c r="AS553" s="79"/>
      <c r="AT553" s="79"/>
    </row>
    <row r="554">
      <c r="A554" s="79"/>
      <c r="B554" s="79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79"/>
      <c r="U554" s="79"/>
      <c r="V554" s="79"/>
      <c r="W554" s="79"/>
      <c r="X554" s="79"/>
      <c r="Y554" s="79"/>
      <c r="Z554" s="79"/>
      <c r="AA554" s="79"/>
      <c r="AB554" s="79"/>
      <c r="AC554" s="79"/>
      <c r="AD554" s="79"/>
      <c r="AE554" s="79"/>
      <c r="AF554" s="79"/>
      <c r="AG554" s="79"/>
      <c r="AH554" s="79"/>
      <c r="AI554" s="79"/>
      <c r="AJ554" s="79"/>
      <c r="AK554" s="79"/>
      <c r="AL554" s="79"/>
      <c r="AM554" s="79"/>
      <c r="AN554" s="79"/>
      <c r="AO554" s="79"/>
      <c r="AP554" s="79"/>
      <c r="AQ554" s="79"/>
      <c r="AR554" s="79"/>
      <c r="AS554" s="79"/>
      <c r="AT554" s="79"/>
    </row>
    <row r="555">
      <c r="A555" s="79"/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79"/>
      <c r="U555" s="79"/>
      <c r="V555" s="79"/>
      <c r="W555" s="79"/>
      <c r="X555" s="79"/>
      <c r="Y555" s="79"/>
      <c r="Z555" s="79"/>
      <c r="AA555" s="79"/>
      <c r="AB555" s="79"/>
      <c r="AC555" s="79"/>
      <c r="AD555" s="79"/>
      <c r="AE555" s="79"/>
      <c r="AF555" s="79"/>
      <c r="AG555" s="79"/>
      <c r="AH555" s="79"/>
      <c r="AI555" s="79"/>
      <c r="AJ555" s="79"/>
      <c r="AK555" s="79"/>
      <c r="AL555" s="79"/>
      <c r="AM555" s="79"/>
      <c r="AN555" s="79"/>
      <c r="AO555" s="79"/>
      <c r="AP555" s="79"/>
      <c r="AQ555" s="79"/>
      <c r="AR555" s="79"/>
      <c r="AS555" s="79"/>
      <c r="AT555" s="79"/>
    </row>
    <row r="556">
      <c r="A556" s="79"/>
      <c r="B556" s="79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  <c r="Y556" s="79"/>
      <c r="Z556" s="79"/>
      <c r="AA556" s="79"/>
      <c r="AB556" s="79"/>
      <c r="AC556" s="79"/>
      <c r="AD556" s="79"/>
      <c r="AE556" s="79"/>
      <c r="AF556" s="79"/>
      <c r="AG556" s="79"/>
      <c r="AH556" s="79"/>
      <c r="AI556" s="79"/>
      <c r="AJ556" s="79"/>
      <c r="AK556" s="79"/>
      <c r="AL556" s="79"/>
      <c r="AM556" s="79"/>
      <c r="AN556" s="79"/>
      <c r="AO556" s="79"/>
      <c r="AP556" s="79"/>
      <c r="AQ556" s="79"/>
      <c r="AR556" s="79"/>
      <c r="AS556" s="79"/>
      <c r="AT556" s="79"/>
    </row>
    <row r="557">
      <c r="A557" s="79"/>
      <c r="B557" s="79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79"/>
      <c r="U557" s="79"/>
      <c r="V557" s="79"/>
      <c r="W557" s="79"/>
      <c r="X557" s="79"/>
      <c r="Y557" s="79"/>
      <c r="Z557" s="79"/>
      <c r="AA557" s="79"/>
      <c r="AB557" s="79"/>
      <c r="AC557" s="79"/>
      <c r="AD557" s="79"/>
      <c r="AE557" s="79"/>
      <c r="AF557" s="79"/>
      <c r="AG557" s="79"/>
      <c r="AH557" s="79"/>
      <c r="AI557" s="79"/>
      <c r="AJ557" s="79"/>
      <c r="AK557" s="79"/>
      <c r="AL557" s="79"/>
      <c r="AM557" s="79"/>
      <c r="AN557" s="79"/>
      <c r="AO557" s="79"/>
      <c r="AP557" s="79"/>
      <c r="AQ557" s="79"/>
      <c r="AR557" s="79"/>
      <c r="AS557" s="79"/>
      <c r="AT557" s="79"/>
    </row>
    <row r="558">
      <c r="A558" s="79"/>
      <c r="B558" s="79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  <c r="Z558" s="79"/>
      <c r="AA558" s="79"/>
      <c r="AB558" s="79"/>
      <c r="AC558" s="79"/>
      <c r="AD558" s="79"/>
      <c r="AE558" s="79"/>
      <c r="AF558" s="79"/>
      <c r="AG558" s="79"/>
      <c r="AH558" s="79"/>
      <c r="AI558" s="79"/>
      <c r="AJ558" s="79"/>
      <c r="AK558" s="79"/>
      <c r="AL558" s="79"/>
      <c r="AM558" s="79"/>
      <c r="AN558" s="79"/>
      <c r="AO558" s="79"/>
      <c r="AP558" s="79"/>
      <c r="AQ558" s="79"/>
      <c r="AR558" s="79"/>
      <c r="AS558" s="79"/>
      <c r="AT558" s="79"/>
    </row>
    <row r="559">
      <c r="A559" s="79"/>
      <c r="B559" s="79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  <c r="Z559" s="79"/>
      <c r="AA559" s="79"/>
      <c r="AB559" s="79"/>
      <c r="AC559" s="79"/>
      <c r="AD559" s="79"/>
      <c r="AE559" s="79"/>
      <c r="AF559" s="79"/>
      <c r="AG559" s="79"/>
      <c r="AH559" s="79"/>
      <c r="AI559" s="79"/>
      <c r="AJ559" s="79"/>
      <c r="AK559" s="79"/>
      <c r="AL559" s="79"/>
      <c r="AM559" s="79"/>
      <c r="AN559" s="79"/>
      <c r="AO559" s="79"/>
      <c r="AP559" s="79"/>
      <c r="AQ559" s="79"/>
      <c r="AR559" s="79"/>
      <c r="AS559" s="79"/>
      <c r="AT559" s="79"/>
    </row>
    <row r="560">
      <c r="A560" s="79"/>
      <c r="B560" s="79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79"/>
      <c r="U560" s="79"/>
      <c r="V560" s="79"/>
      <c r="W560" s="79"/>
      <c r="X560" s="79"/>
      <c r="Y560" s="79"/>
      <c r="Z560" s="79"/>
      <c r="AA560" s="79"/>
      <c r="AB560" s="79"/>
      <c r="AC560" s="79"/>
      <c r="AD560" s="79"/>
      <c r="AE560" s="79"/>
      <c r="AF560" s="79"/>
      <c r="AG560" s="79"/>
      <c r="AH560" s="79"/>
      <c r="AI560" s="79"/>
      <c r="AJ560" s="79"/>
      <c r="AK560" s="79"/>
      <c r="AL560" s="79"/>
      <c r="AM560" s="79"/>
      <c r="AN560" s="79"/>
      <c r="AO560" s="79"/>
      <c r="AP560" s="79"/>
      <c r="AQ560" s="79"/>
      <c r="AR560" s="79"/>
      <c r="AS560" s="79"/>
      <c r="AT560" s="79"/>
    </row>
    <row r="561">
      <c r="A561" s="79"/>
      <c r="B561" s="79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  <c r="Z561" s="79"/>
      <c r="AA561" s="79"/>
      <c r="AB561" s="79"/>
      <c r="AC561" s="79"/>
      <c r="AD561" s="79"/>
      <c r="AE561" s="79"/>
      <c r="AF561" s="79"/>
      <c r="AG561" s="79"/>
      <c r="AH561" s="79"/>
      <c r="AI561" s="79"/>
      <c r="AJ561" s="79"/>
      <c r="AK561" s="79"/>
      <c r="AL561" s="79"/>
      <c r="AM561" s="79"/>
      <c r="AN561" s="79"/>
      <c r="AO561" s="79"/>
      <c r="AP561" s="79"/>
      <c r="AQ561" s="79"/>
      <c r="AR561" s="79"/>
      <c r="AS561" s="79"/>
      <c r="AT561" s="79"/>
    </row>
    <row r="562">
      <c r="A562" s="79"/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79"/>
      <c r="U562" s="79"/>
      <c r="V562" s="79"/>
      <c r="W562" s="79"/>
      <c r="X562" s="79"/>
      <c r="Y562" s="79"/>
      <c r="Z562" s="79"/>
      <c r="AA562" s="79"/>
      <c r="AB562" s="79"/>
      <c r="AC562" s="79"/>
      <c r="AD562" s="79"/>
      <c r="AE562" s="79"/>
      <c r="AF562" s="79"/>
      <c r="AG562" s="79"/>
      <c r="AH562" s="79"/>
      <c r="AI562" s="79"/>
      <c r="AJ562" s="79"/>
      <c r="AK562" s="79"/>
      <c r="AL562" s="79"/>
      <c r="AM562" s="79"/>
      <c r="AN562" s="79"/>
      <c r="AO562" s="79"/>
      <c r="AP562" s="79"/>
      <c r="AQ562" s="79"/>
      <c r="AR562" s="79"/>
      <c r="AS562" s="79"/>
      <c r="AT562" s="79"/>
    </row>
    <row r="563">
      <c r="A563" s="79"/>
      <c r="B563" s="79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  <c r="Y563" s="79"/>
      <c r="Z563" s="79"/>
      <c r="AA563" s="79"/>
      <c r="AB563" s="79"/>
      <c r="AC563" s="79"/>
      <c r="AD563" s="79"/>
      <c r="AE563" s="79"/>
      <c r="AF563" s="79"/>
      <c r="AG563" s="79"/>
      <c r="AH563" s="79"/>
      <c r="AI563" s="79"/>
      <c r="AJ563" s="79"/>
      <c r="AK563" s="79"/>
      <c r="AL563" s="79"/>
      <c r="AM563" s="79"/>
      <c r="AN563" s="79"/>
      <c r="AO563" s="79"/>
      <c r="AP563" s="79"/>
      <c r="AQ563" s="79"/>
      <c r="AR563" s="79"/>
      <c r="AS563" s="79"/>
      <c r="AT563" s="79"/>
    </row>
    <row r="564">
      <c r="A564" s="79"/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  <c r="Z564" s="79"/>
      <c r="AA564" s="79"/>
      <c r="AB564" s="79"/>
      <c r="AC564" s="79"/>
      <c r="AD564" s="79"/>
      <c r="AE564" s="79"/>
      <c r="AF564" s="79"/>
      <c r="AG564" s="79"/>
      <c r="AH564" s="79"/>
      <c r="AI564" s="79"/>
      <c r="AJ564" s="79"/>
      <c r="AK564" s="79"/>
      <c r="AL564" s="79"/>
      <c r="AM564" s="79"/>
      <c r="AN564" s="79"/>
      <c r="AO564" s="79"/>
      <c r="AP564" s="79"/>
      <c r="AQ564" s="79"/>
      <c r="AR564" s="79"/>
      <c r="AS564" s="79"/>
      <c r="AT564" s="79"/>
    </row>
    <row r="565">
      <c r="A565" s="79"/>
      <c r="B565" s="79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  <c r="Y565" s="79"/>
      <c r="Z565" s="79"/>
      <c r="AA565" s="79"/>
      <c r="AB565" s="79"/>
      <c r="AC565" s="79"/>
      <c r="AD565" s="79"/>
      <c r="AE565" s="79"/>
      <c r="AF565" s="79"/>
      <c r="AG565" s="79"/>
      <c r="AH565" s="79"/>
      <c r="AI565" s="79"/>
      <c r="AJ565" s="79"/>
      <c r="AK565" s="79"/>
      <c r="AL565" s="79"/>
      <c r="AM565" s="79"/>
      <c r="AN565" s="79"/>
      <c r="AO565" s="79"/>
      <c r="AP565" s="79"/>
      <c r="AQ565" s="79"/>
      <c r="AR565" s="79"/>
      <c r="AS565" s="79"/>
      <c r="AT565" s="79"/>
    </row>
    <row r="566">
      <c r="A566" s="79"/>
      <c r="B566" s="79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  <c r="Z566" s="79"/>
      <c r="AA566" s="79"/>
      <c r="AB566" s="79"/>
      <c r="AC566" s="79"/>
      <c r="AD566" s="79"/>
      <c r="AE566" s="79"/>
      <c r="AF566" s="79"/>
      <c r="AG566" s="79"/>
      <c r="AH566" s="79"/>
      <c r="AI566" s="79"/>
      <c r="AJ566" s="79"/>
      <c r="AK566" s="79"/>
      <c r="AL566" s="79"/>
      <c r="AM566" s="79"/>
      <c r="AN566" s="79"/>
      <c r="AO566" s="79"/>
      <c r="AP566" s="79"/>
      <c r="AQ566" s="79"/>
      <c r="AR566" s="79"/>
      <c r="AS566" s="79"/>
      <c r="AT566" s="79"/>
    </row>
    <row r="567">
      <c r="A567" s="79"/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  <c r="Z567" s="79"/>
      <c r="AA567" s="79"/>
      <c r="AB567" s="79"/>
      <c r="AC567" s="79"/>
      <c r="AD567" s="79"/>
      <c r="AE567" s="79"/>
      <c r="AF567" s="79"/>
      <c r="AG567" s="79"/>
      <c r="AH567" s="79"/>
      <c r="AI567" s="79"/>
      <c r="AJ567" s="79"/>
      <c r="AK567" s="79"/>
      <c r="AL567" s="79"/>
      <c r="AM567" s="79"/>
      <c r="AN567" s="79"/>
      <c r="AO567" s="79"/>
      <c r="AP567" s="79"/>
      <c r="AQ567" s="79"/>
      <c r="AR567" s="79"/>
      <c r="AS567" s="79"/>
      <c r="AT567" s="79"/>
    </row>
    <row r="568">
      <c r="A568" s="79"/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79"/>
      <c r="U568" s="79"/>
      <c r="V568" s="79"/>
      <c r="W568" s="79"/>
      <c r="X568" s="79"/>
      <c r="Y568" s="79"/>
      <c r="Z568" s="79"/>
      <c r="AA568" s="79"/>
      <c r="AB568" s="79"/>
      <c r="AC568" s="79"/>
      <c r="AD568" s="79"/>
      <c r="AE568" s="79"/>
      <c r="AF568" s="79"/>
      <c r="AG568" s="79"/>
      <c r="AH568" s="79"/>
      <c r="AI568" s="79"/>
      <c r="AJ568" s="79"/>
      <c r="AK568" s="79"/>
      <c r="AL568" s="79"/>
      <c r="AM568" s="79"/>
      <c r="AN568" s="79"/>
      <c r="AO568" s="79"/>
      <c r="AP568" s="79"/>
      <c r="AQ568" s="79"/>
      <c r="AR568" s="79"/>
      <c r="AS568" s="79"/>
      <c r="AT568" s="79"/>
    </row>
    <row r="569">
      <c r="A569" s="79"/>
      <c r="B569" s="79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  <c r="Y569" s="79"/>
      <c r="Z569" s="79"/>
      <c r="AA569" s="79"/>
      <c r="AB569" s="79"/>
      <c r="AC569" s="79"/>
      <c r="AD569" s="79"/>
      <c r="AE569" s="79"/>
      <c r="AF569" s="79"/>
      <c r="AG569" s="79"/>
      <c r="AH569" s="79"/>
      <c r="AI569" s="79"/>
      <c r="AJ569" s="79"/>
      <c r="AK569" s="79"/>
      <c r="AL569" s="79"/>
      <c r="AM569" s="79"/>
      <c r="AN569" s="79"/>
      <c r="AO569" s="79"/>
      <c r="AP569" s="79"/>
      <c r="AQ569" s="79"/>
      <c r="AR569" s="79"/>
      <c r="AS569" s="79"/>
      <c r="AT569" s="79"/>
    </row>
    <row r="570">
      <c r="A570" s="79"/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  <c r="Z570" s="79"/>
      <c r="AA570" s="79"/>
      <c r="AB570" s="79"/>
      <c r="AC570" s="79"/>
      <c r="AD570" s="79"/>
      <c r="AE570" s="79"/>
      <c r="AF570" s="79"/>
      <c r="AG570" s="79"/>
      <c r="AH570" s="79"/>
      <c r="AI570" s="79"/>
      <c r="AJ570" s="79"/>
      <c r="AK570" s="79"/>
      <c r="AL570" s="79"/>
      <c r="AM570" s="79"/>
      <c r="AN570" s="79"/>
      <c r="AO570" s="79"/>
      <c r="AP570" s="79"/>
      <c r="AQ570" s="79"/>
      <c r="AR570" s="79"/>
      <c r="AS570" s="79"/>
      <c r="AT570" s="79"/>
    </row>
    <row r="571">
      <c r="A571" s="79"/>
      <c r="B571" s="79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  <c r="Y571" s="79"/>
      <c r="Z571" s="79"/>
      <c r="AA571" s="79"/>
      <c r="AB571" s="79"/>
      <c r="AC571" s="79"/>
      <c r="AD571" s="79"/>
      <c r="AE571" s="79"/>
      <c r="AF571" s="79"/>
      <c r="AG571" s="79"/>
      <c r="AH571" s="79"/>
      <c r="AI571" s="79"/>
      <c r="AJ571" s="79"/>
      <c r="AK571" s="79"/>
      <c r="AL571" s="79"/>
      <c r="AM571" s="79"/>
      <c r="AN571" s="79"/>
      <c r="AO571" s="79"/>
      <c r="AP571" s="79"/>
      <c r="AQ571" s="79"/>
      <c r="AR571" s="79"/>
      <c r="AS571" s="79"/>
      <c r="AT571" s="79"/>
    </row>
    <row r="572">
      <c r="A572" s="79"/>
      <c r="B572" s="79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79"/>
      <c r="R572" s="79"/>
      <c r="S572" s="79"/>
      <c r="T572" s="79"/>
      <c r="U572" s="79"/>
      <c r="V572" s="79"/>
      <c r="W572" s="79"/>
      <c r="X572" s="79"/>
      <c r="Y572" s="79"/>
      <c r="Z572" s="79"/>
      <c r="AA572" s="79"/>
      <c r="AB572" s="79"/>
      <c r="AC572" s="79"/>
      <c r="AD572" s="79"/>
      <c r="AE572" s="79"/>
      <c r="AF572" s="79"/>
      <c r="AG572" s="79"/>
      <c r="AH572" s="79"/>
      <c r="AI572" s="79"/>
      <c r="AJ572" s="79"/>
      <c r="AK572" s="79"/>
      <c r="AL572" s="79"/>
      <c r="AM572" s="79"/>
      <c r="AN572" s="79"/>
      <c r="AO572" s="79"/>
      <c r="AP572" s="79"/>
      <c r="AQ572" s="79"/>
      <c r="AR572" s="79"/>
      <c r="AS572" s="79"/>
      <c r="AT572" s="79"/>
    </row>
    <row r="573">
      <c r="A573" s="79"/>
      <c r="B573" s="79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79"/>
      <c r="R573" s="79"/>
      <c r="S573" s="79"/>
      <c r="T573" s="79"/>
      <c r="U573" s="79"/>
      <c r="V573" s="79"/>
      <c r="W573" s="79"/>
      <c r="X573" s="79"/>
      <c r="Y573" s="79"/>
      <c r="Z573" s="79"/>
      <c r="AA573" s="79"/>
      <c r="AB573" s="79"/>
      <c r="AC573" s="79"/>
      <c r="AD573" s="79"/>
      <c r="AE573" s="79"/>
      <c r="AF573" s="79"/>
      <c r="AG573" s="79"/>
      <c r="AH573" s="79"/>
      <c r="AI573" s="79"/>
      <c r="AJ573" s="79"/>
      <c r="AK573" s="79"/>
      <c r="AL573" s="79"/>
      <c r="AM573" s="79"/>
      <c r="AN573" s="79"/>
      <c r="AO573" s="79"/>
      <c r="AP573" s="79"/>
      <c r="AQ573" s="79"/>
      <c r="AR573" s="79"/>
      <c r="AS573" s="79"/>
      <c r="AT573" s="79"/>
    </row>
    <row r="574">
      <c r="A574" s="79"/>
      <c r="B574" s="79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79"/>
      <c r="R574" s="79"/>
      <c r="S574" s="79"/>
      <c r="T574" s="79"/>
      <c r="U574" s="79"/>
      <c r="V574" s="79"/>
      <c r="W574" s="79"/>
      <c r="X574" s="79"/>
      <c r="Y574" s="79"/>
      <c r="Z574" s="79"/>
      <c r="AA574" s="79"/>
      <c r="AB574" s="79"/>
      <c r="AC574" s="79"/>
      <c r="AD574" s="79"/>
      <c r="AE574" s="79"/>
      <c r="AF574" s="79"/>
      <c r="AG574" s="79"/>
      <c r="AH574" s="79"/>
      <c r="AI574" s="79"/>
      <c r="AJ574" s="79"/>
      <c r="AK574" s="79"/>
      <c r="AL574" s="79"/>
      <c r="AM574" s="79"/>
      <c r="AN574" s="79"/>
      <c r="AO574" s="79"/>
      <c r="AP574" s="79"/>
      <c r="AQ574" s="79"/>
      <c r="AR574" s="79"/>
      <c r="AS574" s="79"/>
      <c r="AT574" s="79"/>
    </row>
    <row r="575">
      <c r="A575" s="79"/>
      <c r="B575" s="79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  <c r="Z575" s="79"/>
      <c r="AA575" s="79"/>
      <c r="AB575" s="79"/>
      <c r="AC575" s="79"/>
      <c r="AD575" s="79"/>
      <c r="AE575" s="79"/>
      <c r="AF575" s="79"/>
      <c r="AG575" s="79"/>
      <c r="AH575" s="79"/>
      <c r="AI575" s="79"/>
      <c r="AJ575" s="79"/>
      <c r="AK575" s="79"/>
      <c r="AL575" s="79"/>
      <c r="AM575" s="79"/>
      <c r="AN575" s="79"/>
      <c r="AO575" s="79"/>
      <c r="AP575" s="79"/>
      <c r="AQ575" s="79"/>
      <c r="AR575" s="79"/>
      <c r="AS575" s="79"/>
      <c r="AT575" s="79"/>
    </row>
    <row r="576">
      <c r="A576" s="79"/>
      <c r="B576" s="79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  <c r="Z576" s="79"/>
      <c r="AA576" s="79"/>
      <c r="AB576" s="79"/>
      <c r="AC576" s="79"/>
      <c r="AD576" s="79"/>
      <c r="AE576" s="79"/>
      <c r="AF576" s="79"/>
      <c r="AG576" s="79"/>
      <c r="AH576" s="79"/>
      <c r="AI576" s="79"/>
      <c r="AJ576" s="79"/>
      <c r="AK576" s="79"/>
      <c r="AL576" s="79"/>
      <c r="AM576" s="79"/>
      <c r="AN576" s="79"/>
      <c r="AO576" s="79"/>
      <c r="AP576" s="79"/>
      <c r="AQ576" s="79"/>
      <c r="AR576" s="79"/>
      <c r="AS576" s="79"/>
      <c r="AT576" s="79"/>
    </row>
    <row r="577">
      <c r="A577" s="79"/>
      <c r="B577" s="79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  <c r="Y577" s="79"/>
      <c r="Z577" s="79"/>
      <c r="AA577" s="79"/>
      <c r="AB577" s="79"/>
      <c r="AC577" s="79"/>
      <c r="AD577" s="79"/>
      <c r="AE577" s="79"/>
      <c r="AF577" s="79"/>
      <c r="AG577" s="79"/>
      <c r="AH577" s="79"/>
      <c r="AI577" s="79"/>
      <c r="AJ577" s="79"/>
      <c r="AK577" s="79"/>
      <c r="AL577" s="79"/>
      <c r="AM577" s="79"/>
      <c r="AN577" s="79"/>
      <c r="AO577" s="79"/>
      <c r="AP577" s="79"/>
      <c r="AQ577" s="79"/>
      <c r="AR577" s="79"/>
      <c r="AS577" s="79"/>
      <c r="AT577" s="79"/>
    </row>
    <row r="578">
      <c r="A578" s="79"/>
      <c r="B578" s="79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79"/>
      <c r="R578" s="79"/>
      <c r="S578" s="79"/>
      <c r="T578" s="79"/>
      <c r="U578" s="79"/>
      <c r="V578" s="79"/>
      <c r="W578" s="79"/>
      <c r="X578" s="79"/>
      <c r="Y578" s="79"/>
      <c r="Z578" s="79"/>
      <c r="AA578" s="79"/>
      <c r="AB578" s="79"/>
      <c r="AC578" s="79"/>
      <c r="AD578" s="79"/>
      <c r="AE578" s="79"/>
      <c r="AF578" s="79"/>
      <c r="AG578" s="79"/>
      <c r="AH578" s="79"/>
      <c r="AI578" s="79"/>
      <c r="AJ578" s="79"/>
      <c r="AK578" s="79"/>
      <c r="AL578" s="79"/>
      <c r="AM578" s="79"/>
      <c r="AN578" s="79"/>
      <c r="AO578" s="79"/>
      <c r="AP578" s="79"/>
      <c r="AQ578" s="79"/>
      <c r="AR578" s="79"/>
      <c r="AS578" s="79"/>
      <c r="AT578" s="79"/>
    </row>
    <row r="579">
      <c r="A579" s="79"/>
      <c r="B579" s="79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79"/>
      <c r="R579" s="79"/>
      <c r="S579" s="79"/>
      <c r="T579" s="79"/>
      <c r="U579" s="79"/>
      <c r="V579" s="79"/>
      <c r="W579" s="79"/>
      <c r="X579" s="79"/>
      <c r="Y579" s="79"/>
      <c r="Z579" s="79"/>
      <c r="AA579" s="79"/>
      <c r="AB579" s="79"/>
      <c r="AC579" s="79"/>
      <c r="AD579" s="79"/>
      <c r="AE579" s="79"/>
      <c r="AF579" s="79"/>
      <c r="AG579" s="79"/>
      <c r="AH579" s="79"/>
      <c r="AI579" s="79"/>
      <c r="AJ579" s="79"/>
      <c r="AK579" s="79"/>
      <c r="AL579" s="79"/>
      <c r="AM579" s="79"/>
      <c r="AN579" s="79"/>
      <c r="AO579" s="79"/>
      <c r="AP579" s="79"/>
      <c r="AQ579" s="79"/>
      <c r="AR579" s="79"/>
      <c r="AS579" s="79"/>
      <c r="AT579" s="79"/>
    </row>
    <row r="580">
      <c r="A580" s="79"/>
      <c r="B580" s="79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  <c r="Z580" s="79"/>
      <c r="AA580" s="79"/>
      <c r="AB580" s="79"/>
      <c r="AC580" s="79"/>
      <c r="AD580" s="79"/>
      <c r="AE580" s="79"/>
      <c r="AF580" s="79"/>
      <c r="AG580" s="79"/>
      <c r="AH580" s="79"/>
      <c r="AI580" s="79"/>
      <c r="AJ580" s="79"/>
      <c r="AK580" s="79"/>
      <c r="AL580" s="79"/>
      <c r="AM580" s="79"/>
      <c r="AN580" s="79"/>
      <c r="AO580" s="79"/>
      <c r="AP580" s="79"/>
      <c r="AQ580" s="79"/>
      <c r="AR580" s="79"/>
      <c r="AS580" s="79"/>
      <c r="AT580" s="79"/>
    </row>
    <row r="581">
      <c r="A581" s="79"/>
      <c r="B581" s="79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  <c r="Z581" s="79"/>
      <c r="AA581" s="79"/>
      <c r="AB581" s="79"/>
      <c r="AC581" s="79"/>
      <c r="AD581" s="79"/>
      <c r="AE581" s="79"/>
      <c r="AF581" s="79"/>
      <c r="AG581" s="79"/>
      <c r="AH581" s="79"/>
      <c r="AI581" s="79"/>
      <c r="AJ581" s="79"/>
      <c r="AK581" s="79"/>
      <c r="AL581" s="79"/>
      <c r="AM581" s="79"/>
      <c r="AN581" s="79"/>
      <c r="AO581" s="79"/>
      <c r="AP581" s="79"/>
      <c r="AQ581" s="79"/>
      <c r="AR581" s="79"/>
      <c r="AS581" s="79"/>
      <c r="AT581" s="79"/>
    </row>
    <row r="582">
      <c r="A582" s="79"/>
      <c r="B582" s="79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79"/>
      <c r="AA582" s="79"/>
      <c r="AB582" s="79"/>
      <c r="AC582" s="79"/>
      <c r="AD582" s="79"/>
      <c r="AE582" s="79"/>
      <c r="AF582" s="79"/>
      <c r="AG582" s="79"/>
      <c r="AH582" s="79"/>
      <c r="AI582" s="79"/>
      <c r="AJ582" s="79"/>
      <c r="AK582" s="79"/>
      <c r="AL582" s="79"/>
      <c r="AM582" s="79"/>
      <c r="AN582" s="79"/>
      <c r="AO582" s="79"/>
      <c r="AP582" s="79"/>
      <c r="AQ582" s="79"/>
      <c r="AR582" s="79"/>
      <c r="AS582" s="79"/>
      <c r="AT582" s="79"/>
    </row>
    <row r="583">
      <c r="A583" s="79"/>
      <c r="B583" s="79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  <c r="Z583" s="79"/>
      <c r="AA583" s="79"/>
      <c r="AB583" s="79"/>
      <c r="AC583" s="79"/>
      <c r="AD583" s="79"/>
      <c r="AE583" s="79"/>
      <c r="AF583" s="79"/>
      <c r="AG583" s="79"/>
      <c r="AH583" s="79"/>
      <c r="AI583" s="79"/>
      <c r="AJ583" s="79"/>
      <c r="AK583" s="79"/>
      <c r="AL583" s="79"/>
      <c r="AM583" s="79"/>
      <c r="AN583" s="79"/>
      <c r="AO583" s="79"/>
      <c r="AP583" s="79"/>
      <c r="AQ583" s="79"/>
      <c r="AR583" s="79"/>
      <c r="AS583" s="79"/>
      <c r="AT583" s="79"/>
    </row>
    <row r="584">
      <c r="A584" s="79"/>
      <c r="B584" s="79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79"/>
      <c r="R584" s="79"/>
      <c r="S584" s="79"/>
      <c r="T584" s="79"/>
      <c r="U584" s="79"/>
      <c r="V584" s="79"/>
      <c r="W584" s="79"/>
      <c r="X584" s="79"/>
      <c r="Y584" s="79"/>
      <c r="Z584" s="79"/>
      <c r="AA584" s="79"/>
      <c r="AB584" s="79"/>
      <c r="AC584" s="79"/>
      <c r="AD584" s="79"/>
      <c r="AE584" s="79"/>
      <c r="AF584" s="79"/>
      <c r="AG584" s="79"/>
      <c r="AH584" s="79"/>
      <c r="AI584" s="79"/>
      <c r="AJ584" s="79"/>
      <c r="AK584" s="79"/>
      <c r="AL584" s="79"/>
      <c r="AM584" s="79"/>
      <c r="AN584" s="79"/>
      <c r="AO584" s="79"/>
      <c r="AP584" s="79"/>
      <c r="AQ584" s="79"/>
      <c r="AR584" s="79"/>
      <c r="AS584" s="79"/>
      <c r="AT584" s="79"/>
    </row>
    <row r="585">
      <c r="A585" s="79"/>
      <c r="B585" s="79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79"/>
      <c r="R585" s="79"/>
      <c r="S585" s="79"/>
      <c r="T585" s="79"/>
      <c r="U585" s="79"/>
      <c r="V585" s="79"/>
      <c r="W585" s="79"/>
      <c r="X585" s="79"/>
      <c r="Y585" s="79"/>
      <c r="Z585" s="79"/>
      <c r="AA585" s="79"/>
      <c r="AB585" s="79"/>
      <c r="AC585" s="79"/>
      <c r="AD585" s="79"/>
      <c r="AE585" s="79"/>
      <c r="AF585" s="79"/>
      <c r="AG585" s="79"/>
      <c r="AH585" s="79"/>
      <c r="AI585" s="79"/>
      <c r="AJ585" s="79"/>
      <c r="AK585" s="79"/>
      <c r="AL585" s="79"/>
      <c r="AM585" s="79"/>
      <c r="AN585" s="79"/>
      <c r="AO585" s="79"/>
      <c r="AP585" s="79"/>
      <c r="AQ585" s="79"/>
      <c r="AR585" s="79"/>
      <c r="AS585" s="79"/>
      <c r="AT585" s="79"/>
    </row>
    <row r="586">
      <c r="A586" s="79"/>
      <c r="B586" s="79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79"/>
      <c r="R586" s="79"/>
      <c r="S586" s="79"/>
      <c r="T586" s="79"/>
      <c r="U586" s="79"/>
      <c r="V586" s="79"/>
      <c r="W586" s="79"/>
      <c r="X586" s="79"/>
      <c r="Y586" s="79"/>
      <c r="Z586" s="79"/>
      <c r="AA586" s="79"/>
      <c r="AB586" s="79"/>
      <c r="AC586" s="79"/>
      <c r="AD586" s="79"/>
      <c r="AE586" s="79"/>
      <c r="AF586" s="79"/>
      <c r="AG586" s="79"/>
      <c r="AH586" s="79"/>
      <c r="AI586" s="79"/>
      <c r="AJ586" s="79"/>
      <c r="AK586" s="79"/>
      <c r="AL586" s="79"/>
      <c r="AM586" s="79"/>
      <c r="AN586" s="79"/>
      <c r="AO586" s="79"/>
      <c r="AP586" s="79"/>
      <c r="AQ586" s="79"/>
      <c r="AR586" s="79"/>
      <c r="AS586" s="79"/>
      <c r="AT586" s="79"/>
    </row>
    <row r="587">
      <c r="A587" s="79"/>
      <c r="B587" s="79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79"/>
      <c r="R587" s="79"/>
      <c r="S587" s="79"/>
      <c r="T587" s="79"/>
      <c r="U587" s="79"/>
      <c r="V587" s="79"/>
      <c r="W587" s="79"/>
      <c r="X587" s="79"/>
      <c r="Y587" s="79"/>
      <c r="Z587" s="79"/>
      <c r="AA587" s="79"/>
      <c r="AB587" s="79"/>
      <c r="AC587" s="79"/>
      <c r="AD587" s="79"/>
      <c r="AE587" s="79"/>
      <c r="AF587" s="79"/>
      <c r="AG587" s="79"/>
      <c r="AH587" s="79"/>
      <c r="AI587" s="79"/>
      <c r="AJ587" s="79"/>
      <c r="AK587" s="79"/>
      <c r="AL587" s="79"/>
      <c r="AM587" s="79"/>
      <c r="AN587" s="79"/>
      <c r="AO587" s="79"/>
      <c r="AP587" s="79"/>
      <c r="AQ587" s="79"/>
      <c r="AR587" s="79"/>
      <c r="AS587" s="79"/>
      <c r="AT587" s="79"/>
    </row>
    <row r="588">
      <c r="A588" s="79"/>
      <c r="B588" s="79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79"/>
      <c r="R588" s="79"/>
      <c r="S588" s="79"/>
      <c r="T588" s="79"/>
      <c r="U588" s="79"/>
      <c r="V588" s="79"/>
      <c r="W588" s="79"/>
      <c r="X588" s="79"/>
      <c r="Y588" s="79"/>
      <c r="Z588" s="79"/>
      <c r="AA588" s="79"/>
      <c r="AB588" s="79"/>
      <c r="AC588" s="79"/>
      <c r="AD588" s="79"/>
      <c r="AE588" s="79"/>
      <c r="AF588" s="79"/>
      <c r="AG588" s="79"/>
      <c r="AH588" s="79"/>
      <c r="AI588" s="79"/>
      <c r="AJ588" s="79"/>
      <c r="AK588" s="79"/>
      <c r="AL588" s="79"/>
      <c r="AM588" s="79"/>
      <c r="AN588" s="79"/>
      <c r="AO588" s="79"/>
      <c r="AP588" s="79"/>
      <c r="AQ588" s="79"/>
      <c r="AR588" s="79"/>
      <c r="AS588" s="79"/>
      <c r="AT588" s="79"/>
    </row>
    <row r="589">
      <c r="A589" s="79"/>
      <c r="B589" s="79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79"/>
      <c r="R589" s="79"/>
      <c r="S589" s="79"/>
      <c r="T589" s="79"/>
      <c r="U589" s="79"/>
      <c r="V589" s="79"/>
      <c r="W589" s="79"/>
      <c r="X589" s="79"/>
      <c r="Y589" s="79"/>
      <c r="Z589" s="79"/>
      <c r="AA589" s="79"/>
      <c r="AB589" s="79"/>
      <c r="AC589" s="79"/>
      <c r="AD589" s="79"/>
      <c r="AE589" s="79"/>
      <c r="AF589" s="79"/>
      <c r="AG589" s="79"/>
      <c r="AH589" s="79"/>
      <c r="AI589" s="79"/>
      <c r="AJ589" s="79"/>
      <c r="AK589" s="79"/>
      <c r="AL589" s="79"/>
      <c r="AM589" s="79"/>
      <c r="AN589" s="79"/>
      <c r="AO589" s="79"/>
      <c r="AP589" s="79"/>
      <c r="AQ589" s="79"/>
      <c r="AR589" s="79"/>
      <c r="AS589" s="79"/>
      <c r="AT589" s="79"/>
    </row>
    <row r="590">
      <c r="A590" s="79"/>
      <c r="B590" s="79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79"/>
      <c r="R590" s="79"/>
      <c r="S590" s="79"/>
      <c r="T590" s="79"/>
      <c r="U590" s="79"/>
      <c r="V590" s="79"/>
      <c r="W590" s="79"/>
      <c r="X590" s="79"/>
      <c r="Y590" s="79"/>
      <c r="Z590" s="79"/>
      <c r="AA590" s="79"/>
      <c r="AB590" s="79"/>
      <c r="AC590" s="79"/>
      <c r="AD590" s="79"/>
      <c r="AE590" s="79"/>
      <c r="AF590" s="79"/>
      <c r="AG590" s="79"/>
      <c r="AH590" s="79"/>
      <c r="AI590" s="79"/>
      <c r="AJ590" s="79"/>
      <c r="AK590" s="79"/>
      <c r="AL590" s="79"/>
      <c r="AM590" s="79"/>
      <c r="AN590" s="79"/>
      <c r="AO590" s="79"/>
      <c r="AP590" s="79"/>
      <c r="AQ590" s="79"/>
      <c r="AR590" s="79"/>
      <c r="AS590" s="79"/>
      <c r="AT590" s="79"/>
    </row>
    <row r="591">
      <c r="A591" s="79"/>
      <c r="B591" s="79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79"/>
      <c r="R591" s="79"/>
      <c r="S591" s="79"/>
      <c r="T591" s="79"/>
      <c r="U591" s="79"/>
      <c r="V591" s="79"/>
      <c r="W591" s="79"/>
      <c r="X591" s="79"/>
      <c r="Y591" s="79"/>
      <c r="Z591" s="79"/>
      <c r="AA591" s="79"/>
      <c r="AB591" s="79"/>
      <c r="AC591" s="79"/>
      <c r="AD591" s="79"/>
      <c r="AE591" s="79"/>
      <c r="AF591" s="79"/>
      <c r="AG591" s="79"/>
      <c r="AH591" s="79"/>
      <c r="AI591" s="79"/>
      <c r="AJ591" s="79"/>
      <c r="AK591" s="79"/>
      <c r="AL591" s="79"/>
      <c r="AM591" s="79"/>
      <c r="AN591" s="79"/>
      <c r="AO591" s="79"/>
      <c r="AP591" s="79"/>
      <c r="AQ591" s="79"/>
      <c r="AR591" s="79"/>
      <c r="AS591" s="79"/>
      <c r="AT591" s="79"/>
    </row>
    <row r="592">
      <c r="A592" s="79"/>
      <c r="B592" s="79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  <c r="Y592" s="79"/>
      <c r="Z592" s="79"/>
      <c r="AA592" s="79"/>
      <c r="AB592" s="79"/>
      <c r="AC592" s="79"/>
      <c r="AD592" s="79"/>
      <c r="AE592" s="79"/>
      <c r="AF592" s="79"/>
      <c r="AG592" s="79"/>
      <c r="AH592" s="79"/>
      <c r="AI592" s="79"/>
      <c r="AJ592" s="79"/>
      <c r="AK592" s="79"/>
      <c r="AL592" s="79"/>
      <c r="AM592" s="79"/>
      <c r="AN592" s="79"/>
      <c r="AO592" s="79"/>
      <c r="AP592" s="79"/>
      <c r="AQ592" s="79"/>
      <c r="AR592" s="79"/>
      <c r="AS592" s="79"/>
      <c r="AT592" s="79"/>
    </row>
    <row r="593">
      <c r="A593" s="79"/>
      <c r="B593" s="79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  <c r="Y593" s="79"/>
      <c r="Z593" s="79"/>
      <c r="AA593" s="79"/>
      <c r="AB593" s="79"/>
      <c r="AC593" s="79"/>
      <c r="AD593" s="79"/>
      <c r="AE593" s="79"/>
      <c r="AF593" s="79"/>
      <c r="AG593" s="79"/>
      <c r="AH593" s="79"/>
      <c r="AI593" s="79"/>
      <c r="AJ593" s="79"/>
      <c r="AK593" s="79"/>
      <c r="AL593" s="79"/>
      <c r="AM593" s="79"/>
      <c r="AN593" s="79"/>
      <c r="AO593" s="79"/>
      <c r="AP593" s="79"/>
      <c r="AQ593" s="79"/>
      <c r="AR593" s="79"/>
      <c r="AS593" s="79"/>
      <c r="AT593" s="79"/>
    </row>
    <row r="594">
      <c r="A594" s="79"/>
      <c r="B594" s="79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  <c r="Z594" s="79"/>
      <c r="AA594" s="79"/>
      <c r="AB594" s="79"/>
      <c r="AC594" s="79"/>
      <c r="AD594" s="79"/>
      <c r="AE594" s="79"/>
      <c r="AF594" s="79"/>
      <c r="AG594" s="79"/>
      <c r="AH594" s="79"/>
      <c r="AI594" s="79"/>
      <c r="AJ594" s="79"/>
      <c r="AK594" s="79"/>
      <c r="AL594" s="79"/>
      <c r="AM594" s="79"/>
      <c r="AN594" s="79"/>
      <c r="AO594" s="79"/>
      <c r="AP594" s="79"/>
      <c r="AQ594" s="79"/>
      <c r="AR594" s="79"/>
      <c r="AS594" s="79"/>
      <c r="AT594" s="79"/>
    </row>
    <row r="595">
      <c r="A595" s="79"/>
      <c r="B595" s="79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  <c r="Y595" s="79"/>
      <c r="Z595" s="79"/>
      <c r="AA595" s="79"/>
      <c r="AB595" s="79"/>
      <c r="AC595" s="79"/>
      <c r="AD595" s="79"/>
      <c r="AE595" s="79"/>
      <c r="AF595" s="79"/>
      <c r="AG595" s="79"/>
      <c r="AH595" s="79"/>
      <c r="AI595" s="79"/>
      <c r="AJ595" s="79"/>
      <c r="AK595" s="79"/>
      <c r="AL595" s="79"/>
      <c r="AM595" s="79"/>
      <c r="AN595" s="79"/>
      <c r="AO595" s="79"/>
      <c r="AP595" s="79"/>
      <c r="AQ595" s="79"/>
      <c r="AR595" s="79"/>
      <c r="AS595" s="79"/>
      <c r="AT595" s="79"/>
    </row>
    <row r="596">
      <c r="A596" s="79"/>
      <c r="B596" s="79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  <c r="Z596" s="79"/>
      <c r="AA596" s="79"/>
      <c r="AB596" s="79"/>
      <c r="AC596" s="79"/>
      <c r="AD596" s="79"/>
      <c r="AE596" s="79"/>
      <c r="AF596" s="79"/>
      <c r="AG596" s="79"/>
      <c r="AH596" s="79"/>
      <c r="AI596" s="79"/>
      <c r="AJ596" s="79"/>
      <c r="AK596" s="79"/>
      <c r="AL596" s="79"/>
      <c r="AM596" s="79"/>
      <c r="AN596" s="79"/>
      <c r="AO596" s="79"/>
      <c r="AP596" s="79"/>
      <c r="AQ596" s="79"/>
      <c r="AR596" s="79"/>
      <c r="AS596" s="79"/>
      <c r="AT596" s="79"/>
    </row>
    <row r="597">
      <c r="A597" s="79"/>
      <c r="B597" s="79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79"/>
      <c r="R597" s="79"/>
      <c r="S597" s="79"/>
      <c r="T597" s="79"/>
      <c r="U597" s="79"/>
      <c r="V597" s="79"/>
      <c r="W597" s="79"/>
      <c r="X597" s="79"/>
      <c r="Y597" s="79"/>
      <c r="Z597" s="79"/>
      <c r="AA597" s="79"/>
      <c r="AB597" s="79"/>
      <c r="AC597" s="79"/>
      <c r="AD597" s="79"/>
      <c r="AE597" s="79"/>
      <c r="AF597" s="79"/>
      <c r="AG597" s="79"/>
      <c r="AH597" s="79"/>
      <c r="AI597" s="79"/>
      <c r="AJ597" s="79"/>
      <c r="AK597" s="79"/>
      <c r="AL597" s="79"/>
      <c r="AM597" s="79"/>
      <c r="AN597" s="79"/>
      <c r="AO597" s="79"/>
      <c r="AP597" s="79"/>
      <c r="AQ597" s="79"/>
      <c r="AR597" s="79"/>
      <c r="AS597" s="79"/>
      <c r="AT597" s="79"/>
    </row>
    <row r="598">
      <c r="A598" s="79"/>
      <c r="B598" s="79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  <c r="Z598" s="79"/>
      <c r="AA598" s="79"/>
      <c r="AB598" s="79"/>
      <c r="AC598" s="79"/>
      <c r="AD598" s="79"/>
      <c r="AE598" s="79"/>
      <c r="AF598" s="79"/>
      <c r="AG598" s="79"/>
      <c r="AH598" s="79"/>
      <c r="AI598" s="79"/>
      <c r="AJ598" s="79"/>
      <c r="AK598" s="79"/>
      <c r="AL598" s="79"/>
      <c r="AM598" s="79"/>
      <c r="AN598" s="79"/>
      <c r="AO598" s="79"/>
      <c r="AP598" s="79"/>
      <c r="AQ598" s="79"/>
      <c r="AR598" s="79"/>
      <c r="AS598" s="79"/>
      <c r="AT598" s="79"/>
    </row>
    <row r="599">
      <c r="A599" s="79"/>
      <c r="B599" s="79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  <c r="Z599" s="79"/>
      <c r="AA599" s="79"/>
      <c r="AB599" s="79"/>
      <c r="AC599" s="79"/>
      <c r="AD599" s="79"/>
      <c r="AE599" s="79"/>
      <c r="AF599" s="79"/>
      <c r="AG599" s="79"/>
      <c r="AH599" s="79"/>
      <c r="AI599" s="79"/>
      <c r="AJ599" s="79"/>
      <c r="AK599" s="79"/>
      <c r="AL599" s="79"/>
      <c r="AM599" s="79"/>
      <c r="AN599" s="79"/>
      <c r="AO599" s="79"/>
      <c r="AP599" s="79"/>
      <c r="AQ599" s="79"/>
      <c r="AR599" s="79"/>
      <c r="AS599" s="79"/>
      <c r="AT599" s="79"/>
    </row>
    <row r="600">
      <c r="A600" s="79"/>
      <c r="B600" s="79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79"/>
      <c r="R600" s="79"/>
      <c r="S600" s="79"/>
      <c r="T600" s="79"/>
      <c r="U600" s="79"/>
      <c r="V600" s="79"/>
      <c r="W600" s="79"/>
      <c r="X600" s="79"/>
      <c r="Y600" s="79"/>
      <c r="Z600" s="79"/>
      <c r="AA600" s="79"/>
      <c r="AB600" s="79"/>
      <c r="AC600" s="79"/>
      <c r="AD600" s="79"/>
      <c r="AE600" s="79"/>
      <c r="AF600" s="79"/>
      <c r="AG600" s="79"/>
      <c r="AH600" s="79"/>
      <c r="AI600" s="79"/>
      <c r="AJ600" s="79"/>
      <c r="AK600" s="79"/>
      <c r="AL600" s="79"/>
      <c r="AM600" s="79"/>
      <c r="AN600" s="79"/>
      <c r="AO600" s="79"/>
      <c r="AP600" s="79"/>
      <c r="AQ600" s="79"/>
      <c r="AR600" s="79"/>
      <c r="AS600" s="79"/>
      <c r="AT600" s="79"/>
    </row>
    <row r="601">
      <c r="A601" s="79"/>
      <c r="B601" s="79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79"/>
      <c r="R601" s="79"/>
      <c r="S601" s="79"/>
      <c r="T601" s="79"/>
      <c r="U601" s="79"/>
      <c r="V601" s="79"/>
      <c r="W601" s="79"/>
      <c r="X601" s="79"/>
      <c r="Y601" s="79"/>
      <c r="Z601" s="79"/>
      <c r="AA601" s="79"/>
      <c r="AB601" s="79"/>
      <c r="AC601" s="79"/>
      <c r="AD601" s="79"/>
      <c r="AE601" s="79"/>
      <c r="AF601" s="79"/>
      <c r="AG601" s="79"/>
      <c r="AH601" s="79"/>
      <c r="AI601" s="79"/>
      <c r="AJ601" s="79"/>
      <c r="AK601" s="79"/>
      <c r="AL601" s="79"/>
      <c r="AM601" s="79"/>
      <c r="AN601" s="79"/>
      <c r="AO601" s="79"/>
      <c r="AP601" s="79"/>
      <c r="AQ601" s="79"/>
      <c r="AR601" s="79"/>
      <c r="AS601" s="79"/>
      <c r="AT601" s="79"/>
    </row>
    <row r="602">
      <c r="A602" s="79"/>
      <c r="B602" s="79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79"/>
      <c r="R602" s="79"/>
      <c r="S602" s="79"/>
      <c r="T602" s="79"/>
      <c r="U602" s="79"/>
      <c r="V602" s="79"/>
      <c r="W602" s="79"/>
      <c r="X602" s="79"/>
      <c r="Y602" s="79"/>
      <c r="Z602" s="79"/>
      <c r="AA602" s="79"/>
      <c r="AB602" s="79"/>
      <c r="AC602" s="79"/>
      <c r="AD602" s="79"/>
      <c r="AE602" s="79"/>
      <c r="AF602" s="79"/>
      <c r="AG602" s="79"/>
      <c r="AH602" s="79"/>
      <c r="AI602" s="79"/>
      <c r="AJ602" s="79"/>
      <c r="AK602" s="79"/>
      <c r="AL602" s="79"/>
      <c r="AM602" s="79"/>
      <c r="AN602" s="79"/>
      <c r="AO602" s="79"/>
      <c r="AP602" s="79"/>
      <c r="AQ602" s="79"/>
      <c r="AR602" s="79"/>
      <c r="AS602" s="79"/>
      <c r="AT602" s="79"/>
    </row>
    <row r="603">
      <c r="A603" s="79"/>
      <c r="B603" s="79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79"/>
      <c r="R603" s="79"/>
      <c r="S603" s="79"/>
      <c r="T603" s="79"/>
      <c r="U603" s="79"/>
      <c r="V603" s="79"/>
      <c r="W603" s="79"/>
      <c r="X603" s="79"/>
      <c r="Y603" s="79"/>
      <c r="Z603" s="79"/>
      <c r="AA603" s="79"/>
      <c r="AB603" s="79"/>
      <c r="AC603" s="79"/>
      <c r="AD603" s="79"/>
      <c r="AE603" s="79"/>
      <c r="AF603" s="79"/>
      <c r="AG603" s="79"/>
      <c r="AH603" s="79"/>
      <c r="AI603" s="79"/>
      <c r="AJ603" s="79"/>
      <c r="AK603" s="79"/>
      <c r="AL603" s="79"/>
      <c r="AM603" s="79"/>
      <c r="AN603" s="79"/>
      <c r="AO603" s="79"/>
      <c r="AP603" s="79"/>
      <c r="AQ603" s="79"/>
      <c r="AR603" s="79"/>
      <c r="AS603" s="79"/>
      <c r="AT603" s="79"/>
    </row>
    <row r="604">
      <c r="A604" s="79"/>
      <c r="B604" s="79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79"/>
      <c r="R604" s="79"/>
      <c r="S604" s="79"/>
      <c r="T604" s="79"/>
      <c r="U604" s="79"/>
      <c r="V604" s="79"/>
      <c r="W604" s="79"/>
      <c r="X604" s="79"/>
      <c r="Y604" s="79"/>
      <c r="Z604" s="79"/>
      <c r="AA604" s="79"/>
      <c r="AB604" s="79"/>
      <c r="AC604" s="79"/>
      <c r="AD604" s="79"/>
      <c r="AE604" s="79"/>
      <c r="AF604" s="79"/>
      <c r="AG604" s="79"/>
      <c r="AH604" s="79"/>
      <c r="AI604" s="79"/>
      <c r="AJ604" s="79"/>
      <c r="AK604" s="79"/>
      <c r="AL604" s="79"/>
      <c r="AM604" s="79"/>
      <c r="AN604" s="79"/>
      <c r="AO604" s="79"/>
      <c r="AP604" s="79"/>
      <c r="AQ604" s="79"/>
      <c r="AR604" s="79"/>
      <c r="AS604" s="79"/>
      <c r="AT604" s="79"/>
    </row>
    <row r="605">
      <c r="A605" s="79"/>
      <c r="B605" s="79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79"/>
      <c r="R605" s="79"/>
      <c r="S605" s="79"/>
      <c r="T605" s="79"/>
      <c r="U605" s="79"/>
      <c r="V605" s="79"/>
      <c r="W605" s="79"/>
      <c r="X605" s="79"/>
      <c r="Y605" s="79"/>
      <c r="Z605" s="79"/>
      <c r="AA605" s="79"/>
      <c r="AB605" s="79"/>
      <c r="AC605" s="79"/>
      <c r="AD605" s="79"/>
      <c r="AE605" s="79"/>
      <c r="AF605" s="79"/>
      <c r="AG605" s="79"/>
      <c r="AH605" s="79"/>
      <c r="AI605" s="79"/>
      <c r="AJ605" s="79"/>
      <c r="AK605" s="79"/>
      <c r="AL605" s="79"/>
      <c r="AM605" s="79"/>
      <c r="AN605" s="79"/>
      <c r="AO605" s="79"/>
      <c r="AP605" s="79"/>
      <c r="AQ605" s="79"/>
      <c r="AR605" s="79"/>
      <c r="AS605" s="79"/>
      <c r="AT605" s="79"/>
    </row>
    <row r="606">
      <c r="A606" s="79"/>
      <c r="B606" s="79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79"/>
      <c r="R606" s="79"/>
      <c r="S606" s="79"/>
      <c r="T606" s="79"/>
      <c r="U606" s="79"/>
      <c r="V606" s="79"/>
      <c r="W606" s="79"/>
      <c r="X606" s="79"/>
      <c r="Y606" s="79"/>
      <c r="Z606" s="79"/>
      <c r="AA606" s="79"/>
      <c r="AB606" s="79"/>
      <c r="AC606" s="79"/>
      <c r="AD606" s="79"/>
      <c r="AE606" s="79"/>
      <c r="AF606" s="79"/>
      <c r="AG606" s="79"/>
      <c r="AH606" s="79"/>
      <c r="AI606" s="79"/>
      <c r="AJ606" s="79"/>
      <c r="AK606" s="79"/>
      <c r="AL606" s="79"/>
      <c r="AM606" s="79"/>
      <c r="AN606" s="79"/>
      <c r="AO606" s="79"/>
      <c r="AP606" s="79"/>
      <c r="AQ606" s="79"/>
      <c r="AR606" s="79"/>
      <c r="AS606" s="79"/>
      <c r="AT606" s="79"/>
    </row>
    <row r="607">
      <c r="A607" s="79"/>
      <c r="B607" s="79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  <c r="Y607" s="79"/>
      <c r="Z607" s="79"/>
      <c r="AA607" s="79"/>
      <c r="AB607" s="79"/>
      <c r="AC607" s="79"/>
      <c r="AD607" s="79"/>
      <c r="AE607" s="79"/>
      <c r="AF607" s="79"/>
      <c r="AG607" s="79"/>
      <c r="AH607" s="79"/>
      <c r="AI607" s="79"/>
      <c r="AJ607" s="79"/>
      <c r="AK607" s="79"/>
      <c r="AL607" s="79"/>
      <c r="AM607" s="79"/>
      <c r="AN607" s="79"/>
      <c r="AO607" s="79"/>
      <c r="AP607" s="79"/>
      <c r="AQ607" s="79"/>
      <c r="AR607" s="79"/>
      <c r="AS607" s="79"/>
      <c r="AT607" s="79"/>
    </row>
    <row r="608">
      <c r="A608" s="79"/>
      <c r="B608" s="79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79"/>
      <c r="R608" s="79"/>
      <c r="S608" s="79"/>
      <c r="T608" s="79"/>
      <c r="U608" s="79"/>
      <c r="V608" s="79"/>
      <c r="W608" s="79"/>
      <c r="X608" s="79"/>
      <c r="Y608" s="79"/>
      <c r="Z608" s="79"/>
      <c r="AA608" s="79"/>
      <c r="AB608" s="79"/>
      <c r="AC608" s="79"/>
      <c r="AD608" s="79"/>
      <c r="AE608" s="79"/>
      <c r="AF608" s="79"/>
      <c r="AG608" s="79"/>
      <c r="AH608" s="79"/>
      <c r="AI608" s="79"/>
      <c r="AJ608" s="79"/>
      <c r="AK608" s="79"/>
      <c r="AL608" s="79"/>
      <c r="AM608" s="79"/>
      <c r="AN608" s="79"/>
      <c r="AO608" s="79"/>
      <c r="AP608" s="79"/>
      <c r="AQ608" s="79"/>
      <c r="AR608" s="79"/>
      <c r="AS608" s="79"/>
      <c r="AT608" s="79"/>
    </row>
    <row r="609">
      <c r="A609" s="79"/>
      <c r="B609" s="79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79"/>
      <c r="R609" s="79"/>
      <c r="S609" s="79"/>
      <c r="T609" s="79"/>
      <c r="U609" s="79"/>
      <c r="V609" s="79"/>
      <c r="W609" s="79"/>
      <c r="X609" s="79"/>
      <c r="Y609" s="79"/>
      <c r="Z609" s="79"/>
      <c r="AA609" s="79"/>
      <c r="AB609" s="79"/>
      <c r="AC609" s="79"/>
      <c r="AD609" s="79"/>
      <c r="AE609" s="79"/>
      <c r="AF609" s="79"/>
      <c r="AG609" s="79"/>
      <c r="AH609" s="79"/>
      <c r="AI609" s="79"/>
      <c r="AJ609" s="79"/>
      <c r="AK609" s="79"/>
      <c r="AL609" s="79"/>
      <c r="AM609" s="79"/>
      <c r="AN609" s="79"/>
      <c r="AO609" s="79"/>
      <c r="AP609" s="79"/>
      <c r="AQ609" s="79"/>
      <c r="AR609" s="79"/>
      <c r="AS609" s="79"/>
      <c r="AT609" s="79"/>
    </row>
    <row r="610">
      <c r="A610" s="79"/>
      <c r="B610" s="79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79"/>
      <c r="R610" s="79"/>
      <c r="S610" s="79"/>
      <c r="T610" s="79"/>
      <c r="U610" s="79"/>
      <c r="V610" s="79"/>
      <c r="W610" s="79"/>
      <c r="X610" s="79"/>
      <c r="Y610" s="79"/>
      <c r="Z610" s="79"/>
      <c r="AA610" s="79"/>
      <c r="AB610" s="79"/>
      <c r="AC610" s="79"/>
      <c r="AD610" s="79"/>
      <c r="AE610" s="79"/>
      <c r="AF610" s="79"/>
      <c r="AG610" s="79"/>
      <c r="AH610" s="79"/>
      <c r="AI610" s="79"/>
      <c r="AJ610" s="79"/>
      <c r="AK610" s="79"/>
      <c r="AL610" s="79"/>
      <c r="AM610" s="79"/>
      <c r="AN610" s="79"/>
      <c r="AO610" s="79"/>
      <c r="AP610" s="79"/>
      <c r="AQ610" s="79"/>
      <c r="AR610" s="79"/>
      <c r="AS610" s="79"/>
      <c r="AT610" s="79"/>
    </row>
    <row r="611">
      <c r="A611" s="79"/>
      <c r="B611" s="79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79"/>
      <c r="R611" s="79"/>
      <c r="S611" s="79"/>
      <c r="T611" s="79"/>
      <c r="U611" s="79"/>
      <c r="V611" s="79"/>
      <c r="W611" s="79"/>
      <c r="X611" s="79"/>
      <c r="Y611" s="79"/>
      <c r="Z611" s="79"/>
      <c r="AA611" s="79"/>
      <c r="AB611" s="79"/>
      <c r="AC611" s="79"/>
      <c r="AD611" s="79"/>
      <c r="AE611" s="79"/>
      <c r="AF611" s="79"/>
      <c r="AG611" s="79"/>
      <c r="AH611" s="79"/>
      <c r="AI611" s="79"/>
      <c r="AJ611" s="79"/>
      <c r="AK611" s="79"/>
      <c r="AL611" s="79"/>
      <c r="AM611" s="79"/>
      <c r="AN611" s="79"/>
      <c r="AO611" s="79"/>
      <c r="AP611" s="79"/>
      <c r="AQ611" s="79"/>
      <c r="AR611" s="79"/>
      <c r="AS611" s="79"/>
      <c r="AT611" s="79"/>
    </row>
    <row r="612">
      <c r="A612" s="79"/>
      <c r="B612" s="79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79"/>
      <c r="R612" s="79"/>
      <c r="S612" s="79"/>
      <c r="T612" s="79"/>
      <c r="U612" s="79"/>
      <c r="V612" s="79"/>
      <c r="W612" s="79"/>
      <c r="X612" s="79"/>
      <c r="Y612" s="79"/>
      <c r="Z612" s="79"/>
      <c r="AA612" s="79"/>
      <c r="AB612" s="79"/>
      <c r="AC612" s="79"/>
      <c r="AD612" s="79"/>
      <c r="AE612" s="79"/>
      <c r="AF612" s="79"/>
      <c r="AG612" s="79"/>
      <c r="AH612" s="79"/>
      <c r="AI612" s="79"/>
      <c r="AJ612" s="79"/>
      <c r="AK612" s="79"/>
      <c r="AL612" s="79"/>
      <c r="AM612" s="79"/>
      <c r="AN612" s="79"/>
      <c r="AO612" s="79"/>
      <c r="AP612" s="79"/>
      <c r="AQ612" s="79"/>
      <c r="AR612" s="79"/>
      <c r="AS612" s="79"/>
      <c r="AT612" s="79"/>
    </row>
    <row r="613">
      <c r="A613" s="79"/>
      <c r="B613" s="79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79"/>
      <c r="R613" s="79"/>
      <c r="S613" s="79"/>
      <c r="T613" s="79"/>
      <c r="U613" s="79"/>
      <c r="V613" s="79"/>
      <c r="W613" s="79"/>
      <c r="X613" s="79"/>
      <c r="Y613" s="79"/>
      <c r="Z613" s="79"/>
      <c r="AA613" s="79"/>
      <c r="AB613" s="79"/>
      <c r="AC613" s="79"/>
      <c r="AD613" s="79"/>
      <c r="AE613" s="79"/>
      <c r="AF613" s="79"/>
      <c r="AG613" s="79"/>
      <c r="AH613" s="79"/>
      <c r="AI613" s="79"/>
      <c r="AJ613" s="79"/>
      <c r="AK613" s="79"/>
      <c r="AL613" s="79"/>
      <c r="AM613" s="79"/>
      <c r="AN613" s="79"/>
      <c r="AO613" s="79"/>
      <c r="AP613" s="79"/>
      <c r="AQ613" s="79"/>
      <c r="AR613" s="79"/>
      <c r="AS613" s="79"/>
      <c r="AT613" s="79"/>
    </row>
    <row r="614">
      <c r="A614" s="79"/>
      <c r="B614" s="79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  <c r="Z614" s="79"/>
      <c r="AA614" s="79"/>
      <c r="AB614" s="79"/>
      <c r="AC614" s="79"/>
      <c r="AD614" s="79"/>
      <c r="AE614" s="79"/>
      <c r="AF614" s="79"/>
      <c r="AG614" s="79"/>
      <c r="AH614" s="79"/>
      <c r="AI614" s="79"/>
      <c r="AJ614" s="79"/>
      <c r="AK614" s="79"/>
      <c r="AL614" s="79"/>
      <c r="AM614" s="79"/>
      <c r="AN614" s="79"/>
      <c r="AO614" s="79"/>
      <c r="AP614" s="79"/>
      <c r="AQ614" s="79"/>
      <c r="AR614" s="79"/>
      <c r="AS614" s="79"/>
      <c r="AT614" s="79"/>
    </row>
    <row r="615">
      <c r="A615" s="79"/>
      <c r="B615" s="79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79"/>
      <c r="R615" s="79"/>
      <c r="S615" s="79"/>
      <c r="T615" s="79"/>
      <c r="U615" s="79"/>
      <c r="V615" s="79"/>
      <c r="W615" s="79"/>
      <c r="X615" s="79"/>
      <c r="Y615" s="79"/>
      <c r="Z615" s="79"/>
      <c r="AA615" s="79"/>
      <c r="AB615" s="79"/>
      <c r="AC615" s="79"/>
      <c r="AD615" s="79"/>
      <c r="AE615" s="79"/>
      <c r="AF615" s="79"/>
      <c r="AG615" s="79"/>
      <c r="AH615" s="79"/>
      <c r="AI615" s="79"/>
      <c r="AJ615" s="79"/>
      <c r="AK615" s="79"/>
      <c r="AL615" s="79"/>
      <c r="AM615" s="79"/>
      <c r="AN615" s="79"/>
      <c r="AO615" s="79"/>
      <c r="AP615" s="79"/>
      <c r="AQ615" s="79"/>
      <c r="AR615" s="79"/>
      <c r="AS615" s="79"/>
      <c r="AT615" s="79"/>
    </row>
    <row r="616">
      <c r="A616" s="79"/>
      <c r="B616" s="79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79"/>
      <c r="R616" s="79"/>
      <c r="S616" s="79"/>
      <c r="T616" s="79"/>
      <c r="U616" s="79"/>
      <c r="V616" s="79"/>
      <c r="W616" s="79"/>
      <c r="X616" s="79"/>
      <c r="Y616" s="79"/>
      <c r="Z616" s="79"/>
      <c r="AA616" s="79"/>
      <c r="AB616" s="79"/>
      <c r="AC616" s="79"/>
      <c r="AD616" s="79"/>
      <c r="AE616" s="79"/>
      <c r="AF616" s="79"/>
      <c r="AG616" s="79"/>
      <c r="AH616" s="79"/>
      <c r="AI616" s="79"/>
      <c r="AJ616" s="79"/>
      <c r="AK616" s="79"/>
      <c r="AL616" s="79"/>
      <c r="AM616" s="79"/>
      <c r="AN616" s="79"/>
      <c r="AO616" s="79"/>
      <c r="AP616" s="79"/>
      <c r="AQ616" s="79"/>
      <c r="AR616" s="79"/>
      <c r="AS616" s="79"/>
      <c r="AT616" s="79"/>
    </row>
    <row r="617">
      <c r="A617" s="79"/>
      <c r="B617" s="79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79"/>
      <c r="R617" s="79"/>
      <c r="S617" s="79"/>
      <c r="T617" s="79"/>
      <c r="U617" s="79"/>
      <c r="V617" s="79"/>
      <c r="W617" s="79"/>
      <c r="X617" s="79"/>
      <c r="Y617" s="79"/>
      <c r="Z617" s="79"/>
      <c r="AA617" s="79"/>
      <c r="AB617" s="79"/>
      <c r="AC617" s="79"/>
      <c r="AD617" s="79"/>
      <c r="AE617" s="79"/>
      <c r="AF617" s="79"/>
      <c r="AG617" s="79"/>
      <c r="AH617" s="79"/>
      <c r="AI617" s="79"/>
      <c r="AJ617" s="79"/>
      <c r="AK617" s="79"/>
      <c r="AL617" s="79"/>
      <c r="AM617" s="79"/>
      <c r="AN617" s="79"/>
      <c r="AO617" s="79"/>
      <c r="AP617" s="79"/>
      <c r="AQ617" s="79"/>
      <c r="AR617" s="79"/>
      <c r="AS617" s="79"/>
      <c r="AT617" s="79"/>
    </row>
    <row r="618">
      <c r="A618" s="79"/>
      <c r="B618" s="79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79"/>
      <c r="R618" s="79"/>
      <c r="S618" s="79"/>
      <c r="T618" s="79"/>
      <c r="U618" s="79"/>
      <c r="V618" s="79"/>
      <c r="W618" s="79"/>
      <c r="X618" s="79"/>
      <c r="Y618" s="79"/>
      <c r="Z618" s="79"/>
      <c r="AA618" s="79"/>
      <c r="AB618" s="79"/>
      <c r="AC618" s="79"/>
      <c r="AD618" s="79"/>
      <c r="AE618" s="79"/>
      <c r="AF618" s="79"/>
      <c r="AG618" s="79"/>
      <c r="AH618" s="79"/>
      <c r="AI618" s="79"/>
      <c r="AJ618" s="79"/>
      <c r="AK618" s="79"/>
      <c r="AL618" s="79"/>
      <c r="AM618" s="79"/>
      <c r="AN618" s="79"/>
      <c r="AO618" s="79"/>
      <c r="AP618" s="79"/>
      <c r="AQ618" s="79"/>
      <c r="AR618" s="79"/>
      <c r="AS618" s="79"/>
      <c r="AT618" s="79"/>
    </row>
    <row r="619">
      <c r="A619" s="79"/>
      <c r="B619" s="79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79"/>
      <c r="R619" s="79"/>
      <c r="S619" s="79"/>
      <c r="T619" s="79"/>
      <c r="U619" s="79"/>
      <c r="V619" s="79"/>
      <c r="W619" s="79"/>
      <c r="X619" s="79"/>
      <c r="Y619" s="79"/>
      <c r="Z619" s="79"/>
      <c r="AA619" s="79"/>
      <c r="AB619" s="79"/>
      <c r="AC619" s="79"/>
      <c r="AD619" s="79"/>
      <c r="AE619" s="79"/>
      <c r="AF619" s="79"/>
      <c r="AG619" s="79"/>
      <c r="AH619" s="79"/>
      <c r="AI619" s="79"/>
      <c r="AJ619" s="79"/>
      <c r="AK619" s="79"/>
      <c r="AL619" s="79"/>
      <c r="AM619" s="79"/>
      <c r="AN619" s="79"/>
      <c r="AO619" s="79"/>
      <c r="AP619" s="79"/>
      <c r="AQ619" s="79"/>
      <c r="AR619" s="79"/>
      <c r="AS619" s="79"/>
      <c r="AT619" s="79"/>
    </row>
    <row r="620">
      <c r="A620" s="79"/>
      <c r="B620" s="79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79"/>
      <c r="R620" s="79"/>
      <c r="S620" s="79"/>
      <c r="T620" s="79"/>
      <c r="U620" s="79"/>
      <c r="V620" s="79"/>
      <c r="W620" s="79"/>
      <c r="X620" s="79"/>
      <c r="Y620" s="79"/>
      <c r="Z620" s="79"/>
      <c r="AA620" s="79"/>
      <c r="AB620" s="79"/>
      <c r="AC620" s="79"/>
      <c r="AD620" s="79"/>
      <c r="AE620" s="79"/>
      <c r="AF620" s="79"/>
      <c r="AG620" s="79"/>
      <c r="AH620" s="79"/>
      <c r="AI620" s="79"/>
      <c r="AJ620" s="79"/>
      <c r="AK620" s="79"/>
      <c r="AL620" s="79"/>
      <c r="AM620" s="79"/>
      <c r="AN620" s="79"/>
      <c r="AO620" s="79"/>
      <c r="AP620" s="79"/>
      <c r="AQ620" s="79"/>
      <c r="AR620" s="79"/>
      <c r="AS620" s="79"/>
      <c r="AT620" s="79"/>
    </row>
    <row r="621">
      <c r="A621" s="79"/>
      <c r="B621" s="79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79"/>
      <c r="R621" s="79"/>
      <c r="S621" s="79"/>
      <c r="T621" s="79"/>
      <c r="U621" s="79"/>
      <c r="V621" s="79"/>
      <c r="W621" s="79"/>
      <c r="X621" s="79"/>
      <c r="Y621" s="79"/>
      <c r="Z621" s="79"/>
      <c r="AA621" s="79"/>
      <c r="AB621" s="79"/>
      <c r="AC621" s="79"/>
      <c r="AD621" s="79"/>
      <c r="AE621" s="79"/>
      <c r="AF621" s="79"/>
      <c r="AG621" s="79"/>
      <c r="AH621" s="79"/>
      <c r="AI621" s="79"/>
      <c r="AJ621" s="79"/>
      <c r="AK621" s="79"/>
      <c r="AL621" s="79"/>
      <c r="AM621" s="79"/>
      <c r="AN621" s="79"/>
      <c r="AO621" s="79"/>
      <c r="AP621" s="79"/>
      <c r="AQ621" s="79"/>
      <c r="AR621" s="79"/>
      <c r="AS621" s="79"/>
      <c r="AT621" s="79"/>
    </row>
    <row r="622">
      <c r="A622" s="79"/>
      <c r="B622" s="79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  <c r="Y622" s="79"/>
      <c r="Z622" s="79"/>
      <c r="AA622" s="79"/>
      <c r="AB622" s="79"/>
      <c r="AC622" s="79"/>
      <c r="AD622" s="79"/>
      <c r="AE622" s="79"/>
      <c r="AF622" s="79"/>
      <c r="AG622" s="79"/>
      <c r="AH622" s="79"/>
      <c r="AI622" s="79"/>
      <c r="AJ622" s="79"/>
      <c r="AK622" s="79"/>
      <c r="AL622" s="79"/>
      <c r="AM622" s="79"/>
      <c r="AN622" s="79"/>
      <c r="AO622" s="79"/>
      <c r="AP622" s="79"/>
      <c r="AQ622" s="79"/>
      <c r="AR622" s="79"/>
      <c r="AS622" s="79"/>
      <c r="AT622" s="79"/>
    </row>
    <row r="623">
      <c r="A623" s="79"/>
      <c r="B623" s="79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79"/>
      <c r="R623" s="79"/>
      <c r="S623" s="79"/>
      <c r="T623" s="79"/>
      <c r="U623" s="79"/>
      <c r="V623" s="79"/>
      <c r="W623" s="79"/>
      <c r="X623" s="79"/>
      <c r="Y623" s="79"/>
      <c r="Z623" s="79"/>
      <c r="AA623" s="79"/>
      <c r="AB623" s="79"/>
      <c r="AC623" s="79"/>
      <c r="AD623" s="79"/>
      <c r="AE623" s="79"/>
      <c r="AF623" s="79"/>
      <c r="AG623" s="79"/>
      <c r="AH623" s="79"/>
      <c r="AI623" s="79"/>
      <c r="AJ623" s="79"/>
      <c r="AK623" s="79"/>
      <c r="AL623" s="79"/>
      <c r="AM623" s="79"/>
      <c r="AN623" s="79"/>
      <c r="AO623" s="79"/>
      <c r="AP623" s="79"/>
      <c r="AQ623" s="79"/>
      <c r="AR623" s="79"/>
      <c r="AS623" s="79"/>
      <c r="AT623" s="79"/>
    </row>
    <row r="624">
      <c r="A624" s="79"/>
      <c r="B624" s="79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79"/>
      <c r="R624" s="79"/>
      <c r="S624" s="79"/>
      <c r="T624" s="79"/>
      <c r="U624" s="79"/>
      <c r="V624" s="79"/>
      <c r="W624" s="79"/>
      <c r="X624" s="79"/>
      <c r="Y624" s="79"/>
      <c r="Z624" s="79"/>
      <c r="AA624" s="79"/>
      <c r="AB624" s="79"/>
      <c r="AC624" s="79"/>
      <c r="AD624" s="79"/>
      <c r="AE624" s="79"/>
      <c r="AF624" s="79"/>
      <c r="AG624" s="79"/>
      <c r="AH624" s="79"/>
      <c r="AI624" s="79"/>
      <c r="AJ624" s="79"/>
      <c r="AK624" s="79"/>
      <c r="AL624" s="79"/>
      <c r="AM624" s="79"/>
      <c r="AN624" s="79"/>
      <c r="AO624" s="79"/>
      <c r="AP624" s="79"/>
      <c r="AQ624" s="79"/>
      <c r="AR624" s="79"/>
      <c r="AS624" s="79"/>
      <c r="AT624" s="79"/>
    </row>
    <row r="625">
      <c r="A625" s="79"/>
      <c r="B625" s="79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79"/>
      <c r="R625" s="79"/>
      <c r="S625" s="79"/>
      <c r="T625" s="79"/>
      <c r="U625" s="79"/>
      <c r="V625" s="79"/>
      <c r="W625" s="79"/>
      <c r="X625" s="79"/>
      <c r="Y625" s="79"/>
      <c r="Z625" s="79"/>
      <c r="AA625" s="79"/>
      <c r="AB625" s="79"/>
      <c r="AC625" s="79"/>
      <c r="AD625" s="79"/>
      <c r="AE625" s="79"/>
      <c r="AF625" s="79"/>
      <c r="AG625" s="79"/>
      <c r="AH625" s="79"/>
      <c r="AI625" s="79"/>
      <c r="AJ625" s="79"/>
      <c r="AK625" s="79"/>
      <c r="AL625" s="79"/>
      <c r="AM625" s="79"/>
      <c r="AN625" s="79"/>
      <c r="AO625" s="79"/>
      <c r="AP625" s="79"/>
      <c r="AQ625" s="79"/>
      <c r="AR625" s="79"/>
      <c r="AS625" s="79"/>
      <c r="AT625" s="79"/>
    </row>
    <row r="626">
      <c r="A626" s="79"/>
      <c r="B626" s="79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79"/>
      <c r="R626" s="79"/>
      <c r="S626" s="79"/>
      <c r="T626" s="79"/>
      <c r="U626" s="79"/>
      <c r="V626" s="79"/>
      <c r="W626" s="79"/>
      <c r="X626" s="79"/>
      <c r="Y626" s="79"/>
      <c r="Z626" s="79"/>
      <c r="AA626" s="79"/>
      <c r="AB626" s="79"/>
      <c r="AC626" s="79"/>
      <c r="AD626" s="79"/>
      <c r="AE626" s="79"/>
      <c r="AF626" s="79"/>
      <c r="AG626" s="79"/>
      <c r="AH626" s="79"/>
      <c r="AI626" s="79"/>
      <c r="AJ626" s="79"/>
      <c r="AK626" s="79"/>
      <c r="AL626" s="79"/>
      <c r="AM626" s="79"/>
      <c r="AN626" s="79"/>
      <c r="AO626" s="79"/>
      <c r="AP626" s="79"/>
      <c r="AQ626" s="79"/>
      <c r="AR626" s="79"/>
      <c r="AS626" s="79"/>
      <c r="AT626" s="79"/>
    </row>
    <row r="627">
      <c r="A627" s="79"/>
      <c r="B627" s="79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79"/>
      <c r="R627" s="79"/>
      <c r="S627" s="79"/>
      <c r="T627" s="79"/>
      <c r="U627" s="79"/>
      <c r="V627" s="79"/>
      <c r="W627" s="79"/>
      <c r="X627" s="79"/>
      <c r="Y627" s="79"/>
      <c r="Z627" s="79"/>
      <c r="AA627" s="79"/>
      <c r="AB627" s="79"/>
      <c r="AC627" s="79"/>
      <c r="AD627" s="79"/>
      <c r="AE627" s="79"/>
      <c r="AF627" s="79"/>
      <c r="AG627" s="79"/>
      <c r="AH627" s="79"/>
      <c r="AI627" s="79"/>
      <c r="AJ627" s="79"/>
      <c r="AK627" s="79"/>
      <c r="AL627" s="79"/>
      <c r="AM627" s="79"/>
      <c r="AN627" s="79"/>
      <c r="AO627" s="79"/>
      <c r="AP627" s="79"/>
      <c r="AQ627" s="79"/>
      <c r="AR627" s="79"/>
      <c r="AS627" s="79"/>
      <c r="AT627" s="79"/>
    </row>
    <row r="628">
      <c r="A628" s="79"/>
      <c r="B628" s="79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79"/>
      <c r="R628" s="79"/>
      <c r="S628" s="79"/>
      <c r="T628" s="79"/>
      <c r="U628" s="79"/>
      <c r="V628" s="79"/>
      <c r="W628" s="79"/>
      <c r="X628" s="79"/>
      <c r="Y628" s="79"/>
      <c r="Z628" s="79"/>
      <c r="AA628" s="79"/>
      <c r="AB628" s="79"/>
      <c r="AC628" s="79"/>
      <c r="AD628" s="79"/>
      <c r="AE628" s="79"/>
      <c r="AF628" s="79"/>
      <c r="AG628" s="79"/>
      <c r="AH628" s="79"/>
      <c r="AI628" s="79"/>
      <c r="AJ628" s="79"/>
      <c r="AK628" s="79"/>
      <c r="AL628" s="79"/>
      <c r="AM628" s="79"/>
      <c r="AN628" s="79"/>
      <c r="AO628" s="79"/>
      <c r="AP628" s="79"/>
      <c r="AQ628" s="79"/>
      <c r="AR628" s="79"/>
      <c r="AS628" s="79"/>
      <c r="AT628" s="79"/>
    </row>
    <row r="629">
      <c r="A629" s="79"/>
      <c r="B629" s="79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79"/>
      <c r="R629" s="79"/>
      <c r="S629" s="79"/>
      <c r="T629" s="79"/>
      <c r="U629" s="79"/>
      <c r="V629" s="79"/>
      <c r="W629" s="79"/>
      <c r="X629" s="79"/>
      <c r="Y629" s="79"/>
      <c r="Z629" s="79"/>
      <c r="AA629" s="79"/>
      <c r="AB629" s="79"/>
      <c r="AC629" s="79"/>
      <c r="AD629" s="79"/>
      <c r="AE629" s="79"/>
      <c r="AF629" s="79"/>
      <c r="AG629" s="79"/>
      <c r="AH629" s="79"/>
      <c r="AI629" s="79"/>
      <c r="AJ629" s="79"/>
      <c r="AK629" s="79"/>
      <c r="AL629" s="79"/>
      <c r="AM629" s="79"/>
      <c r="AN629" s="79"/>
      <c r="AO629" s="79"/>
      <c r="AP629" s="79"/>
      <c r="AQ629" s="79"/>
      <c r="AR629" s="79"/>
      <c r="AS629" s="79"/>
      <c r="AT629" s="79"/>
    </row>
    <row r="630">
      <c r="A630" s="79"/>
      <c r="B630" s="79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  <c r="Z630" s="79"/>
      <c r="AA630" s="79"/>
      <c r="AB630" s="79"/>
      <c r="AC630" s="79"/>
      <c r="AD630" s="79"/>
      <c r="AE630" s="79"/>
      <c r="AF630" s="79"/>
      <c r="AG630" s="79"/>
      <c r="AH630" s="79"/>
      <c r="AI630" s="79"/>
      <c r="AJ630" s="79"/>
      <c r="AK630" s="79"/>
      <c r="AL630" s="79"/>
      <c r="AM630" s="79"/>
      <c r="AN630" s="79"/>
      <c r="AO630" s="79"/>
      <c r="AP630" s="79"/>
      <c r="AQ630" s="79"/>
      <c r="AR630" s="79"/>
      <c r="AS630" s="79"/>
      <c r="AT630" s="79"/>
    </row>
    <row r="631">
      <c r="A631" s="79"/>
      <c r="B631" s="79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  <c r="Y631" s="79"/>
      <c r="Z631" s="79"/>
      <c r="AA631" s="79"/>
      <c r="AB631" s="79"/>
      <c r="AC631" s="79"/>
      <c r="AD631" s="79"/>
      <c r="AE631" s="79"/>
      <c r="AF631" s="79"/>
      <c r="AG631" s="79"/>
      <c r="AH631" s="79"/>
      <c r="AI631" s="79"/>
      <c r="AJ631" s="79"/>
      <c r="AK631" s="79"/>
      <c r="AL631" s="79"/>
      <c r="AM631" s="79"/>
      <c r="AN631" s="79"/>
      <c r="AO631" s="79"/>
      <c r="AP631" s="79"/>
      <c r="AQ631" s="79"/>
      <c r="AR631" s="79"/>
      <c r="AS631" s="79"/>
      <c r="AT631" s="79"/>
    </row>
    <row r="632">
      <c r="A632" s="79"/>
      <c r="B632" s="79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79"/>
      <c r="R632" s="79"/>
      <c r="S632" s="79"/>
      <c r="T632" s="79"/>
      <c r="U632" s="79"/>
      <c r="V632" s="79"/>
      <c r="W632" s="79"/>
      <c r="X632" s="79"/>
      <c r="Y632" s="79"/>
      <c r="Z632" s="79"/>
      <c r="AA632" s="79"/>
      <c r="AB632" s="79"/>
      <c r="AC632" s="79"/>
      <c r="AD632" s="79"/>
      <c r="AE632" s="79"/>
      <c r="AF632" s="79"/>
      <c r="AG632" s="79"/>
      <c r="AH632" s="79"/>
      <c r="AI632" s="79"/>
      <c r="AJ632" s="79"/>
      <c r="AK632" s="79"/>
      <c r="AL632" s="79"/>
      <c r="AM632" s="79"/>
      <c r="AN632" s="79"/>
      <c r="AO632" s="79"/>
      <c r="AP632" s="79"/>
      <c r="AQ632" s="79"/>
      <c r="AR632" s="79"/>
      <c r="AS632" s="79"/>
      <c r="AT632" s="79"/>
    </row>
    <row r="633">
      <c r="A633" s="79"/>
      <c r="B633" s="79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79"/>
      <c r="R633" s="79"/>
      <c r="S633" s="79"/>
      <c r="T633" s="79"/>
      <c r="U633" s="79"/>
      <c r="V633" s="79"/>
      <c r="W633" s="79"/>
      <c r="X633" s="79"/>
      <c r="Y633" s="79"/>
      <c r="Z633" s="79"/>
      <c r="AA633" s="79"/>
      <c r="AB633" s="79"/>
      <c r="AC633" s="79"/>
      <c r="AD633" s="79"/>
      <c r="AE633" s="79"/>
      <c r="AF633" s="79"/>
      <c r="AG633" s="79"/>
      <c r="AH633" s="79"/>
      <c r="AI633" s="79"/>
      <c r="AJ633" s="79"/>
      <c r="AK633" s="79"/>
      <c r="AL633" s="79"/>
      <c r="AM633" s="79"/>
      <c r="AN633" s="79"/>
      <c r="AO633" s="79"/>
      <c r="AP633" s="79"/>
      <c r="AQ633" s="79"/>
      <c r="AR633" s="79"/>
      <c r="AS633" s="79"/>
      <c r="AT633" s="79"/>
    </row>
    <row r="634">
      <c r="A634" s="79"/>
      <c r="B634" s="79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79"/>
      <c r="R634" s="79"/>
      <c r="S634" s="79"/>
      <c r="T634" s="79"/>
      <c r="U634" s="79"/>
      <c r="V634" s="79"/>
      <c r="W634" s="79"/>
      <c r="X634" s="79"/>
      <c r="Y634" s="79"/>
      <c r="Z634" s="79"/>
      <c r="AA634" s="79"/>
      <c r="AB634" s="79"/>
      <c r="AC634" s="79"/>
      <c r="AD634" s="79"/>
      <c r="AE634" s="79"/>
      <c r="AF634" s="79"/>
      <c r="AG634" s="79"/>
      <c r="AH634" s="79"/>
      <c r="AI634" s="79"/>
      <c r="AJ634" s="79"/>
      <c r="AK634" s="79"/>
      <c r="AL634" s="79"/>
      <c r="AM634" s="79"/>
      <c r="AN634" s="79"/>
      <c r="AO634" s="79"/>
      <c r="AP634" s="79"/>
      <c r="AQ634" s="79"/>
      <c r="AR634" s="79"/>
      <c r="AS634" s="79"/>
      <c r="AT634" s="79"/>
    </row>
    <row r="635">
      <c r="A635" s="79"/>
      <c r="B635" s="79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79"/>
      <c r="R635" s="79"/>
      <c r="S635" s="79"/>
      <c r="T635" s="79"/>
      <c r="U635" s="79"/>
      <c r="V635" s="79"/>
      <c r="W635" s="79"/>
      <c r="X635" s="79"/>
      <c r="Y635" s="79"/>
      <c r="Z635" s="79"/>
      <c r="AA635" s="79"/>
      <c r="AB635" s="79"/>
      <c r="AC635" s="79"/>
      <c r="AD635" s="79"/>
      <c r="AE635" s="79"/>
      <c r="AF635" s="79"/>
      <c r="AG635" s="79"/>
      <c r="AH635" s="79"/>
      <c r="AI635" s="79"/>
      <c r="AJ635" s="79"/>
      <c r="AK635" s="79"/>
      <c r="AL635" s="79"/>
      <c r="AM635" s="79"/>
      <c r="AN635" s="79"/>
      <c r="AO635" s="79"/>
      <c r="AP635" s="79"/>
      <c r="AQ635" s="79"/>
      <c r="AR635" s="79"/>
      <c r="AS635" s="79"/>
      <c r="AT635" s="79"/>
    </row>
    <row r="636">
      <c r="A636" s="79"/>
      <c r="B636" s="79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79"/>
      <c r="R636" s="79"/>
      <c r="S636" s="79"/>
      <c r="T636" s="79"/>
      <c r="U636" s="79"/>
      <c r="V636" s="79"/>
      <c r="W636" s="79"/>
      <c r="X636" s="79"/>
      <c r="Y636" s="79"/>
      <c r="Z636" s="79"/>
      <c r="AA636" s="79"/>
      <c r="AB636" s="79"/>
      <c r="AC636" s="79"/>
      <c r="AD636" s="79"/>
      <c r="AE636" s="79"/>
      <c r="AF636" s="79"/>
      <c r="AG636" s="79"/>
      <c r="AH636" s="79"/>
      <c r="AI636" s="79"/>
      <c r="AJ636" s="79"/>
      <c r="AK636" s="79"/>
      <c r="AL636" s="79"/>
      <c r="AM636" s="79"/>
      <c r="AN636" s="79"/>
      <c r="AO636" s="79"/>
      <c r="AP636" s="79"/>
      <c r="AQ636" s="79"/>
      <c r="AR636" s="79"/>
      <c r="AS636" s="79"/>
      <c r="AT636" s="79"/>
    </row>
    <row r="637">
      <c r="A637" s="79"/>
      <c r="B637" s="79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79"/>
      <c r="R637" s="79"/>
      <c r="S637" s="79"/>
      <c r="T637" s="79"/>
      <c r="U637" s="79"/>
      <c r="V637" s="79"/>
      <c r="W637" s="79"/>
      <c r="X637" s="79"/>
      <c r="Y637" s="79"/>
      <c r="Z637" s="79"/>
      <c r="AA637" s="79"/>
      <c r="AB637" s="79"/>
      <c r="AC637" s="79"/>
      <c r="AD637" s="79"/>
      <c r="AE637" s="79"/>
      <c r="AF637" s="79"/>
      <c r="AG637" s="79"/>
      <c r="AH637" s="79"/>
      <c r="AI637" s="79"/>
      <c r="AJ637" s="79"/>
      <c r="AK637" s="79"/>
      <c r="AL637" s="79"/>
      <c r="AM637" s="79"/>
      <c r="AN637" s="79"/>
      <c r="AO637" s="79"/>
      <c r="AP637" s="79"/>
      <c r="AQ637" s="79"/>
      <c r="AR637" s="79"/>
      <c r="AS637" s="79"/>
      <c r="AT637" s="79"/>
    </row>
    <row r="638">
      <c r="A638" s="79"/>
      <c r="B638" s="79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79"/>
      <c r="R638" s="79"/>
      <c r="S638" s="79"/>
      <c r="T638" s="79"/>
      <c r="U638" s="79"/>
      <c r="V638" s="79"/>
      <c r="W638" s="79"/>
      <c r="X638" s="79"/>
      <c r="Y638" s="79"/>
      <c r="Z638" s="79"/>
      <c r="AA638" s="79"/>
      <c r="AB638" s="79"/>
      <c r="AC638" s="79"/>
      <c r="AD638" s="79"/>
      <c r="AE638" s="79"/>
      <c r="AF638" s="79"/>
      <c r="AG638" s="79"/>
      <c r="AH638" s="79"/>
      <c r="AI638" s="79"/>
      <c r="AJ638" s="79"/>
      <c r="AK638" s="79"/>
      <c r="AL638" s="79"/>
      <c r="AM638" s="79"/>
      <c r="AN638" s="79"/>
      <c r="AO638" s="79"/>
      <c r="AP638" s="79"/>
      <c r="AQ638" s="79"/>
      <c r="AR638" s="79"/>
      <c r="AS638" s="79"/>
      <c r="AT638" s="79"/>
    </row>
    <row r="639">
      <c r="A639" s="79"/>
      <c r="B639" s="79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79"/>
      <c r="R639" s="79"/>
      <c r="S639" s="79"/>
      <c r="T639" s="79"/>
      <c r="U639" s="79"/>
      <c r="V639" s="79"/>
      <c r="W639" s="79"/>
      <c r="X639" s="79"/>
      <c r="Y639" s="79"/>
      <c r="Z639" s="79"/>
      <c r="AA639" s="79"/>
      <c r="AB639" s="79"/>
      <c r="AC639" s="79"/>
      <c r="AD639" s="79"/>
      <c r="AE639" s="79"/>
      <c r="AF639" s="79"/>
      <c r="AG639" s="79"/>
      <c r="AH639" s="79"/>
      <c r="AI639" s="79"/>
      <c r="AJ639" s="79"/>
      <c r="AK639" s="79"/>
      <c r="AL639" s="79"/>
      <c r="AM639" s="79"/>
      <c r="AN639" s="79"/>
      <c r="AO639" s="79"/>
      <c r="AP639" s="79"/>
      <c r="AQ639" s="79"/>
      <c r="AR639" s="79"/>
      <c r="AS639" s="79"/>
      <c r="AT639" s="79"/>
    </row>
    <row r="640">
      <c r="A640" s="79"/>
      <c r="B640" s="79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79"/>
      <c r="R640" s="79"/>
      <c r="S640" s="79"/>
      <c r="T640" s="79"/>
      <c r="U640" s="79"/>
      <c r="V640" s="79"/>
      <c r="W640" s="79"/>
      <c r="X640" s="79"/>
      <c r="Y640" s="79"/>
      <c r="Z640" s="79"/>
      <c r="AA640" s="79"/>
      <c r="AB640" s="79"/>
      <c r="AC640" s="79"/>
      <c r="AD640" s="79"/>
      <c r="AE640" s="79"/>
      <c r="AF640" s="79"/>
      <c r="AG640" s="79"/>
      <c r="AH640" s="79"/>
      <c r="AI640" s="79"/>
      <c r="AJ640" s="79"/>
      <c r="AK640" s="79"/>
      <c r="AL640" s="79"/>
      <c r="AM640" s="79"/>
      <c r="AN640" s="79"/>
      <c r="AO640" s="79"/>
      <c r="AP640" s="79"/>
      <c r="AQ640" s="79"/>
      <c r="AR640" s="79"/>
      <c r="AS640" s="79"/>
      <c r="AT640" s="79"/>
    </row>
    <row r="641">
      <c r="A641" s="79"/>
      <c r="B641" s="79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79"/>
      <c r="R641" s="79"/>
      <c r="S641" s="79"/>
      <c r="T641" s="79"/>
      <c r="U641" s="79"/>
      <c r="V641" s="79"/>
      <c r="W641" s="79"/>
      <c r="X641" s="79"/>
      <c r="Y641" s="79"/>
      <c r="Z641" s="79"/>
      <c r="AA641" s="79"/>
      <c r="AB641" s="79"/>
      <c r="AC641" s="79"/>
      <c r="AD641" s="79"/>
      <c r="AE641" s="79"/>
      <c r="AF641" s="79"/>
      <c r="AG641" s="79"/>
      <c r="AH641" s="79"/>
      <c r="AI641" s="79"/>
      <c r="AJ641" s="79"/>
      <c r="AK641" s="79"/>
      <c r="AL641" s="79"/>
      <c r="AM641" s="79"/>
      <c r="AN641" s="79"/>
      <c r="AO641" s="79"/>
      <c r="AP641" s="79"/>
      <c r="AQ641" s="79"/>
      <c r="AR641" s="79"/>
      <c r="AS641" s="79"/>
      <c r="AT641" s="79"/>
    </row>
    <row r="642">
      <c r="A642" s="79"/>
      <c r="B642" s="79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79"/>
      <c r="R642" s="79"/>
      <c r="S642" s="79"/>
      <c r="T642" s="79"/>
      <c r="U642" s="79"/>
      <c r="V642" s="79"/>
      <c r="W642" s="79"/>
      <c r="X642" s="79"/>
      <c r="Y642" s="79"/>
      <c r="Z642" s="79"/>
      <c r="AA642" s="79"/>
      <c r="AB642" s="79"/>
      <c r="AC642" s="79"/>
      <c r="AD642" s="79"/>
      <c r="AE642" s="79"/>
      <c r="AF642" s="79"/>
      <c r="AG642" s="79"/>
      <c r="AH642" s="79"/>
      <c r="AI642" s="79"/>
      <c r="AJ642" s="79"/>
      <c r="AK642" s="79"/>
      <c r="AL642" s="79"/>
      <c r="AM642" s="79"/>
      <c r="AN642" s="79"/>
      <c r="AO642" s="79"/>
      <c r="AP642" s="79"/>
      <c r="AQ642" s="79"/>
      <c r="AR642" s="79"/>
      <c r="AS642" s="79"/>
      <c r="AT642" s="79"/>
    </row>
    <row r="643">
      <c r="A643" s="79"/>
      <c r="B643" s="79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79"/>
      <c r="R643" s="79"/>
      <c r="S643" s="79"/>
      <c r="T643" s="79"/>
      <c r="U643" s="79"/>
      <c r="V643" s="79"/>
      <c r="W643" s="79"/>
      <c r="X643" s="79"/>
      <c r="Y643" s="79"/>
      <c r="Z643" s="79"/>
      <c r="AA643" s="79"/>
      <c r="AB643" s="79"/>
      <c r="AC643" s="79"/>
      <c r="AD643" s="79"/>
      <c r="AE643" s="79"/>
      <c r="AF643" s="79"/>
      <c r="AG643" s="79"/>
      <c r="AH643" s="79"/>
      <c r="AI643" s="79"/>
      <c r="AJ643" s="79"/>
      <c r="AK643" s="79"/>
      <c r="AL643" s="79"/>
      <c r="AM643" s="79"/>
      <c r="AN643" s="79"/>
      <c r="AO643" s="79"/>
      <c r="AP643" s="79"/>
      <c r="AQ643" s="79"/>
      <c r="AR643" s="79"/>
      <c r="AS643" s="79"/>
      <c r="AT643" s="79"/>
    </row>
    <row r="644">
      <c r="A644" s="79"/>
      <c r="B644" s="79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79"/>
      <c r="R644" s="79"/>
      <c r="S644" s="79"/>
      <c r="T644" s="79"/>
      <c r="U644" s="79"/>
      <c r="V644" s="79"/>
      <c r="W644" s="79"/>
      <c r="X644" s="79"/>
      <c r="Y644" s="79"/>
      <c r="Z644" s="79"/>
      <c r="AA644" s="79"/>
      <c r="AB644" s="79"/>
      <c r="AC644" s="79"/>
      <c r="AD644" s="79"/>
      <c r="AE644" s="79"/>
      <c r="AF644" s="79"/>
      <c r="AG644" s="79"/>
      <c r="AH644" s="79"/>
      <c r="AI644" s="79"/>
      <c r="AJ644" s="79"/>
      <c r="AK644" s="79"/>
      <c r="AL644" s="79"/>
      <c r="AM644" s="79"/>
      <c r="AN644" s="79"/>
      <c r="AO644" s="79"/>
      <c r="AP644" s="79"/>
      <c r="AQ644" s="79"/>
      <c r="AR644" s="79"/>
      <c r="AS644" s="79"/>
      <c r="AT644" s="79"/>
    </row>
    <row r="645">
      <c r="A645" s="79"/>
      <c r="B645" s="79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  <c r="Z645" s="79"/>
      <c r="AA645" s="79"/>
      <c r="AB645" s="79"/>
      <c r="AC645" s="79"/>
      <c r="AD645" s="79"/>
      <c r="AE645" s="79"/>
      <c r="AF645" s="79"/>
      <c r="AG645" s="79"/>
      <c r="AH645" s="79"/>
      <c r="AI645" s="79"/>
      <c r="AJ645" s="79"/>
      <c r="AK645" s="79"/>
      <c r="AL645" s="79"/>
      <c r="AM645" s="79"/>
      <c r="AN645" s="79"/>
      <c r="AO645" s="79"/>
      <c r="AP645" s="79"/>
      <c r="AQ645" s="79"/>
      <c r="AR645" s="79"/>
      <c r="AS645" s="79"/>
      <c r="AT645" s="79"/>
    </row>
    <row r="646">
      <c r="A646" s="79"/>
      <c r="B646" s="79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79"/>
      <c r="AA646" s="79"/>
      <c r="AB646" s="79"/>
      <c r="AC646" s="79"/>
      <c r="AD646" s="79"/>
      <c r="AE646" s="79"/>
      <c r="AF646" s="79"/>
      <c r="AG646" s="79"/>
      <c r="AH646" s="79"/>
      <c r="AI646" s="79"/>
      <c r="AJ646" s="79"/>
      <c r="AK646" s="79"/>
      <c r="AL646" s="79"/>
      <c r="AM646" s="79"/>
      <c r="AN646" s="79"/>
      <c r="AO646" s="79"/>
      <c r="AP646" s="79"/>
      <c r="AQ646" s="79"/>
      <c r="AR646" s="79"/>
      <c r="AS646" s="79"/>
      <c r="AT646" s="79"/>
    </row>
    <row r="647">
      <c r="A647" s="79"/>
      <c r="B647" s="79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79"/>
      <c r="R647" s="79"/>
      <c r="S647" s="79"/>
      <c r="T647" s="79"/>
      <c r="U647" s="79"/>
      <c r="V647" s="79"/>
      <c r="W647" s="79"/>
      <c r="X647" s="79"/>
      <c r="Y647" s="79"/>
      <c r="Z647" s="79"/>
      <c r="AA647" s="79"/>
      <c r="AB647" s="79"/>
      <c r="AC647" s="79"/>
      <c r="AD647" s="79"/>
      <c r="AE647" s="79"/>
      <c r="AF647" s="79"/>
      <c r="AG647" s="79"/>
      <c r="AH647" s="79"/>
      <c r="AI647" s="79"/>
      <c r="AJ647" s="79"/>
      <c r="AK647" s="79"/>
      <c r="AL647" s="79"/>
      <c r="AM647" s="79"/>
      <c r="AN647" s="79"/>
      <c r="AO647" s="79"/>
      <c r="AP647" s="79"/>
      <c r="AQ647" s="79"/>
      <c r="AR647" s="79"/>
      <c r="AS647" s="79"/>
      <c r="AT647" s="79"/>
    </row>
    <row r="648">
      <c r="A648" s="79"/>
      <c r="B648" s="79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79"/>
      <c r="R648" s="79"/>
      <c r="S648" s="79"/>
      <c r="T648" s="79"/>
      <c r="U648" s="79"/>
      <c r="V648" s="79"/>
      <c r="W648" s="79"/>
      <c r="X648" s="79"/>
      <c r="Y648" s="79"/>
      <c r="Z648" s="79"/>
      <c r="AA648" s="79"/>
      <c r="AB648" s="79"/>
      <c r="AC648" s="79"/>
      <c r="AD648" s="79"/>
      <c r="AE648" s="79"/>
      <c r="AF648" s="79"/>
      <c r="AG648" s="79"/>
      <c r="AH648" s="79"/>
      <c r="AI648" s="79"/>
      <c r="AJ648" s="79"/>
      <c r="AK648" s="79"/>
      <c r="AL648" s="79"/>
      <c r="AM648" s="79"/>
      <c r="AN648" s="79"/>
      <c r="AO648" s="79"/>
      <c r="AP648" s="79"/>
      <c r="AQ648" s="79"/>
      <c r="AR648" s="79"/>
      <c r="AS648" s="79"/>
      <c r="AT648" s="79"/>
    </row>
    <row r="649">
      <c r="A649" s="79"/>
      <c r="B649" s="79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79"/>
      <c r="R649" s="79"/>
      <c r="S649" s="79"/>
      <c r="T649" s="79"/>
      <c r="U649" s="79"/>
      <c r="V649" s="79"/>
      <c r="W649" s="79"/>
      <c r="X649" s="79"/>
      <c r="Y649" s="79"/>
      <c r="Z649" s="79"/>
      <c r="AA649" s="79"/>
      <c r="AB649" s="79"/>
      <c r="AC649" s="79"/>
      <c r="AD649" s="79"/>
      <c r="AE649" s="79"/>
      <c r="AF649" s="79"/>
      <c r="AG649" s="79"/>
      <c r="AH649" s="79"/>
      <c r="AI649" s="79"/>
      <c r="AJ649" s="79"/>
      <c r="AK649" s="79"/>
      <c r="AL649" s="79"/>
      <c r="AM649" s="79"/>
      <c r="AN649" s="79"/>
      <c r="AO649" s="79"/>
      <c r="AP649" s="79"/>
      <c r="AQ649" s="79"/>
      <c r="AR649" s="79"/>
      <c r="AS649" s="79"/>
      <c r="AT649" s="79"/>
    </row>
    <row r="650">
      <c r="A650" s="79"/>
      <c r="B650" s="79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79"/>
      <c r="R650" s="79"/>
      <c r="S650" s="79"/>
      <c r="T650" s="79"/>
      <c r="U650" s="79"/>
      <c r="V650" s="79"/>
      <c r="W650" s="79"/>
      <c r="X650" s="79"/>
      <c r="Y650" s="79"/>
      <c r="Z650" s="79"/>
      <c r="AA650" s="79"/>
      <c r="AB650" s="79"/>
      <c r="AC650" s="79"/>
      <c r="AD650" s="79"/>
      <c r="AE650" s="79"/>
      <c r="AF650" s="79"/>
      <c r="AG650" s="79"/>
      <c r="AH650" s="79"/>
      <c r="AI650" s="79"/>
      <c r="AJ650" s="79"/>
      <c r="AK650" s="79"/>
      <c r="AL650" s="79"/>
      <c r="AM650" s="79"/>
      <c r="AN650" s="79"/>
      <c r="AO650" s="79"/>
      <c r="AP650" s="79"/>
      <c r="AQ650" s="79"/>
      <c r="AR650" s="79"/>
      <c r="AS650" s="79"/>
      <c r="AT650" s="79"/>
    </row>
    <row r="651">
      <c r="A651" s="79"/>
      <c r="B651" s="79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79"/>
      <c r="R651" s="79"/>
      <c r="S651" s="79"/>
      <c r="T651" s="79"/>
      <c r="U651" s="79"/>
      <c r="V651" s="79"/>
      <c r="W651" s="79"/>
      <c r="X651" s="79"/>
      <c r="Y651" s="79"/>
      <c r="Z651" s="79"/>
      <c r="AA651" s="79"/>
      <c r="AB651" s="79"/>
      <c r="AC651" s="79"/>
      <c r="AD651" s="79"/>
      <c r="AE651" s="79"/>
      <c r="AF651" s="79"/>
      <c r="AG651" s="79"/>
      <c r="AH651" s="79"/>
      <c r="AI651" s="79"/>
      <c r="AJ651" s="79"/>
      <c r="AK651" s="79"/>
      <c r="AL651" s="79"/>
      <c r="AM651" s="79"/>
      <c r="AN651" s="79"/>
      <c r="AO651" s="79"/>
      <c r="AP651" s="79"/>
      <c r="AQ651" s="79"/>
      <c r="AR651" s="79"/>
      <c r="AS651" s="79"/>
      <c r="AT651" s="79"/>
    </row>
    <row r="652">
      <c r="A652" s="79"/>
      <c r="B652" s="79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79"/>
      <c r="R652" s="79"/>
      <c r="S652" s="79"/>
      <c r="T652" s="79"/>
      <c r="U652" s="79"/>
      <c r="V652" s="79"/>
      <c r="W652" s="79"/>
      <c r="X652" s="79"/>
      <c r="Y652" s="79"/>
      <c r="Z652" s="79"/>
      <c r="AA652" s="79"/>
      <c r="AB652" s="79"/>
      <c r="AC652" s="79"/>
      <c r="AD652" s="79"/>
      <c r="AE652" s="79"/>
      <c r="AF652" s="79"/>
      <c r="AG652" s="79"/>
      <c r="AH652" s="79"/>
      <c r="AI652" s="79"/>
      <c r="AJ652" s="79"/>
      <c r="AK652" s="79"/>
      <c r="AL652" s="79"/>
      <c r="AM652" s="79"/>
      <c r="AN652" s="79"/>
      <c r="AO652" s="79"/>
      <c r="AP652" s="79"/>
      <c r="AQ652" s="79"/>
      <c r="AR652" s="79"/>
      <c r="AS652" s="79"/>
      <c r="AT652" s="79"/>
    </row>
    <row r="653">
      <c r="A653" s="79"/>
      <c r="B653" s="79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79"/>
      <c r="R653" s="79"/>
      <c r="S653" s="79"/>
      <c r="T653" s="79"/>
      <c r="U653" s="79"/>
      <c r="V653" s="79"/>
      <c r="W653" s="79"/>
      <c r="X653" s="79"/>
      <c r="Y653" s="79"/>
      <c r="Z653" s="79"/>
      <c r="AA653" s="79"/>
      <c r="AB653" s="79"/>
      <c r="AC653" s="79"/>
      <c r="AD653" s="79"/>
      <c r="AE653" s="79"/>
      <c r="AF653" s="79"/>
      <c r="AG653" s="79"/>
      <c r="AH653" s="79"/>
      <c r="AI653" s="79"/>
      <c r="AJ653" s="79"/>
      <c r="AK653" s="79"/>
      <c r="AL653" s="79"/>
      <c r="AM653" s="79"/>
      <c r="AN653" s="79"/>
      <c r="AO653" s="79"/>
      <c r="AP653" s="79"/>
      <c r="AQ653" s="79"/>
      <c r="AR653" s="79"/>
      <c r="AS653" s="79"/>
      <c r="AT653" s="79"/>
    </row>
    <row r="654">
      <c r="A654" s="79"/>
      <c r="B654" s="79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79"/>
      <c r="R654" s="79"/>
      <c r="S654" s="79"/>
      <c r="T654" s="79"/>
      <c r="U654" s="79"/>
      <c r="V654" s="79"/>
      <c r="W654" s="79"/>
      <c r="X654" s="79"/>
      <c r="Y654" s="79"/>
      <c r="Z654" s="79"/>
      <c r="AA654" s="79"/>
      <c r="AB654" s="79"/>
      <c r="AC654" s="79"/>
      <c r="AD654" s="79"/>
      <c r="AE654" s="79"/>
      <c r="AF654" s="79"/>
      <c r="AG654" s="79"/>
      <c r="AH654" s="79"/>
      <c r="AI654" s="79"/>
      <c r="AJ654" s="79"/>
      <c r="AK654" s="79"/>
      <c r="AL654" s="79"/>
      <c r="AM654" s="79"/>
      <c r="AN654" s="79"/>
      <c r="AO654" s="79"/>
      <c r="AP654" s="79"/>
      <c r="AQ654" s="79"/>
      <c r="AR654" s="79"/>
      <c r="AS654" s="79"/>
      <c r="AT654" s="79"/>
    </row>
    <row r="655">
      <c r="A655" s="79"/>
      <c r="B655" s="79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79"/>
      <c r="R655" s="79"/>
      <c r="S655" s="79"/>
      <c r="T655" s="79"/>
      <c r="U655" s="79"/>
      <c r="V655" s="79"/>
      <c r="W655" s="79"/>
      <c r="X655" s="79"/>
      <c r="Y655" s="79"/>
      <c r="Z655" s="79"/>
      <c r="AA655" s="79"/>
      <c r="AB655" s="79"/>
      <c r="AC655" s="79"/>
      <c r="AD655" s="79"/>
      <c r="AE655" s="79"/>
      <c r="AF655" s="79"/>
      <c r="AG655" s="79"/>
      <c r="AH655" s="79"/>
      <c r="AI655" s="79"/>
      <c r="AJ655" s="79"/>
      <c r="AK655" s="79"/>
      <c r="AL655" s="79"/>
      <c r="AM655" s="79"/>
      <c r="AN655" s="79"/>
      <c r="AO655" s="79"/>
      <c r="AP655" s="79"/>
      <c r="AQ655" s="79"/>
      <c r="AR655" s="79"/>
      <c r="AS655" s="79"/>
      <c r="AT655" s="79"/>
    </row>
    <row r="656">
      <c r="A656" s="79"/>
      <c r="B656" s="79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79"/>
      <c r="R656" s="79"/>
      <c r="S656" s="79"/>
      <c r="T656" s="79"/>
      <c r="U656" s="79"/>
      <c r="V656" s="79"/>
      <c r="W656" s="79"/>
      <c r="X656" s="79"/>
      <c r="Y656" s="79"/>
      <c r="Z656" s="79"/>
      <c r="AA656" s="79"/>
      <c r="AB656" s="79"/>
      <c r="AC656" s="79"/>
      <c r="AD656" s="79"/>
      <c r="AE656" s="79"/>
      <c r="AF656" s="79"/>
      <c r="AG656" s="79"/>
      <c r="AH656" s="79"/>
      <c r="AI656" s="79"/>
      <c r="AJ656" s="79"/>
      <c r="AK656" s="79"/>
      <c r="AL656" s="79"/>
      <c r="AM656" s="79"/>
      <c r="AN656" s="79"/>
      <c r="AO656" s="79"/>
      <c r="AP656" s="79"/>
      <c r="AQ656" s="79"/>
      <c r="AR656" s="79"/>
      <c r="AS656" s="79"/>
      <c r="AT656" s="79"/>
    </row>
    <row r="657">
      <c r="A657" s="79"/>
      <c r="B657" s="79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79"/>
      <c r="R657" s="79"/>
      <c r="S657" s="79"/>
      <c r="T657" s="79"/>
      <c r="U657" s="79"/>
      <c r="V657" s="79"/>
      <c r="W657" s="79"/>
      <c r="X657" s="79"/>
      <c r="Y657" s="79"/>
      <c r="Z657" s="79"/>
      <c r="AA657" s="79"/>
      <c r="AB657" s="79"/>
      <c r="AC657" s="79"/>
      <c r="AD657" s="79"/>
      <c r="AE657" s="79"/>
      <c r="AF657" s="79"/>
      <c r="AG657" s="79"/>
      <c r="AH657" s="79"/>
      <c r="AI657" s="79"/>
      <c r="AJ657" s="79"/>
      <c r="AK657" s="79"/>
      <c r="AL657" s="79"/>
      <c r="AM657" s="79"/>
      <c r="AN657" s="79"/>
      <c r="AO657" s="79"/>
      <c r="AP657" s="79"/>
      <c r="AQ657" s="79"/>
      <c r="AR657" s="79"/>
      <c r="AS657" s="79"/>
      <c r="AT657" s="79"/>
    </row>
    <row r="658">
      <c r="A658" s="79"/>
      <c r="B658" s="79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79"/>
      <c r="R658" s="79"/>
      <c r="S658" s="79"/>
      <c r="T658" s="79"/>
      <c r="U658" s="79"/>
      <c r="V658" s="79"/>
      <c r="W658" s="79"/>
      <c r="X658" s="79"/>
      <c r="Y658" s="79"/>
      <c r="Z658" s="79"/>
      <c r="AA658" s="79"/>
      <c r="AB658" s="79"/>
      <c r="AC658" s="79"/>
      <c r="AD658" s="79"/>
      <c r="AE658" s="79"/>
      <c r="AF658" s="79"/>
      <c r="AG658" s="79"/>
      <c r="AH658" s="79"/>
      <c r="AI658" s="79"/>
      <c r="AJ658" s="79"/>
      <c r="AK658" s="79"/>
      <c r="AL658" s="79"/>
      <c r="AM658" s="79"/>
      <c r="AN658" s="79"/>
      <c r="AO658" s="79"/>
      <c r="AP658" s="79"/>
      <c r="AQ658" s="79"/>
      <c r="AR658" s="79"/>
      <c r="AS658" s="79"/>
      <c r="AT658" s="79"/>
    </row>
    <row r="659">
      <c r="A659" s="79"/>
      <c r="B659" s="79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79"/>
      <c r="R659" s="79"/>
      <c r="S659" s="79"/>
      <c r="T659" s="79"/>
      <c r="U659" s="79"/>
      <c r="V659" s="79"/>
      <c r="W659" s="79"/>
      <c r="X659" s="79"/>
      <c r="Y659" s="79"/>
      <c r="Z659" s="79"/>
      <c r="AA659" s="79"/>
      <c r="AB659" s="79"/>
      <c r="AC659" s="79"/>
      <c r="AD659" s="79"/>
      <c r="AE659" s="79"/>
      <c r="AF659" s="79"/>
      <c r="AG659" s="79"/>
      <c r="AH659" s="79"/>
      <c r="AI659" s="79"/>
      <c r="AJ659" s="79"/>
      <c r="AK659" s="79"/>
      <c r="AL659" s="79"/>
      <c r="AM659" s="79"/>
      <c r="AN659" s="79"/>
      <c r="AO659" s="79"/>
      <c r="AP659" s="79"/>
      <c r="AQ659" s="79"/>
      <c r="AR659" s="79"/>
      <c r="AS659" s="79"/>
      <c r="AT659" s="79"/>
    </row>
    <row r="660">
      <c r="A660" s="79"/>
      <c r="B660" s="79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79"/>
      <c r="R660" s="79"/>
      <c r="S660" s="79"/>
      <c r="T660" s="79"/>
      <c r="U660" s="79"/>
      <c r="V660" s="79"/>
      <c r="W660" s="79"/>
      <c r="X660" s="79"/>
      <c r="Y660" s="79"/>
      <c r="Z660" s="79"/>
      <c r="AA660" s="79"/>
      <c r="AB660" s="79"/>
      <c r="AC660" s="79"/>
      <c r="AD660" s="79"/>
      <c r="AE660" s="79"/>
      <c r="AF660" s="79"/>
      <c r="AG660" s="79"/>
      <c r="AH660" s="79"/>
      <c r="AI660" s="79"/>
      <c r="AJ660" s="79"/>
      <c r="AK660" s="79"/>
      <c r="AL660" s="79"/>
      <c r="AM660" s="79"/>
      <c r="AN660" s="79"/>
      <c r="AO660" s="79"/>
      <c r="AP660" s="79"/>
      <c r="AQ660" s="79"/>
      <c r="AR660" s="79"/>
      <c r="AS660" s="79"/>
      <c r="AT660" s="79"/>
    </row>
    <row r="661">
      <c r="A661" s="79"/>
      <c r="B661" s="79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79"/>
      <c r="R661" s="79"/>
      <c r="S661" s="79"/>
      <c r="T661" s="79"/>
      <c r="U661" s="79"/>
      <c r="V661" s="79"/>
      <c r="W661" s="79"/>
      <c r="X661" s="79"/>
      <c r="Y661" s="79"/>
      <c r="Z661" s="79"/>
      <c r="AA661" s="79"/>
      <c r="AB661" s="79"/>
      <c r="AC661" s="79"/>
      <c r="AD661" s="79"/>
      <c r="AE661" s="79"/>
      <c r="AF661" s="79"/>
      <c r="AG661" s="79"/>
      <c r="AH661" s="79"/>
      <c r="AI661" s="79"/>
      <c r="AJ661" s="79"/>
      <c r="AK661" s="79"/>
      <c r="AL661" s="79"/>
      <c r="AM661" s="79"/>
      <c r="AN661" s="79"/>
      <c r="AO661" s="79"/>
      <c r="AP661" s="79"/>
      <c r="AQ661" s="79"/>
      <c r="AR661" s="79"/>
      <c r="AS661" s="79"/>
      <c r="AT661" s="79"/>
    </row>
    <row r="662">
      <c r="A662" s="79"/>
      <c r="B662" s="79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  <c r="Z662" s="79"/>
      <c r="AA662" s="79"/>
      <c r="AB662" s="79"/>
      <c r="AC662" s="79"/>
      <c r="AD662" s="79"/>
      <c r="AE662" s="79"/>
      <c r="AF662" s="79"/>
      <c r="AG662" s="79"/>
      <c r="AH662" s="79"/>
      <c r="AI662" s="79"/>
      <c r="AJ662" s="79"/>
      <c r="AK662" s="79"/>
      <c r="AL662" s="79"/>
      <c r="AM662" s="79"/>
      <c r="AN662" s="79"/>
      <c r="AO662" s="79"/>
      <c r="AP662" s="79"/>
      <c r="AQ662" s="79"/>
      <c r="AR662" s="79"/>
      <c r="AS662" s="79"/>
      <c r="AT662" s="79"/>
    </row>
    <row r="663">
      <c r="A663" s="79"/>
      <c r="B663" s="79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  <c r="Z663" s="79"/>
      <c r="AA663" s="79"/>
      <c r="AB663" s="79"/>
      <c r="AC663" s="79"/>
      <c r="AD663" s="79"/>
      <c r="AE663" s="79"/>
      <c r="AF663" s="79"/>
      <c r="AG663" s="79"/>
      <c r="AH663" s="79"/>
      <c r="AI663" s="79"/>
      <c r="AJ663" s="79"/>
      <c r="AK663" s="79"/>
      <c r="AL663" s="79"/>
      <c r="AM663" s="79"/>
      <c r="AN663" s="79"/>
      <c r="AO663" s="79"/>
      <c r="AP663" s="79"/>
      <c r="AQ663" s="79"/>
      <c r="AR663" s="79"/>
      <c r="AS663" s="79"/>
      <c r="AT663" s="79"/>
    </row>
    <row r="664">
      <c r="A664" s="79"/>
      <c r="B664" s="79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  <c r="Z664" s="79"/>
      <c r="AA664" s="79"/>
      <c r="AB664" s="79"/>
      <c r="AC664" s="79"/>
      <c r="AD664" s="79"/>
      <c r="AE664" s="79"/>
      <c r="AF664" s="79"/>
      <c r="AG664" s="79"/>
      <c r="AH664" s="79"/>
      <c r="AI664" s="79"/>
      <c r="AJ664" s="79"/>
      <c r="AK664" s="79"/>
      <c r="AL664" s="79"/>
      <c r="AM664" s="79"/>
      <c r="AN664" s="79"/>
      <c r="AO664" s="79"/>
      <c r="AP664" s="79"/>
      <c r="AQ664" s="79"/>
      <c r="AR664" s="79"/>
      <c r="AS664" s="79"/>
      <c r="AT664" s="79"/>
    </row>
    <row r="665">
      <c r="A665" s="79"/>
      <c r="B665" s="79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79"/>
      <c r="R665" s="79"/>
      <c r="S665" s="79"/>
      <c r="T665" s="79"/>
      <c r="U665" s="79"/>
      <c r="V665" s="79"/>
      <c r="W665" s="79"/>
      <c r="X665" s="79"/>
      <c r="Y665" s="79"/>
      <c r="Z665" s="79"/>
      <c r="AA665" s="79"/>
      <c r="AB665" s="79"/>
      <c r="AC665" s="79"/>
      <c r="AD665" s="79"/>
      <c r="AE665" s="79"/>
      <c r="AF665" s="79"/>
      <c r="AG665" s="79"/>
      <c r="AH665" s="79"/>
      <c r="AI665" s="79"/>
      <c r="AJ665" s="79"/>
      <c r="AK665" s="79"/>
      <c r="AL665" s="79"/>
      <c r="AM665" s="79"/>
      <c r="AN665" s="79"/>
      <c r="AO665" s="79"/>
      <c r="AP665" s="79"/>
      <c r="AQ665" s="79"/>
      <c r="AR665" s="79"/>
      <c r="AS665" s="79"/>
      <c r="AT665" s="79"/>
    </row>
    <row r="666">
      <c r="A666" s="79"/>
      <c r="B666" s="79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79"/>
      <c r="U666" s="79"/>
      <c r="V666" s="79"/>
      <c r="W666" s="79"/>
      <c r="X666" s="79"/>
      <c r="Y666" s="79"/>
      <c r="Z666" s="79"/>
      <c r="AA666" s="79"/>
      <c r="AB666" s="79"/>
      <c r="AC666" s="79"/>
      <c r="AD666" s="79"/>
      <c r="AE666" s="79"/>
      <c r="AF666" s="79"/>
      <c r="AG666" s="79"/>
      <c r="AH666" s="79"/>
      <c r="AI666" s="79"/>
      <c r="AJ666" s="79"/>
      <c r="AK666" s="79"/>
      <c r="AL666" s="79"/>
      <c r="AM666" s="79"/>
      <c r="AN666" s="79"/>
      <c r="AO666" s="79"/>
      <c r="AP666" s="79"/>
      <c r="AQ666" s="79"/>
      <c r="AR666" s="79"/>
      <c r="AS666" s="79"/>
      <c r="AT666" s="79"/>
    </row>
    <row r="667">
      <c r="A667" s="79"/>
      <c r="B667" s="79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79"/>
      <c r="R667" s="79"/>
      <c r="S667" s="79"/>
      <c r="T667" s="79"/>
      <c r="U667" s="79"/>
      <c r="V667" s="79"/>
      <c r="W667" s="79"/>
      <c r="X667" s="79"/>
      <c r="Y667" s="79"/>
      <c r="Z667" s="79"/>
      <c r="AA667" s="79"/>
      <c r="AB667" s="79"/>
      <c r="AC667" s="79"/>
      <c r="AD667" s="79"/>
      <c r="AE667" s="79"/>
      <c r="AF667" s="79"/>
      <c r="AG667" s="79"/>
      <c r="AH667" s="79"/>
      <c r="AI667" s="79"/>
      <c r="AJ667" s="79"/>
      <c r="AK667" s="79"/>
      <c r="AL667" s="79"/>
      <c r="AM667" s="79"/>
      <c r="AN667" s="79"/>
      <c r="AO667" s="79"/>
      <c r="AP667" s="79"/>
      <c r="AQ667" s="79"/>
      <c r="AR667" s="79"/>
      <c r="AS667" s="79"/>
      <c r="AT667" s="79"/>
    </row>
    <row r="668">
      <c r="A668" s="79"/>
      <c r="B668" s="79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79"/>
      <c r="R668" s="79"/>
      <c r="S668" s="79"/>
      <c r="T668" s="79"/>
      <c r="U668" s="79"/>
      <c r="V668" s="79"/>
      <c r="W668" s="79"/>
      <c r="X668" s="79"/>
      <c r="Y668" s="79"/>
      <c r="Z668" s="79"/>
      <c r="AA668" s="79"/>
      <c r="AB668" s="79"/>
      <c r="AC668" s="79"/>
      <c r="AD668" s="79"/>
      <c r="AE668" s="79"/>
      <c r="AF668" s="79"/>
      <c r="AG668" s="79"/>
      <c r="AH668" s="79"/>
      <c r="AI668" s="79"/>
      <c r="AJ668" s="79"/>
      <c r="AK668" s="79"/>
      <c r="AL668" s="79"/>
      <c r="AM668" s="79"/>
      <c r="AN668" s="79"/>
      <c r="AO668" s="79"/>
      <c r="AP668" s="79"/>
      <c r="AQ668" s="79"/>
      <c r="AR668" s="79"/>
      <c r="AS668" s="79"/>
      <c r="AT668" s="79"/>
    </row>
    <row r="669">
      <c r="A669" s="79"/>
      <c r="B669" s="79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79"/>
      <c r="R669" s="79"/>
      <c r="S669" s="79"/>
      <c r="T669" s="79"/>
      <c r="U669" s="79"/>
      <c r="V669" s="79"/>
      <c r="W669" s="79"/>
      <c r="X669" s="79"/>
      <c r="Y669" s="79"/>
      <c r="Z669" s="79"/>
      <c r="AA669" s="79"/>
      <c r="AB669" s="79"/>
      <c r="AC669" s="79"/>
      <c r="AD669" s="79"/>
      <c r="AE669" s="79"/>
      <c r="AF669" s="79"/>
      <c r="AG669" s="79"/>
      <c r="AH669" s="79"/>
      <c r="AI669" s="79"/>
      <c r="AJ669" s="79"/>
      <c r="AK669" s="79"/>
      <c r="AL669" s="79"/>
      <c r="AM669" s="79"/>
      <c r="AN669" s="79"/>
      <c r="AO669" s="79"/>
      <c r="AP669" s="79"/>
      <c r="AQ669" s="79"/>
      <c r="AR669" s="79"/>
      <c r="AS669" s="79"/>
      <c r="AT669" s="79"/>
    </row>
    <row r="670">
      <c r="A670" s="79"/>
      <c r="B670" s="79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79"/>
      <c r="R670" s="79"/>
      <c r="S670" s="79"/>
      <c r="T670" s="79"/>
      <c r="U670" s="79"/>
      <c r="V670" s="79"/>
      <c r="W670" s="79"/>
      <c r="X670" s="79"/>
      <c r="Y670" s="79"/>
      <c r="Z670" s="79"/>
      <c r="AA670" s="79"/>
      <c r="AB670" s="79"/>
      <c r="AC670" s="79"/>
      <c r="AD670" s="79"/>
      <c r="AE670" s="79"/>
      <c r="AF670" s="79"/>
      <c r="AG670" s="79"/>
      <c r="AH670" s="79"/>
      <c r="AI670" s="79"/>
      <c r="AJ670" s="79"/>
      <c r="AK670" s="79"/>
      <c r="AL670" s="79"/>
      <c r="AM670" s="79"/>
      <c r="AN670" s="79"/>
      <c r="AO670" s="79"/>
      <c r="AP670" s="79"/>
      <c r="AQ670" s="79"/>
      <c r="AR670" s="79"/>
      <c r="AS670" s="79"/>
      <c r="AT670" s="79"/>
    </row>
    <row r="671">
      <c r="A671" s="79"/>
      <c r="B671" s="79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79"/>
      <c r="R671" s="79"/>
      <c r="S671" s="79"/>
      <c r="T671" s="79"/>
      <c r="U671" s="79"/>
      <c r="V671" s="79"/>
      <c r="W671" s="79"/>
      <c r="X671" s="79"/>
      <c r="Y671" s="79"/>
      <c r="Z671" s="79"/>
      <c r="AA671" s="79"/>
      <c r="AB671" s="79"/>
      <c r="AC671" s="79"/>
      <c r="AD671" s="79"/>
      <c r="AE671" s="79"/>
      <c r="AF671" s="79"/>
      <c r="AG671" s="79"/>
      <c r="AH671" s="79"/>
      <c r="AI671" s="79"/>
      <c r="AJ671" s="79"/>
      <c r="AK671" s="79"/>
      <c r="AL671" s="79"/>
      <c r="AM671" s="79"/>
      <c r="AN671" s="79"/>
      <c r="AO671" s="79"/>
      <c r="AP671" s="79"/>
      <c r="AQ671" s="79"/>
      <c r="AR671" s="79"/>
      <c r="AS671" s="79"/>
      <c r="AT671" s="79"/>
    </row>
    <row r="672">
      <c r="A672" s="79"/>
      <c r="B672" s="79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79"/>
      <c r="R672" s="79"/>
      <c r="S672" s="79"/>
      <c r="T672" s="79"/>
      <c r="U672" s="79"/>
      <c r="V672" s="79"/>
      <c r="W672" s="79"/>
      <c r="X672" s="79"/>
      <c r="Y672" s="79"/>
      <c r="Z672" s="79"/>
      <c r="AA672" s="79"/>
      <c r="AB672" s="79"/>
      <c r="AC672" s="79"/>
      <c r="AD672" s="79"/>
      <c r="AE672" s="79"/>
      <c r="AF672" s="79"/>
      <c r="AG672" s="79"/>
      <c r="AH672" s="79"/>
      <c r="AI672" s="79"/>
      <c r="AJ672" s="79"/>
      <c r="AK672" s="79"/>
      <c r="AL672" s="79"/>
      <c r="AM672" s="79"/>
      <c r="AN672" s="79"/>
      <c r="AO672" s="79"/>
      <c r="AP672" s="79"/>
      <c r="AQ672" s="79"/>
      <c r="AR672" s="79"/>
      <c r="AS672" s="79"/>
      <c r="AT672" s="79"/>
    </row>
    <row r="673">
      <c r="A673" s="79"/>
      <c r="B673" s="79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79"/>
      <c r="R673" s="79"/>
      <c r="S673" s="79"/>
      <c r="T673" s="79"/>
      <c r="U673" s="79"/>
      <c r="V673" s="79"/>
      <c r="W673" s="79"/>
      <c r="X673" s="79"/>
      <c r="Y673" s="79"/>
      <c r="Z673" s="79"/>
      <c r="AA673" s="79"/>
      <c r="AB673" s="79"/>
      <c r="AC673" s="79"/>
      <c r="AD673" s="79"/>
      <c r="AE673" s="79"/>
      <c r="AF673" s="79"/>
      <c r="AG673" s="79"/>
      <c r="AH673" s="79"/>
      <c r="AI673" s="79"/>
      <c r="AJ673" s="79"/>
      <c r="AK673" s="79"/>
      <c r="AL673" s="79"/>
      <c r="AM673" s="79"/>
      <c r="AN673" s="79"/>
      <c r="AO673" s="79"/>
      <c r="AP673" s="79"/>
      <c r="AQ673" s="79"/>
      <c r="AR673" s="79"/>
      <c r="AS673" s="79"/>
      <c r="AT673" s="79"/>
    </row>
    <row r="674">
      <c r="A674" s="79"/>
      <c r="B674" s="79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79"/>
      <c r="R674" s="79"/>
      <c r="S674" s="79"/>
      <c r="T674" s="79"/>
      <c r="U674" s="79"/>
      <c r="V674" s="79"/>
      <c r="W674" s="79"/>
      <c r="X674" s="79"/>
      <c r="Y674" s="79"/>
      <c r="Z674" s="79"/>
      <c r="AA674" s="79"/>
      <c r="AB674" s="79"/>
      <c r="AC674" s="79"/>
      <c r="AD674" s="79"/>
      <c r="AE674" s="79"/>
      <c r="AF674" s="79"/>
      <c r="AG674" s="79"/>
      <c r="AH674" s="79"/>
      <c r="AI674" s="79"/>
      <c r="AJ674" s="79"/>
      <c r="AK674" s="79"/>
      <c r="AL674" s="79"/>
      <c r="AM674" s="79"/>
      <c r="AN674" s="79"/>
      <c r="AO674" s="79"/>
      <c r="AP674" s="79"/>
      <c r="AQ674" s="79"/>
      <c r="AR674" s="79"/>
      <c r="AS674" s="79"/>
      <c r="AT674" s="79"/>
    </row>
    <row r="675">
      <c r="A675" s="79"/>
      <c r="B675" s="79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79"/>
      <c r="R675" s="79"/>
      <c r="S675" s="79"/>
      <c r="T675" s="79"/>
      <c r="U675" s="79"/>
      <c r="V675" s="79"/>
      <c r="W675" s="79"/>
      <c r="X675" s="79"/>
      <c r="Y675" s="79"/>
      <c r="Z675" s="79"/>
      <c r="AA675" s="79"/>
      <c r="AB675" s="79"/>
      <c r="AC675" s="79"/>
      <c r="AD675" s="79"/>
      <c r="AE675" s="79"/>
      <c r="AF675" s="79"/>
      <c r="AG675" s="79"/>
      <c r="AH675" s="79"/>
      <c r="AI675" s="79"/>
      <c r="AJ675" s="79"/>
      <c r="AK675" s="79"/>
      <c r="AL675" s="79"/>
      <c r="AM675" s="79"/>
      <c r="AN675" s="79"/>
      <c r="AO675" s="79"/>
      <c r="AP675" s="79"/>
      <c r="AQ675" s="79"/>
      <c r="AR675" s="79"/>
      <c r="AS675" s="79"/>
      <c r="AT675" s="79"/>
    </row>
    <row r="676">
      <c r="A676" s="79"/>
      <c r="B676" s="79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79"/>
      <c r="R676" s="79"/>
      <c r="S676" s="79"/>
      <c r="T676" s="79"/>
      <c r="U676" s="79"/>
      <c r="V676" s="79"/>
      <c r="W676" s="79"/>
      <c r="X676" s="79"/>
      <c r="Y676" s="79"/>
      <c r="Z676" s="79"/>
      <c r="AA676" s="79"/>
      <c r="AB676" s="79"/>
      <c r="AC676" s="79"/>
      <c r="AD676" s="79"/>
      <c r="AE676" s="79"/>
      <c r="AF676" s="79"/>
      <c r="AG676" s="79"/>
      <c r="AH676" s="79"/>
      <c r="AI676" s="79"/>
      <c r="AJ676" s="79"/>
      <c r="AK676" s="79"/>
      <c r="AL676" s="79"/>
      <c r="AM676" s="79"/>
      <c r="AN676" s="79"/>
      <c r="AO676" s="79"/>
      <c r="AP676" s="79"/>
      <c r="AQ676" s="79"/>
      <c r="AR676" s="79"/>
      <c r="AS676" s="79"/>
      <c r="AT676" s="79"/>
    </row>
    <row r="677">
      <c r="A677" s="79"/>
      <c r="B677" s="79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79"/>
      <c r="R677" s="79"/>
      <c r="S677" s="79"/>
      <c r="T677" s="79"/>
      <c r="U677" s="79"/>
      <c r="V677" s="79"/>
      <c r="W677" s="79"/>
      <c r="X677" s="79"/>
      <c r="Y677" s="79"/>
      <c r="Z677" s="79"/>
      <c r="AA677" s="79"/>
      <c r="AB677" s="79"/>
      <c r="AC677" s="79"/>
      <c r="AD677" s="79"/>
      <c r="AE677" s="79"/>
      <c r="AF677" s="79"/>
      <c r="AG677" s="79"/>
      <c r="AH677" s="79"/>
      <c r="AI677" s="79"/>
      <c r="AJ677" s="79"/>
      <c r="AK677" s="79"/>
      <c r="AL677" s="79"/>
      <c r="AM677" s="79"/>
      <c r="AN677" s="79"/>
      <c r="AO677" s="79"/>
      <c r="AP677" s="79"/>
      <c r="AQ677" s="79"/>
      <c r="AR677" s="79"/>
      <c r="AS677" s="79"/>
      <c r="AT677" s="79"/>
    </row>
    <row r="678">
      <c r="A678" s="79"/>
      <c r="B678" s="79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  <c r="Z678" s="79"/>
      <c r="AA678" s="79"/>
      <c r="AB678" s="79"/>
      <c r="AC678" s="79"/>
      <c r="AD678" s="79"/>
      <c r="AE678" s="79"/>
      <c r="AF678" s="79"/>
      <c r="AG678" s="79"/>
      <c r="AH678" s="79"/>
      <c r="AI678" s="79"/>
      <c r="AJ678" s="79"/>
      <c r="AK678" s="79"/>
      <c r="AL678" s="79"/>
      <c r="AM678" s="79"/>
      <c r="AN678" s="79"/>
      <c r="AO678" s="79"/>
      <c r="AP678" s="79"/>
      <c r="AQ678" s="79"/>
      <c r="AR678" s="79"/>
      <c r="AS678" s="79"/>
      <c r="AT678" s="79"/>
    </row>
    <row r="679">
      <c r="A679" s="79"/>
      <c r="B679" s="79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  <c r="Z679" s="79"/>
      <c r="AA679" s="79"/>
      <c r="AB679" s="79"/>
      <c r="AC679" s="79"/>
      <c r="AD679" s="79"/>
      <c r="AE679" s="79"/>
      <c r="AF679" s="79"/>
      <c r="AG679" s="79"/>
      <c r="AH679" s="79"/>
      <c r="AI679" s="79"/>
      <c r="AJ679" s="79"/>
      <c r="AK679" s="79"/>
      <c r="AL679" s="79"/>
      <c r="AM679" s="79"/>
      <c r="AN679" s="79"/>
      <c r="AO679" s="79"/>
      <c r="AP679" s="79"/>
      <c r="AQ679" s="79"/>
      <c r="AR679" s="79"/>
      <c r="AS679" s="79"/>
      <c r="AT679" s="79"/>
    </row>
    <row r="680">
      <c r="A680" s="79"/>
      <c r="B680" s="79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79"/>
      <c r="R680" s="79"/>
      <c r="S680" s="79"/>
      <c r="T680" s="79"/>
      <c r="U680" s="79"/>
      <c r="V680" s="79"/>
      <c r="W680" s="79"/>
      <c r="X680" s="79"/>
      <c r="Y680" s="79"/>
      <c r="Z680" s="79"/>
      <c r="AA680" s="79"/>
      <c r="AB680" s="79"/>
      <c r="AC680" s="79"/>
      <c r="AD680" s="79"/>
      <c r="AE680" s="79"/>
      <c r="AF680" s="79"/>
      <c r="AG680" s="79"/>
      <c r="AH680" s="79"/>
      <c r="AI680" s="79"/>
      <c r="AJ680" s="79"/>
      <c r="AK680" s="79"/>
      <c r="AL680" s="79"/>
      <c r="AM680" s="79"/>
      <c r="AN680" s="79"/>
      <c r="AO680" s="79"/>
      <c r="AP680" s="79"/>
      <c r="AQ680" s="79"/>
      <c r="AR680" s="79"/>
      <c r="AS680" s="79"/>
      <c r="AT680" s="79"/>
    </row>
    <row r="681">
      <c r="A681" s="79"/>
      <c r="B681" s="79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79"/>
      <c r="R681" s="79"/>
      <c r="S681" s="79"/>
      <c r="T681" s="79"/>
      <c r="U681" s="79"/>
      <c r="V681" s="79"/>
      <c r="W681" s="79"/>
      <c r="X681" s="79"/>
      <c r="Y681" s="79"/>
      <c r="Z681" s="79"/>
      <c r="AA681" s="79"/>
      <c r="AB681" s="79"/>
      <c r="AC681" s="79"/>
      <c r="AD681" s="79"/>
      <c r="AE681" s="79"/>
      <c r="AF681" s="79"/>
      <c r="AG681" s="79"/>
      <c r="AH681" s="79"/>
      <c r="AI681" s="79"/>
      <c r="AJ681" s="79"/>
      <c r="AK681" s="79"/>
      <c r="AL681" s="79"/>
      <c r="AM681" s="79"/>
      <c r="AN681" s="79"/>
      <c r="AO681" s="79"/>
      <c r="AP681" s="79"/>
      <c r="AQ681" s="79"/>
      <c r="AR681" s="79"/>
      <c r="AS681" s="79"/>
      <c r="AT681" s="79"/>
    </row>
    <row r="682">
      <c r="A682" s="79"/>
      <c r="B682" s="79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79"/>
      <c r="R682" s="79"/>
      <c r="S682" s="79"/>
      <c r="T682" s="79"/>
      <c r="U682" s="79"/>
      <c r="V682" s="79"/>
      <c r="W682" s="79"/>
      <c r="X682" s="79"/>
      <c r="Y682" s="79"/>
      <c r="Z682" s="79"/>
      <c r="AA682" s="79"/>
      <c r="AB682" s="79"/>
      <c r="AC682" s="79"/>
      <c r="AD682" s="79"/>
      <c r="AE682" s="79"/>
      <c r="AF682" s="79"/>
      <c r="AG682" s="79"/>
      <c r="AH682" s="79"/>
      <c r="AI682" s="79"/>
      <c r="AJ682" s="79"/>
      <c r="AK682" s="79"/>
      <c r="AL682" s="79"/>
      <c r="AM682" s="79"/>
      <c r="AN682" s="79"/>
      <c r="AO682" s="79"/>
      <c r="AP682" s="79"/>
      <c r="AQ682" s="79"/>
      <c r="AR682" s="79"/>
      <c r="AS682" s="79"/>
      <c r="AT682" s="79"/>
    </row>
    <row r="683">
      <c r="A683" s="79"/>
      <c r="B683" s="79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79"/>
      <c r="R683" s="79"/>
      <c r="S683" s="79"/>
      <c r="T683" s="79"/>
      <c r="U683" s="79"/>
      <c r="V683" s="79"/>
      <c r="W683" s="79"/>
      <c r="X683" s="79"/>
      <c r="Y683" s="79"/>
      <c r="Z683" s="79"/>
      <c r="AA683" s="79"/>
      <c r="AB683" s="79"/>
      <c r="AC683" s="79"/>
      <c r="AD683" s="79"/>
      <c r="AE683" s="79"/>
      <c r="AF683" s="79"/>
      <c r="AG683" s="79"/>
      <c r="AH683" s="79"/>
      <c r="AI683" s="79"/>
      <c r="AJ683" s="79"/>
      <c r="AK683" s="79"/>
      <c r="AL683" s="79"/>
      <c r="AM683" s="79"/>
      <c r="AN683" s="79"/>
      <c r="AO683" s="79"/>
      <c r="AP683" s="79"/>
      <c r="AQ683" s="79"/>
      <c r="AR683" s="79"/>
      <c r="AS683" s="79"/>
      <c r="AT683" s="79"/>
    </row>
    <row r="684">
      <c r="A684" s="79"/>
      <c r="B684" s="79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  <c r="Y684" s="79"/>
      <c r="Z684" s="79"/>
      <c r="AA684" s="79"/>
      <c r="AB684" s="79"/>
      <c r="AC684" s="79"/>
      <c r="AD684" s="79"/>
      <c r="AE684" s="79"/>
      <c r="AF684" s="79"/>
      <c r="AG684" s="79"/>
      <c r="AH684" s="79"/>
      <c r="AI684" s="79"/>
      <c r="AJ684" s="79"/>
      <c r="AK684" s="79"/>
      <c r="AL684" s="79"/>
      <c r="AM684" s="79"/>
      <c r="AN684" s="79"/>
      <c r="AO684" s="79"/>
      <c r="AP684" s="79"/>
      <c r="AQ684" s="79"/>
      <c r="AR684" s="79"/>
      <c r="AS684" s="79"/>
      <c r="AT684" s="79"/>
    </row>
    <row r="685">
      <c r="A685" s="79"/>
      <c r="B685" s="79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79"/>
      <c r="R685" s="79"/>
      <c r="S685" s="79"/>
      <c r="T685" s="79"/>
      <c r="U685" s="79"/>
      <c r="V685" s="79"/>
      <c r="W685" s="79"/>
      <c r="X685" s="79"/>
      <c r="Y685" s="79"/>
      <c r="Z685" s="79"/>
      <c r="AA685" s="79"/>
      <c r="AB685" s="79"/>
      <c r="AC685" s="79"/>
      <c r="AD685" s="79"/>
      <c r="AE685" s="79"/>
      <c r="AF685" s="79"/>
      <c r="AG685" s="79"/>
      <c r="AH685" s="79"/>
      <c r="AI685" s="79"/>
      <c r="AJ685" s="79"/>
      <c r="AK685" s="79"/>
      <c r="AL685" s="79"/>
      <c r="AM685" s="79"/>
      <c r="AN685" s="79"/>
      <c r="AO685" s="79"/>
      <c r="AP685" s="79"/>
      <c r="AQ685" s="79"/>
      <c r="AR685" s="79"/>
      <c r="AS685" s="79"/>
      <c r="AT685" s="79"/>
    </row>
    <row r="686">
      <c r="A686" s="79"/>
      <c r="B686" s="79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79"/>
      <c r="R686" s="79"/>
      <c r="S686" s="79"/>
      <c r="T686" s="79"/>
      <c r="U686" s="79"/>
      <c r="V686" s="79"/>
      <c r="W686" s="79"/>
      <c r="X686" s="79"/>
      <c r="Y686" s="79"/>
      <c r="Z686" s="79"/>
      <c r="AA686" s="79"/>
      <c r="AB686" s="79"/>
      <c r="AC686" s="79"/>
      <c r="AD686" s="79"/>
      <c r="AE686" s="79"/>
      <c r="AF686" s="79"/>
      <c r="AG686" s="79"/>
      <c r="AH686" s="79"/>
      <c r="AI686" s="79"/>
      <c r="AJ686" s="79"/>
      <c r="AK686" s="79"/>
      <c r="AL686" s="79"/>
      <c r="AM686" s="79"/>
      <c r="AN686" s="79"/>
      <c r="AO686" s="79"/>
      <c r="AP686" s="79"/>
      <c r="AQ686" s="79"/>
      <c r="AR686" s="79"/>
      <c r="AS686" s="79"/>
      <c r="AT686" s="79"/>
    </row>
    <row r="687">
      <c r="A687" s="79"/>
      <c r="B687" s="79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79"/>
      <c r="R687" s="79"/>
      <c r="S687" s="79"/>
      <c r="T687" s="79"/>
      <c r="U687" s="79"/>
      <c r="V687" s="79"/>
      <c r="W687" s="79"/>
      <c r="X687" s="79"/>
      <c r="Y687" s="79"/>
      <c r="Z687" s="79"/>
      <c r="AA687" s="79"/>
      <c r="AB687" s="79"/>
      <c r="AC687" s="79"/>
      <c r="AD687" s="79"/>
      <c r="AE687" s="79"/>
      <c r="AF687" s="79"/>
      <c r="AG687" s="79"/>
      <c r="AH687" s="79"/>
      <c r="AI687" s="79"/>
      <c r="AJ687" s="79"/>
      <c r="AK687" s="79"/>
      <c r="AL687" s="79"/>
      <c r="AM687" s="79"/>
      <c r="AN687" s="79"/>
      <c r="AO687" s="79"/>
      <c r="AP687" s="79"/>
      <c r="AQ687" s="79"/>
      <c r="AR687" s="79"/>
      <c r="AS687" s="79"/>
      <c r="AT687" s="79"/>
    </row>
    <row r="688">
      <c r="A688" s="79"/>
      <c r="B688" s="79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79"/>
      <c r="R688" s="79"/>
      <c r="S688" s="79"/>
      <c r="T688" s="79"/>
      <c r="U688" s="79"/>
      <c r="V688" s="79"/>
      <c r="W688" s="79"/>
      <c r="X688" s="79"/>
      <c r="Y688" s="79"/>
      <c r="Z688" s="79"/>
      <c r="AA688" s="79"/>
      <c r="AB688" s="79"/>
      <c r="AC688" s="79"/>
      <c r="AD688" s="79"/>
      <c r="AE688" s="79"/>
      <c r="AF688" s="79"/>
      <c r="AG688" s="79"/>
      <c r="AH688" s="79"/>
      <c r="AI688" s="79"/>
      <c r="AJ688" s="79"/>
      <c r="AK688" s="79"/>
      <c r="AL688" s="79"/>
      <c r="AM688" s="79"/>
      <c r="AN688" s="79"/>
      <c r="AO688" s="79"/>
      <c r="AP688" s="79"/>
      <c r="AQ688" s="79"/>
      <c r="AR688" s="79"/>
      <c r="AS688" s="79"/>
      <c r="AT688" s="79"/>
    </row>
    <row r="689">
      <c r="A689" s="79"/>
      <c r="B689" s="79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79"/>
      <c r="R689" s="79"/>
      <c r="S689" s="79"/>
      <c r="T689" s="79"/>
      <c r="U689" s="79"/>
      <c r="V689" s="79"/>
      <c r="W689" s="79"/>
      <c r="X689" s="79"/>
      <c r="Y689" s="79"/>
      <c r="Z689" s="79"/>
      <c r="AA689" s="79"/>
      <c r="AB689" s="79"/>
      <c r="AC689" s="79"/>
      <c r="AD689" s="79"/>
      <c r="AE689" s="79"/>
      <c r="AF689" s="79"/>
      <c r="AG689" s="79"/>
      <c r="AH689" s="79"/>
      <c r="AI689" s="79"/>
      <c r="AJ689" s="79"/>
      <c r="AK689" s="79"/>
      <c r="AL689" s="79"/>
      <c r="AM689" s="79"/>
      <c r="AN689" s="79"/>
      <c r="AO689" s="79"/>
      <c r="AP689" s="79"/>
      <c r="AQ689" s="79"/>
      <c r="AR689" s="79"/>
      <c r="AS689" s="79"/>
      <c r="AT689" s="79"/>
    </row>
    <row r="690">
      <c r="A690" s="79"/>
      <c r="B690" s="79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79"/>
      <c r="R690" s="79"/>
      <c r="S690" s="79"/>
      <c r="T690" s="79"/>
      <c r="U690" s="79"/>
      <c r="V690" s="79"/>
      <c r="W690" s="79"/>
      <c r="X690" s="79"/>
      <c r="Y690" s="79"/>
      <c r="Z690" s="79"/>
      <c r="AA690" s="79"/>
      <c r="AB690" s="79"/>
      <c r="AC690" s="79"/>
      <c r="AD690" s="79"/>
      <c r="AE690" s="79"/>
      <c r="AF690" s="79"/>
      <c r="AG690" s="79"/>
      <c r="AH690" s="79"/>
      <c r="AI690" s="79"/>
      <c r="AJ690" s="79"/>
      <c r="AK690" s="79"/>
      <c r="AL690" s="79"/>
      <c r="AM690" s="79"/>
      <c r="AN690" s="79"/>
      <c r="AO690" s="79"/>
      <c r="AP690" s="79"/>
      <c r="AQ690" s="79"/>
      <c r="AR690" s="79"/>
      <c r="AS690" s="79"/>
      <c r="AT690" s="79"/>
    </row>
    <row r="691">
      <c r="A691" s="79"/>
      <c r="B691" s="79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79"/>
      <c r="R691" s="79"/>
      <c r="S691" s="79"/>
      <c r="T691" s="79"/>
      <c r="U691" s="79"/>
      <c r="V691" s="79"/>
      <c r="W691" s="79"/>
      <c r="X691" s="79"/>
      <c r="Y691" s="79"/>
      <c r="Z691" s="79"/>
      <c r="AA691" s="79"/>
      <c r="AB691" s="79"/>
      <c r="AC691" s="79"/>
      <c r="AD691" s="79"/>
      <c r="AE691" s="79"/>
      <c r="AF691" s="79"/>
      <c r="AG691" s="79"/>
      <c r="AH691" s="79"/>
      <c r="AI691" s="79"/>
      <c r="AJ691" s="79"/>
      <c r="AK691" s="79"/>
      <c r="AL691" s="79"/>
      <c r="AM691" s="79"/>
      <c r="AN691" s="79"/>
      <c r="AO691" s="79"/>
      <c r="AP691" s="79"/>
      <c r="AQ691" s="79"/>
      <c r="AR691" s="79"/>
      <c r="AS691" s="79"/>
      <c r="AT691" s="79"/>
    </row>
    <row r="692">
      <c r="A692" s="79"/>
      <c r="B692" s="79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79"/>
      <c r="R692" s="79"/>
      <c r="S692" s="79"/>
      <c r="T692" s="79"/>
      <c r="U692" s="79"/>
      <c r="V692" s="79"/>
      <c r="W692" s="79"/>
      <c r="X692" s="79"/>
      <c r="Y692" s="79"/>
      <c r="Z692" s="79"/>
      <c r="AA692" s="79"/>
      <c r="AB692" s="79"/>
      <c r="AC692" s="79"/>
      <c r="AD692" s="79"/>
      <c r="AE692" s="79"/>
      <c r="AF692" s="79"/>
      <c r="AG692" s="79"/>
      <c r="AH692" s="79"/>
      <c r="AI692" s="79"/>
      <c r="AJ692" s="79"/>
      <c r="AK692" s="79"/>
      <c r="AL692" s="79"/>
      <c r="AM692" s="79"/>
      <c r="AN692" s="79"/>
      <c r="AO692" s="79"/>
      <c r="AP692" s="79"/>
      <c r="AQ692" s="79"/>
      <c r="AR692" s="79"/>
      <c r="AS692" s="79"/>
      <c r="AT692" s="79"/>
    </row>
    <row r="693">
      <c r="A693" s="79"/>
      <c r="B693" s="79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79"/>
      <c r="R693" s="79"/>
      <c r="S693" s="79"/>
      <c r="T693" s="79"/>
      <c r="U693" s="79"/>
      <c r="V693" s="79"/>
      <c r="W693" s="79"/>
      <c r="X693" s="79"/>
      <c r="Y693" s="79"/>
      <c r="Z693" s="79"/>
      <c r="AA693" s="79"/>
      <c r="AB693" s="79"/>
      <c r="AC693" s="79"/>
      <c r="AD693" s="79"/>
      <c r="AE693" s="79"/>
      <c r="AF693" s="79"/>
      <c r="AG693" s="79"/>
      <c r="AH693" s="79"/>
      <c r="AI693" s="79"/>
      <c r="AJ693" s="79"/>
      <c r="AK693" s="79"/>
      <c r="AL693" s="79"/>
      <c r="AM693" s="79"/>
      <c r="AN693" s="79"/>
      <c r="AO693" s="79"/>
      <c r="AP693" s="79"/>
      <c r="AQ693" s="79"/>
      <c r="AR693" s="79"/>
      <c r="AS693" s="79"/>
      <c r="AT693" s="79"/>
    </row>
    <row r="694">
      <c r="A694" s="79"/>
      <c r="B694" s="79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  <c r="Z694" s="79"/>
      <c r="AA694" s="79"/>
      <c r="AB694" s="79"/>
      <c r="AC694" s="79"/>
      <c r="AD694" s="79"/>
      <c r="AE694" s="79"/>
      <c r="AF694" s="79"/>
      <c r="AG694" s="79"/>
      <c r="AH694" s="79"/>
      <c r="AI694" s="79"/>
      <c r="AJ694" s="79"/>
      <c r="AK694" s="79"/>
      <c r="AL694" s="79"/>
      <c r="AM694" s="79"/>
      <c r="AN694" s="79"/>
      <c r="AO694" s="79"/>
      <c r="AP694" s="79"/>
      <c r="AQ694" s="79"/>
      <c r="AR694" s="79"/>
      <c r="AS694" s="79"/>
      <c r="AT694" s="79"/>
    </row>
    <row r="695">
      <c r="A695" s="79"/>
      <c r="B695" s="79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  <c r="Y695" s="79"/>
      <c r="Z695" s="79"/>
      <c r="AA695" s="79"/>
      <c r="AB695" s="79"/>
      <c r="AC695" s="79"/>
      <c r="AD695" s="79"/>
      <c r="AE695" s="79"/>
      <c r="AF695" s="79"/>
      <c r="AG695" s="79"/>
      <c r="AH695" s="79"/>
      <c r="AI695" s="79"/>
      <c r="AJ695" s="79"/>
      <c r="AK695" s="79"/>
      <c r="AL695" s="79"/>
      <c r="AM695" s="79"/>
      <c r="AN695" s="79"/>
      <c r="AO695" s="79"/>
      <c r="AP695" s="79"/>
      <c r="AQ695" s="79"/>
      <c r="AR695" s="79"/>
      <c r="AS695" s="79"/>
      <c r="AT695" s="79"/>
    </row>
    <row r="696">
      <c r="A696" s="79"/>
      <c r="B696" s="79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  <c r="Z696" s="79"/>
      <c r="AA696" s="79"/>
      <c r="AB696" s="79"/>
      <c r="AC696" s="79"/>
      <c r="AD696" s="79"/>
      <c r="AE696" s="79"/>
      <c r="AF696" s="79"/>
      <c r="AG696" s="79"/>
      <c r="AH696" s="79"/>
      <c r="AI696" s="79"/>
      <c r="AJ696" s="79"/>
      <c r="AK696" s="79"/>
      <c r="AL696" s="79"/>
      <c r="AM696" s="79"/>
      <c r="AN696" s="79"/>
      <c r="AO696" s="79"/>
      <c r="AP696" s="79"/>
      <c r="AQ696" s="79"/>
      <c r="AR696" s="79"/>
      <c r="AS696" s="79"/>
      <c r="AT696" s="79"/>
    </row>
    <row r="697">
      <c r="A697" s="79"/>
      <c r="B697" s="79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  <c r="Z697" s="79"/>
      <c r="AA697" s="79"/>
      <c r="AB697" s="79"/>
      <c r="AC697" s="79"/>
      <c r="AD697" s="79"/>
      <c r="AE697" s="79"/>
      <c r="AF697" s="79"/>
      <c r="AG697" s="79"/>
      <c r="AH697" s="79"/>
      <c r="AI697" s="79"/>
      <c r="AJ697" s="79"/>
      <c r="AK697" s="79"/>
      <c r="AL697" s="79"/>
      <c r="AM697" s="79"/>
      <c r="AN697" s="79"/>
      <c r="AO697" s="79"/>
      <c r="AP697" s="79"/>
      <c r="AQ697" s="79"/>
      <c r="AR697" s="79"/>
      <c r="AS697" s="79"/>
      <c r="AT697" s="79"/>
    </row>
    <row r="698">
      <c r="A698" s="79"/>
      <c r="B698" s="79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79"/>
      <c r="R698" s="79"/>
      <c r="S698" s="79"/>
      <c r="T698" s="79"/>
      <c r="U698" s="79"/>
      <c r="V698" s="79"/>
      <c r="W698" s="79"/>
      <c r="X698" s="79"/>
      <c r="Y698" s="79"/>
      <c r="Z698" s="79"/>
      <c r="AA698" s="79"/>
      <c r="AB698" s="79"/>
      <c r="AC698" s="79"/>
      <c r="AD698" s="79"/>
      <c r="AE698" s="79"/>
      <c r="AF698" s="79"/>
      <c r="AG698" s="79"/>
      <c r="AH698" s="79"/>
      <c r="AI698" s="79"/>
      <c r="AJ698" s="79"/>
      <c r="AK698" s="79"/>
      <c r="AL698" s="79"/>
      <c r="AM698" s="79"/>
      <c r="AN698" s="79"/>
      <c r="AO698" s="79"/>
      <c r="AP698" s="79"/>
      <c r="AQ698" s="79"/>
      <c r="AR698" s="79"/>
      <c r="AS698" s="79"/>
      <c r="AT698" s="79"/>
    </row>
    <row r="699">
      <c r="A699" s="79"/>
      <c r="B699" s="79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79"/>
      <c r="R699" s="79"/>
      <c r="S699" s="79"/>
      <c r="T699" s="79"/>
      <c r="U699" s="79"/>
      <c r="V699" s="79"/>
      <c r="W699" s="79"/>
      <c r="X699" s="79"/>
      <c r="Y699" s="79"/>
      <c r="Z699" s="79"/>
      <c r="AA699" s="79"/>
      <c r="AB699" s="79"/>
      <c r="AC699" s="79"/>
      <c r="AD699" s="79"/>
      <c r="AE699" s="79"/>
      <c r="AF699" s="79"/>
      <c r="AG699" s="79"/>
      <c r="AH699" s="79"/>
      <c r="AI699" s="79"/>
      <c r="AJ699" s="79"/>
      <c r="AK699" s="79"/>
      <c r="AL699" s="79"/>
      <c r="AM699" s="79"/>
      <c r="AN699" s="79"/>
      <c r="AO699" s="79"/>
      <c r="AP699" s="79"/>
      <c r="AQ699" s="79"/>
      <c r="AR699" s="79"/>
      <c r="AS699" s="79"/>
      <c r="AT699" s="79"/>
    </row>
    <row r="700">
      <c r="A700" s="79"/>
      <c r="B700" s="79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79"/>
      <c r="R700" s="79"/>
      <c r="S700" s="79"/>
      <c r="T700" s="79"/>
      <c r="U700" s="79"/>
      <c r="V700" s="79"/>
      <c r="W700" s="79"/>
      <c r="X700" s="79"/>
      <c r="Y700" s="79"/>
      <c r="Z700" s="79"/>
      <c r="AA700" s="79"/>
      <c r="AB700" s="79"/>
      <c r="AC700" s="79"/>
      <c r="AD700" s="79"/>
      <c r="AE700" s="79"/>
      <c r="AF700" s="79"/>
      <c r="AG700" s="79"/>
      <c r="AH700" s="79"/>
      <c r="AI700" s="79"/>
      <c r="AJ700" s="79"/>
      <c r="AK700" s="79"/>
      <c r="AL700" s="79"/>
      <c r="AM700" s="79"/>
      <c r="AN700" s="79"/>
      <c r="AO700" s="79"/>
      <c r="AP700" s="79"/>
      <c r="AQ700" s="79"/>
      <c r="AR700" s="79"/>
      <c r="AS700" s="79"/>
      <c r="AT700" s="79"/>
    </row>
    <row r="701">
      <c r="A701" s="79"/>
      <c r="B701" s="79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79"/>
      <c r="R701" s="79"/>
      <c r="S701" s="79"/>
      <c r="T701" s="79"/>
      <c r="U701" s="79"/>
      <c r="V701" s="79"/>
      <c r="W701" s="79"/>
      <c r="X701" s="79"/>
      <c r="Y701" s="79"/>
      <c r="Z701" s="79"/>
      <c r="AA701" s="79"/>
      <c r="AB701" s="79"/>
      <c r="AC701" s="79"/>
      <c r="AD701" s="79"/>
      <c r="AE701" s="79"/>
      <c r="AF701" s="79"/>
      <c r="AG701" s="79"/>
      <c r="AH701" s="79"/>
      <c r="AI701" s="79"/>
      <c r="AJ701" s="79"/>
      <c r="AK701" s="79"/>
      <c r="AL701" s="79"/>
      <c r="AM701" s="79"/>
      <c r="AN701" s="79"/>
      <c r="AO701" s="79"/>
      <c r="AP701" s="79"/>
      <c r="AQ701" s="79"/>
      <c r="AR701" s="79"/>
      <c r="AS701" s="79"/>
      <c r="AT701" s="79"/>
    </row>
    <row r="702">
      <c r="A702" s="79"/>
      <c r="B702" s="79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79"/>
      <c r="U702" s="79"/>
      <c r="V702" s="79"/>
      <c r="W702" s="79"/>
      <c r="X702" s="79"/>
      <c r="Y702" s="79"/>
      <c r="Z702" s="79"/>
      <c r="AA702" s="79"/>
      <c r="AB702" s="79"/>
      <c r="AC702" s="79"/>
      <c r="AD702" s="79"/>
      <c r="AE702" s="79"/>
      <c r="AF702" s="79"/>
      <c r="AG702" s="79"/>
      <c r="AH702" s="79"/>
      <c r="AI702" s="79"/>
      <c r="AJ702" s="79"/>
      <c r="AK702" s="79"/>
      <c r="AL702" s="79"/>
      <c r="AM702" s="79"/>
      <c r="AN702" s="79"/>
      <c r="AO702" s="79"/>
      <c r="AP702" s="79"/>
      <c r="AQ702" s="79"/>
      <c r="AR702" s="79"/>
      <c r="AS702" s="79"/>
      <c r="AT702" s="79"/>
    </row>
    <row r="703">
      <c r="A703" s="79"/>
      <c r="B703" s="79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79"/>
      <c r="R703" s="79"/>
      <c r="S703" s="79"/>
      <c r="T703" s="79"/>
      <c r="U703" s="79"/>
      <c r="V703" s="79"/>
      <c r="W703" s="79"/>
      <c r="X703" s="79"/>
      <c r="Y703" s="79"/>
      <c r="Z703" s="79"/>
      <c r="AA703" s="79"/>
      <c r="AB703" s="79"/>
      <c r="AC703" s="79"/>
      <c r="AD703" s="79"/>
      <c r="AE703" s="79"/>
      <c r="AF703" s="79"/>
      <c r="AG703" s="79"/>
      <c r="AH703" s="79"/>
      <c r="AI703" s="79"/>
      <c r="AJ703" s="79"/>
      <c r="AK703" s="79"/>
      <c r="AL703" s="79"/>
      <c r="AM703" s="79"/>
      <c r="AN703" s="79"/>
      <c r="AO703" s="79"/>
      <c r="AP703" s="79"/>
      <c r="AQ703" s="79"/>
      <c r="AR703" s="79"/>
      <c r="AS703" s="79"/>
      <c r="AT703" s="79"/>
    </row>
    <row r="704">
      <c r="A704" s="79"/>
      <c r="B704" s="79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79"/>
      <c r="R704" s="79"/>
      <c r="S704" s="79"/>
      <c r="T704" s="79"/>
      <c r="U704" s="79"/>
      <c r="V704" s="79"/>
      <c r="W704" s="79"/>
      <c r="X704" s="79"/>
      <c r="Y704" s="79"/>
      <c r="Z704" s="79"/>
      <c r="AA704" s="79"/>
      <c r="AB704" s="79"/>
      <c r="AC704" s="79"/>
      <c r="AD704" s="79"/>
      <c r="AE704" s="79"/>
      <c r="AF704" s="79"/>
      <c r="AG704" s="79"/>
      <c r="AH704" s="79"/>
      <c r="AI704" s="79"/>
      <c r="AJ704" s="79"/>
      <c r="AK704" s="79"/>
      <c r="AL704" s="79"/>
      <c r="AM704" s="79"/>
      <c r="AN704" s="79"/>
      <c r="AO704" s="79"/>
      <c r="AP704" s="79"/>
      <c r="AQ704" s="79"/>
      <c r="AR704" s="79"/>
      <c r="AS704" s="79"/>
      <c r="AT704" s="79"/>
    </row>
    <row r="705">
      <c r="A705" s="79"/>
      <c r="B705" s="79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79"/>
      <c r="R705" s="79"/>
      <c r="S705" s="79"/>
      <c r="T705" s="79"/>
      <c r="U705" s="79"/>
      <c r="V705" s="79"/>
      <c r="W705" s="79"/>
      <c r="X705" s="79"/>
      <c r="Y705" s="79"/>
      <c r="Z705" s="79"/>
      <c r="AA705" s="79"/>
      <c r="AB705" s="79"/>
      <c r="AC705" s="79"/>
      <c r="AD705" s="79"/>
      <c r="AE705" s="79"/>
      <c r="AF705" s="79"/>
      <c r="AG705" s="79"/>
      <c r="AH705" s="79"/>
      <c r="AI705" s="79"/>
      <c r="AJ705" s="79"/>
      <c r="AK705" s="79"/>
      <c r="AL705" s="79"/>
      <c r="AM705" s="79"/>
      <c r="AN705" s="79"/>
      <c r="AO705" s="79"/>
      <c r="AP705" s="79"/>
      <c r="AQ705" s="79"/>
      <c r="AR705" s="79"/>
      <c r="AS705" s="79"/>
      <c r="AT705" s="79"/>
    </row>
    <row r="706">
      <c r="A706" s="79"/>
      <c r="B706" s="79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79"/>
      <c r="R706" s="79"/>
      <c r="S706" s="79"/>
      <c r="T706" s="79"/>
      <c r="U706" s="79"/>
      <c r="V706" s="79"/>
      <c r="W706" s="79"/>
      <c r="X706" s="79"/>
      <c r="Y706" s="79"/>
      <c r="Z706" s="79"/>
      <c r="AA706" s="79"/>
      <c r="AB706" s="79"/>
      <c r="AC706" s="79"/>
      <c r="AD706" s="79"/>
      <c r="AE706" s="79"/>
      <c r="AF706" s="79"/>
      <c r="AG706" s="79"/>
      <c r="AH706" s="79"/>
      <c r="AI706" s="79"/>
      <c r="AJ706" s="79"/>
      <c r="AK706" s="79"/>
      <c r="AL706" s="79"/>
      <c r="AM706" s="79"/>
      <c r="AN706" s="79"/>
      <c r="AO706" s="79"/>
      <c r="AP706" s="79"/>
      <c r="AQ706" s="79"/>
      <c r="AR706" s="79"/>
      <c r="AS706" s="79"/>
      <c r="AT706" s="79"/>
    </row>
    <row r="707">
      <c r="A707" s="79"/>
      <c r="B707" s="79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79"/>
      <c r="R707" s="79"/>
      <c r="S707" s="79"/>
      <c r="T707" s="79"/>
      <c r="U707" s="79"/>
      <c r="V707" s="79"/>
      <c r="W707" s="79"/>
      <c r="X707" s="79"/>
      <c r="Y707" s="79"/>
      <c r="Z707" s="79"/>
      <c r="AA707" s="79"/>
      <c r="AB707" s="79"/>
      <c r="AC707" s="79"/>
      <c r="AD707" s="79"/>
      <c r="AE707" s="79"/>
      <c r="AF707" s="79"/>
      <c r="AG707" s="79"/>
      <c r="AH707" s="79"/>
      <c r="AI707" s="79"/>
      <c r="AJ707" s="79"/>
      <c r="AK707" s="79"/>
      <c r="AL707" s="79"/>
      <c r="AM707" s="79"/>
      <c r="AN707" s="79"/>
      <c r="AO707" s="79"/>
      <c r="AP707" s="79"/>
      <c r="AQ707" s="79"/>
      <c r="AR707" s="79"/>
      <c r="AS707" s="79"/>
      <c r="AT707" s="79"/>
    </row>
    <row r="708">
      <c r="A708" s="79"/>
      <c r="B708" s="79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79"/>
      <c r="R708" s="79"/>
      <c r="S708" s="79"/>
      <c r="T708" s="79"/>
      <c r="U708" s="79"/>
      <c r="V708" s="79"/>
      <c r="W708" s="79"/>
      <c r="X708" s="79"/>
      <c r="Y708" s="79"/>
      <c r="Z708" s="79"/>
      <c r="AA708" s="79"/>
      <c r="AB708" s="79"/>
      <c r="AC708" s="79"/>
      <c r="AD708" s="79"/>
      <c r="AE708" s="79"/>
      <c r="AF708" s="79"/>
      <c r="AG708" s="79"/>
      <c r="AH708" s="79"/>
      <c r="AI708" s="79"/>
      <c r="AJ708" s="79"/>
      <c r="AK708" s="79"/>
      <c r="AL708" s="79"/>
      <c r="AM708" s="79"/>
      <c r="AN708" s="79"/>
      <c r="AO708" s="79"/>
      <c r="AP708" s="79"/>
      <c r="AQ708" s="79"/>
      <c r="AR708" s="79"/>
      <c r="AS708" s="79"/>
      <c r="AT708" s="79"/>
    </row>
    <row r="709">
      <c r="A709" s="79"/>
      <c r="B709" s="79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79"/>
      <c r="R709" s="79"/>
      <c r="S709" s="79"/>
      <c r="T709" s="79"/>
      <c r="U709" s="79"/>
      <c r="V709" s="79"/>
      <c r="W709" s="79"/>
      <c r="X709" s="79"/>
      <c r="Y709" s="79"/>
      <c r="Z709" s="79"/>
      <c r="AA709" s="79"/>
      <c r="AB709" s="79"/>
      <c r="AC709" s="79"/>
      <c r="AD709" s="79"/>
      <c r="AE709" s="79"/>
      <c r="AF709" s="79"/>
      <c r="AG709" s="79"/>
      <c r="AH709" s="79"/>
      <c r="AI709" s="79"/>
      <c r="AJ709" s="79"/>
      <c r="AK709" s="79"/>
      <c r="AL709" s="79"/>
      <c r="AM709" s="79"/>
      <c r="AN709" s="79"/>
      <c r="AO709" s="79"/>
      <c r="AP709" s="79"/>
      <c r="AQ709" s="79"/>
      <c r="AR709" s="79"/>
      <c r="AS709" s="79"/>
      <c r="AT709" s="79"/>
    </row>
    <row r="710">
      <c r="A710" s="79"/>
      <c r="B710" s="79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79"/>
      <c r="R710" s="79"/>
      <c r="S710" s="79"/>
      <c r="T710" s="79"/>
      <c r="U710" s="79"/>
      <c r="V710" s="79"/>
      <c r="W710" s="79"/>
      <c r="X710" s="79"/>
      <c r="Y710" s="79"/>
      <c r="Z710" s="79"/>
      <c r="AA710" s="79"/>
      <c r="AB710" s="79"/>
      <c r="AC710" s="79"/>
      <c r="AD710" s="79"/>
      <c r="AE710" s="79"/>
      <c r="AF710" s="79"/>
      <c r="AG710" s="79"/>
      <c r="AH710" s="79"/>
      <c r="AI710" s="79"/>
      <c r="AJ710" s="79"/>
      <c r="AK710" s="79"/>
      <c r="AL710" s="79"/>
      <c r="AM710" s="79"/>
      <c r="AN710" s="79"/>
      <c r="AO710" s="79"/>
      <c r="AP710" s="79"/>
      <c r="AQ710" s="79"/>
      <c r="AR710" s="79"/>
      <c r="AS710" s="79"/>
      <c r="AT710" s="79"/>
    </row>
    <row r="711">
      <c r="A711" s="79"/>
      <c r="B711" s="79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79"/>
      <c r="R711" s="79"/>
      <c r="S711" s="79"/>
      <c r="T711" s="79"/>
      <c r="U711" s="79"/>
      <c r="V711" s="79"/>
      <c r="W711" s="79"/>
      <c r="X711" s="79"/>
      <c r="Y711" s="79"/>
      <c r="Z711" s="79"/>
      <c r="AA711" s="79"/>
      <c r="AB711" s="79"/>
      <c r="AC711" s="79"/>
      <c r="AD711" s="79"/>
      <c r="AE711" s="79"/>
      <c r="AF711" s="79"/>
      <c r="AG711" s="79"/>
      <c r="AH711" s="79"/>
      <c r="AI711" s="79"/>
      <c r="AJ711" s="79"/>
      <c r="AK711" s="79"/>
      <c r="AL711" s="79"/>
      <c r="AM711" s="79"/>
      <c r="AN711" s="79"/>
      <c r="AO711" s="79"/>
      <c r="AP711" s="79"/>
      <c r="AQ711" s="79"/>
      <c r="AR711" s="79"/>
      <c r="AS711" s="79"/>
      <c r="AT711" s="79"/>
    </row>
    <row r="712">
      <c r="A712" s="79"/>
      <c r="B712" s="79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79"/>
      <c r="R712" s="79"/>
      <c r="S712" s="79"/>
      <c r="T712" s="79"/>
      <c r="U712" s="79"/>
      <c r="V712" s="79"/>
      <c r="W712" s="79"/>
      <c r="X712" s="79"/>
      <c r="Y712" s="79"/>
      <c r="Z712" s="79"/>
      <c r="AA712" s="79"/>
      <c r="AB712" s="79"/>
      <c r="AC712" s="79"/>
      <c r="AD712" s="79"/>
      <c r="AE712" s="79"/>
      <c r="AF712" s="79"/>
      <c r="AG712" s="79"/>
      <c r="AH712" s="79"/>
      <c r="AI712" s="79"/>
      <c r="AJ712" s="79"/>
      <c r="AK712" s="79"/>
      <c r="AL712" s="79"/>
      <c r="AM712" s="79"/>
      <c r="AN712" s="79"/>
      <c r="AO712" s="79"/>
      <c r="AP712" s="79"/>
      <c r="AQ712" s="79"/>
      <c r="AR712" s="79"/>
      <c r="AS712" s="79"/>
      <c r="AT712" s="79"/>
    </row>
    <row r="713">
      <c r="A713" s="79"/>
      <c r="B713" s="79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79"/>
      <c r="R713" s="79"/>
      <c r="S713" s="79"/>
      <c r="T713" s="79"/>
      <c r="U713" s="79"/>
      <c r="V713" s="79"/>
      <c r="W713" s="79"/>
      <c r="X713" s="79"/>
      <c r="Y713" s="79"/>
      <c r="Z713" s="79"/>
      <c r="AA713" s="79"/>
      <c r="AB713" s="79"/>
      <c r="AC713" s="79"/>
      <c r="AD713" s="79"/>
      <c r="AE713" s="79"/>
      <c r="AF713" s="79"/>
      <c r="AG713" s="79"/>
      <c r="AH713" s="79"/>
      <c r="AI713" s="79"/>
      <c r="AJ713" s="79"/>
      <c r="AK713" s="79"/>
      <c r="AL713" s="79"/>
      <c r="AM713" s="79"/>
      <c r="AN713" s="79"/>
      <c r="AO713" s="79"/>
      <c r="AP713" s="79"/>
      <c r="AQ713" s="79"/>
      <c r="AR713" s="79"/>
      <c r="AS713" s="79"/>
      <c r="AT713" s="79"/>
    </row>
    <row r="714">
      <c r="A714" s="79"/>
      <c r="B714" s="79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79"/>
      <c r="R714" s="79"/>
      <c r="S714" s="79"/>
      <c r="T714" s="79"/>
      <c r="U714" s="79"/>
      <c r="V714" s="79"/>
      <c r="W714" s="79"/>
      <c r="X714" s="79"/>
      <c r="Y714" s="79"/>
      <c r="Z714" s="79"/>
      <c r="AA714" s="79"/>
      <c r="AB714" s="79"/>
      <c r="AC714" s="79"/>
      <c r="AD714" s="79"/>
      <c r="AE714" s="79"/>
      <c r="AF714" s="79"/>
      <c r="AG714" s="79"/>
      <c r="AH714" s="79"/>
      <c r="AI714" s="79"/>
      <c r="AJ714" s="79"/>
      <c r="AK714" s="79"/>
      <c r="AL714" s="79"/>
      <c r="AM714" s="79"/>
      <c r="AN714" s="79"/>
      <c r="AO714" s="79"/>
      <c r="AP714" s="79"/>
      <c r="AQ714" s="79"/>
      <c r="AR714" s="79"/>
      <c r="AS714" s="79"/>
      <c r="AT714" s="79"/>
    </row>
    <row r="715">
      <c r="A715" s="79"/>
      <c r="B715" s="79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79"/>
      <c r="R715" s="79"/>
      <c r="S715" s="79"/>
      <c r="T715" s="79"/>
      <c r="U715" s="79"/>
      <c r="V715" s="79"/>
      <c r="W715" s="79"/>
      <c r="X715" s="79"/>
      <c r="Y715" s="79"/>
      <c r="Z715" s="79"/>
      <c r="AA715" s="79"/>
      <c r="AB715" s="79"/>
      <c r="AC715" s="79"/>
      <c r="AD715" s="79"/>
      <c r="AE715" s="79"/>
      <c r="AF715" s="79"/>
      <c r="AG715" s="79"/>
      <c r="AH715" s="79"/>
      <c r="AI715" s="79"/>
      <c r="AJ715" s="79"/>
      <c r="AK715" s="79"/>
      <c r="AL715" s="79"/>
      <c r="AM715" s="79"/>
      <c r="AN715" s="79"/>
      <c r="AO715" s="79"/>
      <c r="AP715" s="79"/>
      <c r="AQ715" s="79"/>
      <c r="AR715" s="79"/>
      <c r="AS715" s="79"/>
      <c r="AT715" s="79"/>
    </row>
    <row r="716">
      <c r="A716" s="79"/>
      <c r="B716" s="79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79"/>
      <c r="R716" s="79"/>
      <c r="S716" s="79"/>
      <c r="T716" s="79"/>
      <c r="U716" s="79"/>
      <c r="V716" s="79"/>
      <c r="W716" s="79"/>
      <c r="X716" s="79"/>
      <c r="Y716" s="79"/>
      <c r="Z716" s="79"/>
      <c r="AA716" s="79"/>
      <c r="AB716" s="79"/>
      <c r="AC716" s="79"/>
      <c r="AD716" s="79"/>
      <c r="AE716" s="79"/>
      <c r="AF716" s="79"/>
      <c r="AG716" s="79"/>
      <c r="AH716" s="79"/>
      <c r="AI716" s="79"/>
      <c r="AJ716" s="79"/>
      <c r="AK716" s="79"/>
      <c r="AL716" s="79"/>
      <c r="AM716" s="79"/>
      <c r="AN716" s="79"/>
      <c r="AO716" s="79"/>
      <c r="AP716" s="79"/>
      <c r="AQ716" s="79"/>
      <c r="AR716" s="79"/>
      <c r="AS716" s="79"/>
      <c r="AT716" s="79"/>
    </row>
    <row r="717">
      <c r="A717" s="79"/>
      <c r="B717" s="79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79"/>
      <c r="R717" s="79"/>
      <c r="S717" s="79"/>
      <c r="T717" s="79"/>
      <c r="U717" s="79"/>
      <c r="V717" s="79"/>
      <c r="W717" s="79"/>
      <c r="X717" s="79"/>
      <c r="Y717" s="79"/>
      <c r="Z717" s="79"/>
      <c r="AA717" s="79"/>
      <c r="AB717" s="79"/>
      <c r="AC717" s="79"/>
      <c r="AD717" s="79"/>
      <c r="AE717" s="79"/>
      <c r="AF717" s="79"/>
      <c r="AG717" s="79"/>
      <c r="AH717" s="79"/>
      <c r="AI717" s="79"/>
      <c r="AJ717" s="79"/>
      <c r="AK717" s="79"/>
      <c r="AL717" s="79"/>
      <c r="AM717" s="79"/>
      <c r="AN717" s="79"/>
      <c r="AO717" s="79"/>
      <c r="AP717" s="79"/>
      <c r="AQ717" s="79"/>
      <c r="AR717" s="79"/>
      <c r="AS717" s="79"/>
      <c r="AT717" s="79"/>
    </row>
    <row r="718">
      <c r="A718" s="79"/>
      <c r="B718" s="79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79"/>
      <c r="R718" s="79"/>
      <c r="S718" s="79"/>
      <c r="T718" s="79"/>
      <c r="U718" s="79"/>
      <c r="V718" s="79"/>
      <c r="W718" s="79"/>
      <c r="X718" s="79"/>
      <c r="Y718" s="79"/>
      <c r="Z718" s="79"/>
      <c r="AA718" s="79"/>
      <c r="AB718" s="79"/>
      <c r="AC718" s="79"/>
      <c r="AD718" s="79"/>
      <c r="AE718" s="79"/>
      <c r="AF718" s="79"/>
      <c r="AG718" s="79"/>
      <c r="AH718" s="79"/>
      <c r="AI718" s="79"/>
      <c r="AJ718" s="79"/>
      <c r="AK718" s="79"/>
      <c r="AL718" s="79"/>
      <c r="AM718" s="79"/>
      <c r="AN718" s="79"/>
      <c r="AO718" s="79"/>
      <c r="AP718" s="79"/>
      <c r="AQ718" s="79"/>
      <c r="AR718" s="79"/>
      <c r="AS718" s="79"/>
      <c r="AT718" s="79"/>
    </row>
    <row r="719">
      <c r="A719" s="79"/>
      <c r="B719" s="79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79"/>
      <c r="R719" s="79"/>
      <c r="S719" s="79"/>
      <c r="T719" s="79"/>
      <c r="U719" s="79"/>
      <c r="V719" s="79"/>
      <c r="W719" s="79"/>
      <c r="X719" s="79"/>
      <c r="Y719" s="79"/>
      <c r="Z719" s="79"/>
      <c r="AA719" s="79"/>
      <c r="AB719" s="79"/>
      <c r="AC719" s="79"/>
      <c r="AD719" s="79"/>
      <c r="AE719" s="79"/>
      <c r="AF719" s="79"/>
      <c r="AG719" s="79"/>
      <c r="AH719" s="79"/>
      <c r="AI719" s="79"/>
      <c r="AJ719" s="79"/>
      <c r="AK719" s="79"/>
      <c r="AL719" s="79"/>
      <c r="AM719" s="79"/>
      <c r="AN719" s="79"/>
      <c r="AO719" s="79"/>
      <c r="AP719" s="79"/>
      <c r="AQ719" s="79"/>
      <c r="AR719" s="79"/>
      <c r="AS719" s="79"/>
      <c r="AT719" s="79"/>
    </row>
    <row r="720">
      <c r="A720" s="79"/>
      <c r="B720" s="79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79"/>
      <c r="R720" s="79"/>
      <c r="S720" s="79"/>
      <c r="T720" s="79"/>
      <c r="U720" s="79"/>
      <c r="V720" s="79"/>
      <c r="W720" s="79"/>
      <c r="X720" s="79"/>
      <c r="Y720" s="79"/>
      <c r="Z720" s="79"/>
      <c r="AA720" s="79"/>
      <c r="AB720" s="79"/>
      <c r="AC720" s="79"/>
      <c r="AD720" s="79"/>
      <c r="AE720" s="79"/>
      <c r="AF720" s="79"/>
      <c r="AG720" s="79"/>
      <c r="AH720" s="79"/>
      <c r="AI720" s="79"/>
      <c r="AJ720" s="79"/>
      <c r="AK720" s="79"/>
      <c r="AL720" s="79"/>
      <c r="AM720" s="79"/>
      <c r="AN720" s="79"/>
      <c r="AO720" s="79"/>
      <c r="AP720" s="79"/>
      <c r="AQ720" s="79"/>
      <c r="AR720" s="79"/>
      <c r="AS720" s="79"/>
      <c r="AT720" s="79"/>
    </row>
    <row r="721">
      <c r="A721" s="79"/>
      <c r="B721" s="79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79"/>
      <c r="R721" s="79"/>
      <c r="S721" s="79"/>
      <c r="T721" s="79"/>
      <c r="U721" s="79"/>
      <c r="V721" s="79"/>
      <c r="W721" s="79"/>
      <c r="X721" s="79"/>
      <c r="Y721" s="79"/>
      <c r="Z721" s="79"/>
      <c r="AA721" s="79"/>
      <c r="AB721" s="79"/>
      <c r="AC721" s="79"/>
      <c r="AD721" s="79"/>
      <c r="AE721" s="79"/>
      <c r="AF721" s="79"/>
      <c r="AG721" s="79"/>
      <c r="AH721" s="79"/>
      <c r="AI721" s="79"/>
      <c r="AJ721" s="79"/>
      <c r="AK721" s="79"/>
      <c r="AL721" s="79"/>
      <c r="AM721" s="79"/>
      <c r="AN721" s="79"/>
      <c r="AO721" s="79"/>
      <c r="AP721" s="79"/>
      <c r="AQ721" s="79"/>
      <c r="AR721" s="79"/>
      <c r="AS721" s="79"/>
      <c r="AT721" s="79"/>
    </row>
    <row r="722">
      <c r="A722" s="79"/>
      <c r="B722" s="79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79"/>
      <c r="R722" s="79"/>
      <c r="S722" s="79"/>
      <c r="T722" s="79"/>
      <c r="U722" s="79"/>
      <c r="V722" s="79"/>
      <c r="W722" s="79"/>
      <c r="X722" s="79"/>
      <c r="Y722" s="79"/>
      <c r="Z722" s="79"/>
      <c r="AA722" s="79"/>
      <c r="AB722" s="79"/>
      <c r="AC722" s="79"/>
      <c r="AD722" s="79"/>
      <c r="AE722" s="79"/>
      <c r="AF722" s="79"/>
      <c r="AG722" s="79"/>
      <c r="AH722" s="79"/>
      <c r="AI722" s="79"/>
      <c r="AJ722" s="79"/>
      <c r="AK722" s="79"/>
      <c r="AL722" s="79"/>
      <c r="AM722" s="79"/>
      <c r="AN722" s="79"/>
      <c r="AO722" s="79"/>
      <c r="AP722" s="79"/>
      <c r="AQ722" s="79"/>
      <c r="AR722" s="79"/>
      <c r="AS722" s="79"/>
      <c r="AT722" s="79"/>
    </row>
    <row r="723">
      <c r="A723" s="79"/>
      <c r="B723" s="79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79"/>
      <c r="R723" s="79"/>
      <c r="S723" s="79"/>
      <c r="T723" s="79"/>
      <c r="U723" s="79"/>
      <c r="V723" s="79"/>
      <c r="W723" s="79"/>
      <c r="X723" s="79"/>
      <c r="Y723" s="79"/>
      <c r="Z723" s="79"/>
      <c r="AA723" s="79"/>
      <c r="AB723" s="79"/>
      <c r="AC723" s="79"/>
      <c r="AD723" s="79"/>
      <c r="AE723" s="79"/>
      <c r="AF723" s="79"/>
      <c r="AG723" s="79"/>
      <c r="AH723" s="79"/>
      <c r="AI723" s="79"/>
      <c r="AJ723" s="79"/>
      <c r="AK723" s="79"/>
      <c r="AL723" s="79"/>
      <c r="AM723" s="79"/>
      <c r="AN723" s="79"/>
      <c r="AO723" s="79"/>
      <c r="AP723" s="79"/>
      <c r="AQ723" s="79"/>
      <c r="AR723" s="79"/>
      <c r="AS723" s="79"/>
      <c r="AT723" s="79"/>
    </row>
    <row r="724">
      <c r="A724" s="79"/>
      <c r="B724" s="79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79"/>
      <c r="R724" s="79"/>
      <c r="S724" s="79"/>
      <c r="T724" s="79"/>
      <c r="U724" s="79"/>
      <c r="V724" s="79"/>
      <c r="W724" s="79"/>
      <c r="X724" s="79"/>
      <c r="Y724" s="79"/>
      <c r="Z724" s="79"/>
      <c r="AA724" s="79"/>
      <c r="AB724" s="79"/>
      <c r="AC724" s="79"/>
      <c r="AD724" s="79"/>
      <c r="AE724" s="79"/>
      <c r="AF724" s="79"/>
      <c r="AG724" s="79"/>
      <c r="AH724" s="79"/>
      <c r="AI724" s="79"/>
      <c r="AJ724" s="79"/>
      <c r="AK724" s="79"/>
      <c r="AL724" s="79"/>
      <c r="AM724" s="79"/>
      <c r="AN724" s="79"/>
      <c r="AO724" s="79"/>
      <c r="AP724" s="79"/>
      <c r="AQ724" s="79"/>
      <c r="AR724" s="79"/>
      <c r="AS724" s="79"/>
      <c r="AT724" s="79"/>
    </row>
    <row r="725">
      <c r="A725" s="79"/>
      <c r="B725" s="79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79"/>
      <c r="R725" s="79"/>
      <c r="S725" s="79"/>
      <c r="T725" s="79"/>
      <c r="U725" s="79"/>
      <c r="V725" s="79"/>
      <c r="W725" s="79"/>
      <c r="X725" s="79"/>
      <c r="Y725" s="79"/>
      <c r="Z725" s="79"/>
      <c r="AA725" s="79"/>
      <c r="AB725" s="79"/>
      <c r="AC725" s="79"/>
      <c r="AD725" s="79"/>
      <c r="AE725" s="79"/>
      <c r="AF725" s="79"/>
      <c r="AG725" s="79"/>
      <c r="AH725" s="79"/>
      <c r="AI725" s="79"/>
      <c r="AJ725" s="79"/>
      <c r="AK725" s="79"/>
      <c r="AL725" s="79"/>
      <c r="AM725" s="79"/>
      <c r="AN725" s="79"/>
      <c r="AO725" s="79"/>
      <c r="AP725" s="79"/>
      <c r="AQ725" s="79"/>
      <c r="AR725" s="79"/>
      <c r="AS725" s="79"/>
      <c r="AT725" s="79"/>
    </row>
    <row r="726">
      <c r="A726" s="79"/>
      <c r="B726" s="79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79"/>
      <c r="R726" s="79"/>
      <c r="S726" s="79"/>
      <c r="T726" s="79"/>
      <c r="U726" s="79"/>
      <c r="V726" s="79"/>
      <c r="W726" s="79"/>
      <c r="X726" s="79"/>
      <c r="Y726" s="79"/>
      <c r="Z726" s="79"/>
      <c r="AA726" s="79"/>
      <c r="AB726" s="79"/>
      <c r="AC726" s="79"/>
      <c r="AD726" s="79"/>
      <c r="AE726" s="79"/>
      <c r="AF726" s="79"/>
      <c r="AG726" s="79"/>
      <c r="AH726" s="79"/>
      <c r="AI726" s="79"/>
      <c r="AJ726" s="79"/>
      <c r="AK726" s="79"/>
      <c r="AL726" s="79"/>
      <c r="AM726" s="79"/>
      <c r="AN726" s="79"/>
      <c r="AO726" s="79"/>
      <c r="AP726" s="79"/>
      <c r="AQ726" s="79"/>
      <c r="AR726" s="79"/>
      <c r="AS726" s="79"/>
      <c r="AT726" s="79"/>
    </row>
    <row r="727">
      <c r="A727" s="79"/>
      <c r="B727" s="79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79"/>
      <c r="R727" s="79"/>
      <c r="S727" s="79"/>
      <c r="T727" s="79"/>
      <c r="U727" s="79"/>
      <c r="V727" s="79"/>
      <c r="W727" s="79"/>
      <c r="X727" s="79"/>
      <c r="Y727" s="79"/>
      <c r="Z727" s="79"/>
      <c r="AA727" s="79"/>
      <c r="AB727" s="79"/>
      <c r="AC727" s="79"/>
      <c r="AD727" s="79"/>
      <c r="AE727" s="79"/>
      <c r="AF727" s="79"/>
      <c r="AG727" s="79"/>
      <c r="AH727" s="79"/>
      <c r="AI727" s="79"/>
      <c r="AJ727" s="79"/>
      <c r="AK727" s="79"/>
      <c r="AL727" s="79"/>
      <c r="AM727" s="79"/>
      <c r="AN727" s="79"/>
      <c r="AO727" s="79"/>
      <c r="AP727" s="79"/>
      <c r="AQ727" s="79"/>
      <c r="AR727" s="79"/>
      <c r="AS727" s="79"/>
      <c r="AT727" s="79"/>
    </row>
    <row r="728">
      <c r="A728" s="79"/>
      <c r="B728" s="79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79"/>
      <c r="R728" s="79"/>
      <c r="S728" s="79"/>
      <c r="T728" s="79"/>
      <c r="U728" s="79"/>
      <c r="V728" s="79"/>
      <c r="W728" s="79"/>
      <c r="X728" s="79"/>
      <c r="Y728" s="79"/>
      <c r="Z728" s="79"/>
      <c r="AA728" s="79"/>
      <c r="AB728" s="79"/>
      <c r="AC728" s="79"/>
      <c r="AD728" s="79"/>
      <c r="AE728" s="79"/>
      <c r="AF728" s="79"/>
      <c r="AG728" s="79"/>
      <c r="AH728" s="79"/>
      <c r="AI728" s="79"/>
      <c r="AJ728" s="79"/>
      <c r="AK728" s="79"/>
      <c r="AL728" s="79"/>
      <c r="AM728" s="79"/>
      <c r="AN728" s="79"/>
      <c r="AO728" s="79"/>
      <c r="AP728" s="79"/>
      <c r="AQ728" s="79"/>
      <c r="AR728" s="79"/>
      <c r="AS728" s="79"/>
      <c r="AT728" s="79"/>
    </row>
    <row r="729">
      <c r="A729" s="79"/>
      <c r="B729" s="79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79"/>
      <c r="R729" s="79"/>
      <c r="S729" s="79"/>
      <c r="T729" s="79"/>
      <c r="U729" s="79"/>
      <c r="V729" s="79"/>
      <c r="W729" s="79"/>
      <c r="X729" s="79"/>
      <c r="Y729" s="79"/>
      <c r="Z729" s="79"/>
      <c r="AA729" s="79"/>
      <c r="AB729" s="79"/>
      <c r="AC729" s="79"/>
      <c r="AD729" s="79"/>
      <c r="AE729" s="79"/>
      <c r="AF729" s="79"/>
      <c r="AG729" s="79"/>
      <c r="AH729" s="79"/>
      <c r="AI729" s="79"/>
      <c r="AJ729" s="79"/>
      <c r="AK729" s="79"/>
      <c r="AL729" s="79"/>
      <c r="AM729" s="79"/>
      <c r="AN729" s="79"/>
      <c r="AO729" s="79"/>
      <c r="AP729" s="79"/>
      <c r="AQ729" s="79"/>
      <c r="AR729" s="79"/>
      <c r="AS729" s="79"/>
      <c r="AT729" s="79"/>
    </row>
    <row r="730">
      <c r="A730" s="79"/>
      <c r="B730" s="79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79"/>
      <c r="R730" s="79"/>
      <c r="S730" s="79"/>
      <c r="T730" s="79"/>
      <c r="U730" s="79"/>
      <c r="V730" s="79"/>
      <c r="W730" s="79"/>
      <c r="X730" s="79"/>
      <c r="Y730" s="79"/>
      <c r="Z730" s="79"/>
      <c r="AA730" s="79"/>
      <c r="AB730" s="79"/>
      <c r="AC730" s="79"/>
      <c r="AD730" s="79"/>
      <c r="AE730" s="79"/>
      <c r="AF730" s="79"/>
      <c r="AG730" s="79"/>
      <c r="AH730" s="79"/>
      <c r="AI730" s="79"/>
      <c r="AJ730" s="79"/>
      <c r="AK730" s="79"/>
      <c r="AL730" s="79"/>
      <c r="AM730" s="79"/>
      <c r="AN730" s="79"/>
      <c r="AO730" s="79"/>
      <c r="AP730" s="79"/>
      <c r="AQ730" s="79"/>
      <c r="AR730" s="79"/>
      <c r="AS730" s="79"/>
      <c r="AT730" s="79"/>
    </row>
    <row r="731">
      <c r="A731" s="79"/>
      <c r="B731" s="79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79"/>
      <c r="R731" s="79"/>
      <c r="S731" s="79"/>
      <c r="T731" s="79"/>
      <c r="U731" s="79"/>
      <c r="V731" s="79"/>
      <c r="W731" s="79"/>
      <c r="X731" s="79"/>
      <c r="Y731" s="79"/>
      <c r="Z731" s="79"/>
      <c r="AA731" s="79"/>
      <c r="AB731" s="79"/>
      <c r="AC731" s="79"/>
      <c r="AD731" s="79"/>
      <c r="AE731" s="79"/>
      <c r="AF731" s="79"/>
      <c r="AG731" s="79"/>
      <c r="AH731" s="79"/>
      <c r="AI731" s="79"/>
      <c r="AJ731" s="79"/>
      <c r="AK731" s="79"/>
      <c r="AL731" s="79"/>
      <c r="AM731" s="79"/>
      <c r="AN731" s="79"/>
      <c r="AO731" s="79"/>
      <c r="AP731" s="79"/>
      <c r="AQ731" s="79"/>
      <c r="AR731" s="79"/>
      <c r="AS731" s="79"/>
      <c r="AT731" s="79"/>
    </row>
    <row r="732">
      <c r="A732" s="79"/>
      <c r="B732" s="79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79"/>
      <c r="R732" s="79"/>
      <c r="S732" s="79"/>
      <c r="T732" s="79"/>
      <c r="U732" s="79"/>
      <c r="V732" s="79"/>
      <c r="W732" s="79"/>
      <c r="X732" s="79"/>
      <c r="Y732" s="79"/>
      <c r="Z732" s="79"/>
      <c r="AA732" s="79"/>
      <c r="AB732" s="79"/>
      <c r="AC732" s="79"/>
      <c r="AD732" s="79"/>
      <c r="AE732" s="79"/>
      <c r="AF732" s="79"/>
      <c r="AG732" s="79"/>
      <c r="AH732" s="79"/>
      <c r="AI732" s="79"/>
      <c r="AJ732" s="79"/>
      <c r="AK732" s="79"/>
      <c r="AL732" s="79"/>
      <c r="AM732" s="79"/>
      <c r="AN732" s="79"/>
      <c r="AO732" s="79"/>
      <c r="AP732" s="79"/>
      <c r="AQ732" s="79"/>
      <c r="AR732" s="79"/>
      <c r="AS732" s="79"/>
      <c r="AT732" s="79"/>
    </row>
    <row r="733">
      <c r="A733" s="79"/>
      <c r="B733" s="79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79"/>
      <c r="R733" s="79"/>
      <c r="S733" s="79"/>
      <c r="T733" s="79"/>
      <c r="U733" s="79"/>
      <c r="V733" s="79"/>
      <c r="W733" s="79"/>
      <c r="X733" s="79"/>
      <c r="Y733" s="79"/>
      <c r="Z733" s="79"/>
      <c r="AA733" s="79"/>
      <c r="AB733" s="79"/>
      <c r="AC733" s="79"/>
      <c r="AD733" s="79"/>
      <c r="AE733" s="79"/>
      <c r="AF733" s="79"/>
      <c r="AG733" s="79"/>
      <c r="AH733" s="79"/>
      <c r="AI733" s="79"/>
      <c r="AJ733" s="79"/>
      <c r="AK733" s="79"/>
      <c r="AL733" s="79"/>
      <c r="AM733" s="79"/>
      <c r="AN733" s="79"/>
      <c r="AO733" s="79"/>
      <c r="AP733" s="79"/>
      <c r="AQ733" s="79"/>
      <c r="AR733" s="79"/>
      <c r="AS733" s="79"/>
      <c r="AT733" s="79"/>
    </row>
    <row r="734">
      <c r="A734" s="79"/>
      <c r="B734" s="79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79"/>
      <c r="R734" s="79"/>
      <c r="S734" s="79"/>
      <c r="T734" s="79"/>
      <c r="U734" s="79"/>
      <c r="V734" s="79"/>
      <c r="W734" s="79"/>
      <c r="X734" s="79"/>
      <c r="Y734" s="79"/>
      <c r="Z734" s="79"/>
      <c r="AA734" s="79"/>
      <c r="AB734" s="79"/>
      <c r="AC734" s="79"/>
      <c r="AD734" s="79"/>
      <c r="AE734" s="79"/>
      <c r="AF734" s="79"/>
      <c r="AG734" s="79"/>
      <c r="AH734" s="79"/>
      <c r="AI734" s="79"/>
      <c r="AJ734" s="79"/>
      <c r="AK734" s="79"/>
      <c r="AL734" s="79"/>
      <c r="AM734" s="79"/>
      <c r="AN734" s="79"/>
      <c r="AO734" s="79"/>
      <c r="AP734" s="79"/>
      <c r="AQ734" s="79"/>
      <c r="AR734" s="79"/>
      <c r="AS734" s="79"/>
      <c r="AT734" s="79"/>
    </row>
    <row r="735">
      <c r="A735" s="79"/>
      <c r="B735" s="79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79"/>
      <c r="R735" s="79"/>
      <c r="S735" s="79"/>
      <c r="T735" s="79"/>
      <c r="U735" s="79"/>
      <c r="V735" s="79"/>
      <c r="W735" s="79"/>
      <c r="X735" s="79"/>
      <c r="Y735" s="79"/>
      <c r="Z735" s="79"/>
      <c r="AA735" s="79"/>
      <c r="AB735" s="79"/>
      <c r="AC735" s="79"/>
      <c r="AD735" s="79"/>
      <c r="AE735" s="79"/>
      <c r="AF735" s="79"/>
      <c r="AG735" s="79"/>
      <c r="AH735" s="79"/>
      <c r="AI735" s="79"/>
      <c r="AJ735" s="79"/>
      <c r="AK735" s="79"/>
      <c r="AL735" s="79"/>
      <c r="AM735" s="79"/>
      <c r="AN735" s="79"/>
      <c r="AO735" s="79"/>
      <c r="AP735" s="79"/>
      <c r="AQ735" s="79"/>
      <c r="AR735" s="79"/>
      <c r="AS735" s="79"/>
      <c r="AT735" s="79"/>
    </row>
    <row r="736">
      <c r="A736" s="79"/>
      <c r="B736" s="79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79"/>
      <c r="R736" s="79"/>
      <c r="S736" s="79"/>
      <c r="T736" s="79"/>
      <c r="U736" s="79"/>
      <c r="V736" s="79"/>
      <c r="W736" s="79"/>
      <c r="X736" s="79"/>
      <c r="Y736" s="79"/>
      <c r="Z736" s="79"/>
      <c r="AA736" s="79"/>
      <c r="AB736" s="79"/>
      <c r="AC736" s="79"/>
      <c r="AD736" s="79"/>
      <c r="AE736" s="79"/>
      <c r="AF736" s="79"/>
      <c r="AG736" s="79"/>
      <c r="AH736" s="79"/>
      <c r="AI736" s="79"/>
      <c r="AJ736" s="79"/>
      <c r="AK736" s="79"/>
      <c r="AL736" s="79"/>
      <c r="AM736" s="79"/>
      <c r="AN736" s="79"/>
      <c r="AO736" s="79"/>
      <c r="AP736" s="79"/>
      <c r="AQ736" s="79"/>
      <c r="AR736" s="79"/>
      <c r="AS736" s="79"/>
      <c r="AT736" s="79"/>
    </row>
    <row r="737">
      <c r="A737" s="79"/>
      <c r="B737" s="79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  <c r="U737" s="79"/>
      <c r="V737" s="79"/>
      <c r="W737" s="79"/>
      <c r="X737" s="79"/>
      <c r="Y737" s="79"/>
      <c r="Z737" s="79"/>
      <c r="AA737" s="79"/>
      <c r="AB737" s="79"/>
      <c r="AC737" s="79"/>
      <c r="AD737" s="79"/>
      <c r="AE737" s="79"/>
      <c r="AF737" s="79"/>
      <c r="AG737" s="79"/>
      <c r="AH737" s="79"/>
      <c r="AI737" s="79"/>
      <c r="AJ737" s="79"/>
      <c r="AK737" s="79"/>
      <c r="AL737" s="79"/>
      <c r="AM737" s="79"/>
      <c r="AN737" s="79"/>
      <c r="AO737" s="79"/>
      <c r="AP737" s="79"/>
      <c r="AQ737" s="79"/>
      <c r="AR737" s="79"/>
      <c r="AS737" s="79"/>
      <c r="AT737" s="79"/>
    </row>
    <row r="738">
      <c r="A738" s="79"/>
      <c r="B738" s="79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79"/>
      <c r="U738" s="79"/>
      <c r="V738" s="79"/>
      <c r="W738" s="79"/>
      <c r="X738" s="79"/>
      <c r="Y738" s="79"/>
      <c r="Z738" s="79"/>
      <c r="AA738" s="79"/>
      <c r="AB738" s="79"/>
      <c r="AC738" s="79"/>
      <c r="AD738" s="79"/>
      <c r="AE738" s="79"/>
      <c r="AF738" s="79"/>
      <c r="AG738" s="79"/>
      <c r="AH738" s="79"/>
      <c r="AI738" s="79"/>
      <c r="AJ738" s="79"/>
      <c r="AK738" s="79"/>
      <c r="AL738" s="79"/>
      <c r="AM738" s="79"/>
      <c r="AN738" s="79"/>
      <c r="AO738" s="79"/>
      <c r="AP738" s="79"/>
      <c r="AQ738" s="79"/>
      <c r="AR738" s="79"/>
      <c r="AS738" s="79"/>
      <c r="AT738" s="79"/>
    </row>
    <row r="739">
      <c r="A739" s="79"/>
      <c r="B739" s="79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79"/>
      <c r="U739" s="79"/>
      <c r="V739" s="79"/>
      <c r="W739" s="79"/>
      <c r="X739" s="79"/>
      <c r="Y739" s="79"/>
      <c r="Z739" s="79"/>
      <c r="AA739" s="79"/>
      <c r="AB739" s="79"/>
      <c r="AC739" s="79"/>
      <c r="AD739" s="79"/>
      <c r="AE739" s="79"/>
      <c r="AF739" s="79"/>
      <c r="AG739" s="79"/>
      <c r="AH739" s="79"/>
      <c r="AI739" s="79"/>
      <c r="AJ739" s="79"/>
      <c r="AK739" s="79"/>
      <c r="AL739" s="79"/>
      <c r="AM739" s="79"/>
      <c r="AN739" s="79"/>
      <c r="AO739" s="79"/>
      <c r="AP739" s="79"/>
      <c r="AQ739" s="79"/>
      <c r="AR739" s="79"/>
      <c r="AS739" s="79"/>
      <c r="AT739" s="79"/>
    </row>
    <row r="740">
      <c r="A740" s="79"/>
      <c r="B740" s="79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79"/>
      <c r="U740" s="79"/>
      <c r="V740" s="79"/>
      <c r="W740" s="79"/>
      <c r="X740" s="79"/>
      <c r="Y740" s="79"/>
      <c r="Z740" s="79"/>
      <c r="AA740" s="79"/>
      <c r="AB740" s="79"/>
      <c r="AC740" s="79"/>
      <c r="AD740" s="79"/>
      <c r="AE740" s="79"/>
      <c r="AF740" s="79"/>
      <c r="AG740" s="79"/>
      <c r="AH740" s="79"/>
      <c r="AI740" s="79"/>
      <c r="AJ740" s="79"/>
      <c r="AK740" s="79"/>
      <c r="AL740" s="79"/>
      <c r="AM740" s="79"/>
      <c r="AN740" s="79"/>
      <c r="AO740" s="79"/>
      <c r="AP740" s="79"/>
      <c r="AQ740" s="79"/>
      <c r="AR740" s="79"/>
      <c r="AS740" s="79"/>
      <c r="AT740" s="79"/>
    </row>
    <row r="741">
      <c r="A741" s="79"/>
      <c r="B741" s="79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79"/>
      <c r="U741" s="79"/>
      <c r="V741" s="79"/>
      <c r="W741" s="79"/>
      <c r="X741" s="79"/>
      <c r="Y741" s="79"/>
      <c r="Z741" s="79"/>
      <c r="AA741" s="79"/>
      <c r="AB741" s="79"/>
      <c r="AC741" s="79"/>
      <c r="AD741" s="79"/>
      <c r="AE741" s="79"/>
      <c r="AF741" s="79"/>
      <c r="AG741" s="79"/>
      <c r="AH741" s="79"/>
      <c r="AI741" s="79"/>
      <c r="AJ741" s="79"/>
      <c r="AK741" s="79"/>
      <c r="AL741" s="79"/>
      <c r="AM741" s="79"/>
      <c r="AN741" s="79"/>
      <c r="AO741" s="79"/>
      <c r="AP741" s="79"/>
      <c r="AQ741" s="79"/>
      <c r="AR741" s="79"/>
      <c r="AS741" s="79"/>
      <c r="AT741" s="79"/>
    </row>
    <row r="742">
      <c r="A742" s="79"/>
      <c r="B742" s="79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  <c r="Y742" s="79"/>
      <c r="Z742" s="79"/>
      <c r="AA742" s="79"/>
      <c r="AB742" s="79"/>
      <c r="AC742" s="79"/>
      <c r="AD742" s="79"/>
      <c r="AE742" s="79"/>
      <c r="AF742" s="79"/>
      <c r="AG742" s="79"/>
      <c r="AH742" s="79"/>
      <c r="AI742" s="79"/>
      <c r="AJ742" s="79"/>
      <c r="AK742" s="79"/>
      <c r="AL742" s="79"/>
      <c r="AM742" s="79"/>
      <c r="AN742" s="79"/>
      <c r="AO742" s="79"/>
      <c r="AP742" s="79"/>
      <c r="AQ742" s="79"/>
      <c r="AR742" s="79"/>
      <c r="AS742" s="79"/>
      <c r="AT742" s="79"/>
    </row>
    <row r="743">
      <c r="A743" s="79"/>
      <c r="B743" s="79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  <c r="Z743" s="79"/>
      <c r="AA743" s="79"/>
      <c r="AB743" s="79"/>
      <c r="AC743" s="79"/>
      <c r="AD743" s="79"/>
      <c r="AE743" s="79"/>
      <c r="AF743" s="79"/>
      <c r="AG743" s="79"/>
      <c r="AH743" s="79"/>
      <c r="AI743" s="79"/>
      <c r="AJ743" s="79"/>
      <c r="AK743" s="79"/>
      <c r="AL743" s="79"/>
      <c r="AM743" s="79"/>
      <c r="AN743" s="79"/>
      <c r="AO743" s="79"/>
      <c r="AP743" s="79"/>
      <c r="AQ743" s="79"/>
      <c r="AR743" s="79"/>
      <c r="AS743" s="79"/>
      <c r="AT743" s="79"/>
    </row>
    <row r="744">
      <c r="A744" s="79"/>
      <c r="B744" s="79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79"/>
      <c r="Z744" s="79"/>
      <c r="AA744" s="79"/>
      <c r="AB744" s="79"/>
      <c r="AC744" s="79"/>
      <c r="AD744" s="79"/>
      <c r="AE744" s="79"/>
      <c r="AF744" s="79"/>
      <c r="AG744" s="79"/>
      <c r="AH744" s="79"/>
      <c r="AI744" s="79"/>
      <c r="AJ744" s="79"/>
      <c r="AK744" s="79"/>
      <c r="AL744" s="79"/>
      <c r="AM744" s="79"/>
      <c r="AN744" s="79"/>
      <c r="AO744" s="79"/>
      <c r="AP744" s="79"/>
      <c r="AQ744" s="79"/>
      <c r="AR744" s="79"/>
      <c r="AS744" s="79"/>
      <c r="AT744" s="79"/>
    </row>
    <row r="745">
      <c r="A745" s="79"/>
      <c r="B745" s="79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  <c r="Y745" s="79"/>
      <c r="Z745" s="79"/>
      <c r="AA745" s="79"/>
      <c r="AB745" s="79"/>
      <c r="AC745" s="79"/>
      <c r="AD745" s="79"/>
      <c r="AE745" s="79"/>
      <c r="AF745" s="79"/>
      <c r="AG745" s="79"/>
      <c r="AH745" s="79"/>
      <c r="AI745" s="79"/>
      <c r="AJ745" s="79"/>
      <c r="AK745" s="79"/>
      <c r="AL745" s="79"/>
      <c r="AM745" s="79"/>
      <c r="AN745" s="79"/>
      <c r="AO745" s="79"/>
      <c r="AP745" s="79"/>
      <c r="AQ745" s="79"/>
      <c r="AR745" s="79"/>
      <c r="AS745" s="79"/>
      <c r="AT745" s="79"/>
    </row>
    <row r="746">
      <c r="A746" s="79"/>
      <c r="B746" s="79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  <c r="Z746" s="79"/>
      <c r="AA746" s="79"/>
      <c r="AB746" s="79"/>
      <c r="AC746" s="79"/>
      <c r="AD746" s="79"/>
      <c r="AE746" s="79"/>
      <c r="AF746" s="79"/>
      <c r="AG746" s="79"/>
      <c r="AH746" s="79"/>
      <c r="AI746" s="79"/>
      <c r="AJ746" s="79"/>
      <c r="AK746" s="79"/>
      <c r="AL746" s="79"/>
      <c r="AM746" s="79"/>
      <c r="AN746" s="79"/>
      <c r="AO746" s="79"/>
      <c r="AP746" s="79"/>
      <c r="AQ746" s="79"/>
      <c r="AR746" s="79"/>
      <c r="AS746" s="79"/>
      <c r="AT746" s="79"/>
    </row>
    <row r="747">
      <c r="A747" s="79"/>
      <c r="B747" s="79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79"/>
      <c r="U747" s="79"/>
      <c r="V747" s="79"/>
      <c r="W747" s="79"/>
      <c r="X747" s="79"/>
      <c r="Y747" s="79"/>
      <c r="Z747" s="79"/>
      <c r="AA747" s="79"/>
      <c r="AB747" s="79"/>
      <c r="AC747" s="79"/>
      <c r="AD747" s="79"/>
      <c r="AE747" s="79"/>
      <c r="AF747" s="79"/>
      <c r="AG747" s="79"/>
      <c r="AH747" s="79"/>
      <c r="AI747" s="79"/>
      <c r="AJ747" s="79"/>
      <c r="AK747" s="79"/>
      <c r="AL747" s="79"/>
      <c r="AM747" s="79"/>
      <c r="AN747" s="79"/>
      <c r="AO747" s="79"/>
      <c r="AP747" s="79"/>
      <c r="AQ747" s="79"/>
      <c r="AR747" s="79"/>
      <c r="AS747" s="79"/>
      <c r="AT747" s="79"/>
    </row>
    <row r="748">
      <c r="A748" s="79"/>
      <c r="B748" s="79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79"/>
      <c r="U748" s="79"/>
      <c r="V748" s="79"/>
      <c r="W748" s="79"/>
      <c r="X748" s="79"/>
      <c r="Y748" s="79"/>
      <c r="Z748" s="79"/>
      <c r="AA748" s="79"/>
      <c r="AB748" s="79"/>
      <c r="AC748" s="79"/>
      <c r="AD748" s="79"/>
      <c r="AE748" s="79"/>
      <c r="AF748" s="79"/>
      <c r="AG748" s="79"/>
      <c r="AH748" s="79"/>
      <c r="AI748" s="79"/>
      <c r="AJ748" s="79"/>
      <c r="AK748" s="79"/>
      <c r="AL748" s="79"/>
      <c r="AM748" s="79"/>
      <c r="AN748" s="79"/>
      <c r="AO748" s="79"/>
      <c r="AP748" s="79"/>
      <c r="AQ748" s="79"/>
      <c r="AR748" s="79"/>
      <c r="AS748" s="79"/>
      <c r="AT748" s="79"/>
    </row>
    <row r="749">
      <c r="A749" s="79"/>
      <c r="B749" s="79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79"/>
      <c r="U749" s="79"/>
      <c r="V749" s="79"/>
      <c r="W749" s="79"/>
      <c r="X749" s="79"/>
      <c r="Y749" s="79"/>
      <c r="Z749" s="79"/>
      <c r="AA749" s="79"/>
      <c r="AB749" s="79"/>
      <c r="AC749" s="79"/>
      <c r="AD749" s="79"/>
      <c r="AE749" s="79"/>
      <c r="AF749" s="79"/>
      <c r="AG749" s="79"/>
      <c r="AH749" s="79"/>
      <c r="AI749" s="79"/>
      <c r="AJ749" s="79"/>
      <c r="AK749" s="79"/>
      <c r="AL749" s="79"/>
      <c r="AM749" s="79"/>
      <c r="AN749" s="79"/>
      <c r="AO749" s="79"/>
      <c r="AP749" s="79"/>
      <c r="AQ749" s="79"/>
      <c r="AR749" s="79"/>
      <c r="AS749" s="79"/>
      <c r="AT749" s="79"/>
    </row>
    <row r="750">
      <c r="A750" s="79"/>
      <c r="B750" s="79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79"/>
      <c r="U750" s="79"/>
      <c r="V750" s="79"/>
      <c r="W750" s="79"/>
      <c r="X750" s="79"/>
      <c r="Y750" s="79"/>
      <c r="Z750" s="79"/>
      <c r="AA750" s="79"/>
      <c r="AB750" s="79"/>
      <c r="AC750" s="79"/>
      <c r="AD750" s="79"/>
      <c r="AE750" s="79"/>
      <c r="AF750" s="79"/>
      <c r="AG750" s="79"/>
      <c r="AH750" s="79"/>
      <c r="AI750" s="79"/>
      <c r="AJ750" s="79"/>
      <c r="AK750" s="79"/>
      <c r="AL750" s="79"/>
      <c r="AM750" s="79"/>
      <c r="AN750" s="79"/>
      <c r="AO750" s="79"/>
      <c r="AP750" s="79"/>
      <c r="AQ750" s="79"/>
      <c r="AR750" s="79"/>
      <c r="AS750" s="79"/>
      <c r="AT750" s="79"/>
    </row>
    <row r="751">
      <c r="A751" s="79"/>
      <c r="B751" s="79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79"/>
      <c r="U751" s="79"/>
      <c r="V751" s="79"/>
      <c r="W751" s="79"/>
      <c r="X751" s="79"/>
      <c r="Y751" s="79"/>
      <c r="Z751" s="79"/>
      <c r="AA751" s="79"/>
      <c r="AB751" s="79"/>
      <c r="AC751" s="79"/>
      <c r="AD751" s="79"/>
      <c r="AE751" s="79"/>
      <c r="AF751" s="79"/>
      <c r="AG751" s="79"/>
      <c r="AH751" s="79"/>
      <c r="AI751" s="79"/>
      <c r="AJ751" s="79"/>
      <c r="AK751" s="79"/>
      <c r="AL751" s="79"/>
      <c r="AM751" s="79"/>
      <c r="AN751" s="79"/>
      <c r="AO751" s="79"/>
      <c r="AP751" s="79"/>
      <c r="AQ751" s="79"/>
      <c r="AR751" s="79"/>
      <c r="AS751" s="79"/>
      <c r="AT751" s="79"/>
    </row>
    <row r="752">
      <c r="A752" s="79"/>
      <c r="B752" s="79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79"/>
      <c r="U752" s="79"/>
      <c r="V752" s="79"/>
      <c r="W752" s="79"/>
      <c r="X752" s="79"/>
      <c r="Y752" s="79"/>
      <c r="Z752" s="79"/>
      <c r="AA752" s="79"/>
      <c r="AB752" s="79"/>
      <c r="AC752" s="79"/>
      <c r="AD752" s="79"/>
      <c r="AE752" s="79"/>
      <c r="AF752" s="79"/>
      <c r="AG752" s="79"/>
      <c r="AH752" s="79"/>
      <c r="AI752" s="79"/>
      <c r="AJ752" s="79"/>
      <c r="AK752" s="79"/>
      <c r="AL752" s="79"/>
      <c r="AM752" s="79"/>
      <c r="AN752" s="79"/>
      <c r="AO752" s="79"/>
      <c r="AP752" s="79"/>
      <c r="AQ752" s="79"/>
      <c r="AR752" s="79"/>
      <c r="AS752" s="79"/>
      <c r="AT752" s="79"/>
    </row>
    <row r="753">
      <c r="A753" s="79"/>
      <c r="B753" s="79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79"/>
      <c r="U753" s="79"/>
      <c r="V753" s="79"/>
      <c r="W753" s="79"/>
      <c r="X753" s="79"/>
      <c r="Y753" s="79"/>
      <c r="Z753" s="79"/>
      <c r="AA753" s="79"/>
      <c r="AB753" s="79"/>
      <c r="AC753" s="79"/>
      <c r="AD753" s="79"/>
      <c r="AE753" s="79"/>
      <c r="AF753" s="79"/>
      <c r="AG753" s="79"/>
      <c r="AH753" s="79"/>
      <c r="AI753" s="79"/>
      <c r="AJ753" s="79"/>
      <c r="AK753" s="79"/>
      <c r="AL753" s="79"/>
      <c r="AM753" s="79"/>
      <c r="AN753" s="79"/>
      <c r="AO753" s="79"/>
      <c r="AP753" s="79"/>
      <c r="AQ753" s="79"/>
      <c r="AR753" s="79"/>
      <c r="AS753" s="79"/>
      <c r="AT753" s="79"/>
    </row>
    <row r="754">
      <c r="A754" s="79"/>
      <c r="B754" s="79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79"/>
      <c r="U754" s="79"/>
      <c r="V754" s="79"/>
      <c r="W754" s="79"/>
      <c r="X754" s="79"/>
      <c r="Y754" s="79"/>
      <c r="Z754" s="79"/>
      <c r="AA754" s="79"/>
      <c r="AB754" s="79"/>
      <c r="AC754" s="79"/>
      <c r="AD754" s="79"/>
      <c r="AE754" s="79"/>
      <c r="AF754" s="79"/>
      <c r="AG754" s="79"/>
      <c r="AH754" s="79"/>
      <c r="AI754" s="79"/>
      <c r="AJ754" s="79"/>
      <c r="AK754" s="79"/>
      <c r="AL754" s="79"/>
      <c r="AM754" s="79"/>
      <c r="AN754" s="79"/>
      <c r="AO754" s="79"/>
      <c r="AP754" s="79"/>
      <c r="AQ754" s="79"/>
      <c r="AR754" s="79"/>
      <c r="AS754" s="79"/>
      <c r="AT754" s="79"/>
    </row>
    <row r="755">
      <c r="A755" s="79"/>
      <c r="B755" s="79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  <c r="Z755" s="79"/>
      <c r="AA755" s="79"/>
      <c r="AB755" s="79"/>
      <c r="AC755" s="79"/>
      <c r="AD755" s="79"/>
      <c r="AE755" s="79"/>
      <c r="AF755" s="79"/>
      <c r="AG755" s="79"/>
      <c r="AH755" s="79"/>
      <c r="AI755" s="79"/>
      <c r="AJ755" s="79"/>
      <c r="AK755" s="79"/>
      <c r="AL755" s="79"/>
      <c r="AM755" s="79"/>
      <c r="AN755" s="79"/>
      <c r="AO755" s="79"/>
      <c r="AP755" s="79"/>
      <c r="AQ755" s="79"/>
      <c r="AR755" s="79"/>
      <c r="AS755" s="79"/>
      <c r="AT755" s="79"/>
    </row>
    <row r="756">
      <c r="A756" s="79"/>
      <c r="B756" s="79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79"/>
      <c r="U756" s="79"/>
      <c r="V756" s="79"/>
      <c r="W756" s="79"/>
      <c r="X756" s="79"/>
      <c r="Y756" s="79"/>
      <c r="Z756" s="79"/>
      <c r="AA756" s="79"/>
      <c r="AB756" s="79"/>
      <c r="AC756" s="79"/>
      <c r="AD756" s="79"/>
      <c r="AE756" s="79"/>
      <c r="AF756" s="79"/>
      <c r="AG756" s="79"/>
      <c r="AH756" s="79"/>
      <c r="AI756" s="79"/>
      <c r="AJ756" s="79"/>
      <c r="AK756" s="79"/>
      <c r="AL756" s="79"/>
      <c r="AM756" s="79"/>
      <c r="AN756" s="79"/>
      <c r="AO756" s="79"/>
      <c r="AP756" s="79"/>
      <c r="AQ756" s="79"/>
      <c r="AR756" s="79"/>
      <c r="AS756" s="79"/>
      <c r="AT756" s="79"/>
    </row>
    <row r="757">
      <c r="A757" s="79"/>
      <c r="B757" s="79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79"/>
      <c r="U757" s="79"/>
      <c r="V757" s="79"/>
      <c r="W757" s="79"/>
      <c r="X757" s="79"/>
      <c r="Y757" s="79"/>
      <c r="Z757" s="79"/>
      <c r="AA757" s="79"/>
      <c r="AB757" s="79"/>
      <c r="AC757" s="79"/>
      <c r="AD757" s="79"/>
      <c r="AE757" s="79"/>
      <c r="AF757" s="79"/>
      <c r="AG757" s="79"/>
      <c r="AH757" s="79"/>
      <c r="AI757" s="79"/>
      <c r="AJ757" s="79"/>
      <c r="AK757" s="79"/>
      <c r="AL757" s="79"/>
      <c r="AM757" s="79"/>
      <c r="AN757" s="79"/>
      <c r="AO757" s="79"/>
      <c r="AP757" s="79"/>
      <c r="AQ757" s="79"/>
      <c r="AR757" s="79"/>
      <c r="AS757" s="79"/>
      <c r="AT757" s="79"/>
    </row>
    <row r="758">
      <c r="A758" s="79"/>
      <c r="B758" s="79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  <c r="Z758" s="79"/>
      <c r="AA758" s="79"/>
      <c r="AB758" s="79"/>
      <c r="AC758" s="79"/>
      <c r="AD758" s="79"/>
      <c r="AE758" s="79"/>
      <c r="AF758" s="79"/>
      <c r="AG758" s="79"/>
      <c r="AH758" s="79"/>
      <c r="AI758" s="79"/>
      <c r="AJ758" s="79"/>
      <c r="AK758" s="79"/>
      <c r="AL758" s="79"/>
      <c r="AM758" s="79"/>
      <c r="AN758" s="79"/>
      <c r="AO758" s="79"/>
      <c r="AP758" s="79"/>
      <c r="AQ758" s="79"/>
      <c r="AR758" s="79"/>
      <c r="AS758" s="79"/>
      <c r="AT758" s="79"/>
    </row>
    <row r="759">
      <c r="A759" s="79"/>
      <c r="B759" s="79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  <c r="Z759" s="79"/>
      <c r="AA759" s="79"/>
      <c r="AB759" s="79"/>
      <c r="AC759" s="79"/>
      <c r="AD759" s="79"/>
      <c r="AE759" s="79"/>
      <c r="AF759" s="79"/>
      <c r="AG759" s="79"/>
      <c r="AH759" s="79"/>
      <c r="AI759" s="79"/>
      <c r="AJ759" s="79"/>
      <c r="AK759" s="79"/>
      <c r="AL759" s="79"/>
      <c r="AM759" s="79"/>
      <c r="AN759" s="79"/>
      <c r="AO759" s="79"/>
      <c r="AP759" s="79"/>
      <c r="AQ759" s="79"/>
      <c r="AR759" s="79"/>
      <c r="AS759" s="79"/>
      <c r="AT759" s="79"/>
    </row>
    <row r="760">
      <c r="A760" s="79"/>
      <c r="B760" s="79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  <c r="Z760" s="79"/>
      <c r="AA760" s="79"/>
      <c r="AB760" s="79"/>
      <c r="AC760" s="79"/>
      <c r="AD760" s="79"/>
      <c r="AE760" s="79"/>
      <c r="AF760" s="79"/>
      <c r="AG760" s="79"/>
      <c r="AH760" s="79"/>
      <c r="AI760" s="79"/>
      <c r="AJ760" s="79"/>
      <c r="AK760" s="79"/>
      <c r="AL760" s="79"/>
      <c r="AM760" s="79"/>
      <c r="AN760" s="79"/>
      <c r="AO760" s="79"/>
      <c r="AP760" s="79"/>
      <c r="AQ760" s="79"/>
      <c r="AR760" s="79"/>
      <c r="AS760" s="79"/>
      <c r="AT760" s="79"/>
    </row>
    <row r="761">
      <c r="A761" s="79"/>
      <c r="B761" s="79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79"/>
      <c r="U761" s="79"/>
      <c r="V761" s="79"/>
      <c r="W761" s="79"/>
      <c r="X761" s="79"/>
      <c r="Y761" s="79"/>
      <c r="Z761" s="79"/>
      <c r="AA761" s="79"/>
      <c r="AB761" s="79"/>
      <c r="AC761" s="79"/>
      <c r="AD761" s="79"/>
      <c r="AE761" s="79"/>
      <c r="AF761" s="79"/>
      <c r="AG761" s="79"/>
      <c r="AH761" s="79"/>
      <c r="AI761" s="79"/>
      <c r="AJ761" s="79"/>
      <c r="AK761" s="79"/>
      <c r="AL761" s="79"/>
      <c r="AM761" s="79"/>
      <c r="AN761" s="79"/>
      <c r="AO761" s="79"/>
      <c r="AP761" s="79"/>
      <c r="AQ761" s="79"/>
      <c r="AR761" s="79"/>
      <c r="AS761" s="79"/>
      <c r="AT761" s="79"/>
    </row>
    <row r="762">
      <c r="A762" s="79"/>
      <c r="B762" s="79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79"/>
      <c r="R762" s="79"/>
      <c r="S762" s="79"/>
      <c r="T762" s="79"/>
      <c r="U762" s="79"/>
      <c r="V762" s="79"/>
      <c r="W762" s="79"/>
      <c r="X762" s="79"/>
      <c r="Y762" s="79"/>
      <c r="Z762" s="79"/>
      <c r="AA762" s="79"/>
      <c r="AB762" s="79"/>
      <c r="AC762" s="79"/>
      <c r="AD762" s="79"/>
      <c r="AE762" s="79"/>
      <c r="AF762" s="79"/>
      <c r="AG762" s="79"/>
      <c r="AH762" s="79"/>
      <c r="AI762" s="79"/>
      <c r="AJ762" s="79"/>
      <c r="AK762" s="79"/>
      <c r="AL762" s="79"/>
      <c r="AM762" s="79"/>
      <c r="AN762" s="79"/>
      <c r="AO762" s="79"/>
      <c r="AP762" s="79"/>
      <c r="AQ762" s="79"/>
      <c r="AR762" s="79"/>
      <c r="AS762" s="79"/>
      <c r="AT762" s="79"/>
    </row>
    <row r="763">
      <c r="A763" s="79"/>
      <c r="B763" s="79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79"/>
      <c r="R763" s="79"/>
      <c r="S763" s="79"/>
      <c r="T763" s="79"/>
      <c r="U763" s="79"/>
      <c r="V763" s="79"/>
      <c r="W763" s="79"/>
      <c r="X763" s="79"/>
      <c r="Y763" s="79"/>
      <c r="Z763" s="79"/>
      <c r="AA763" s="79"/>
      <c r="AB763" s="79"/>
      <c r="AC763" s="79"/>
      <c r="AD763" s="79"/>
      <c r="AE763" s="79"/>
      <c r="AF763" s="79"/>
      <c r="AG763" s="79"/>
      <c r="AH763" s="79"/>
      <c r="AI763" s="79"/>
      <c r="AJ763" s="79"/>
      <c r="AK763" s="79"/>
      <c r="AL763" s="79"/>
      <c r="AM763" s="79"/>
      <c r="AN763" s="79"/>
      <c r="AO763" s="79"/>
      <c r="AP763" s="79"/>
      <c r="AQ763" s="79"/>
      <c r="AR763" s="79"/>
      <c r="AS763" s="79"/>
      <c r="AT763" s="79"/>
    </row>
    <row r="764">
      <c r="A764" s="79"/>
      <c r="B764" s="79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79"/>
      <c r="R764" s="79"/>
      <c r="S764" s="79"/>
      <c r="T764" s="79"/>
      <c r="U764" s="79"/>
      <c r="V764" s="79"/>
      <c r="W764" s="79"/>
      <c r="X764" s="79"/>
      <c r="Y764" s="79"/>
      <c r="Z764" s="79"/>
      <c r="AA764" s="79"/>
      <c r="AB764" s="79"/>
      <c r="AC764" s="79"/>
      <c r="AD764" s="79"/>
      <c r="AE764" s="79"/>
      <c r="AF764" s="79"/>
      <c r="AG764" s="79"/>
      <c r="AH764" s="79"/>
      <c r="AI764" s="79"/>
      <c r="AJ764" s="79"/>
      <c r="AK764" s="79"/>
      <c r="AL764" s="79"/>
      <c r="AM764" s="79"/>
      <c r="AN764" s="79"/>
      <c r="AO764" s="79"/>
      <c r="AP764" s="79"/>
      <c r="AQ764" s="79"/>
      <c r="AR764" s="79"/>
      <c r="AS764" s="79"/>
      <c r="AT764" s="79"/>
    </row>
    <row r="765">
      <c r="A765" s="79"/>
      <c r="B765" s="79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79"/>
      <c r="R765" s="79"/>
      <c r="S765" s="79"/>
      <c r="T765" s="79"/>
      <c r="U765" s="79"/>
      <c r="V765" s="79"/>
      <c r="W765" s="79"/>
      <c r="X765" s="79"/>
      <c r="Y765" s="79"/>
      <c r="Z765" s="79"/>
      <c r="AA765" s="79"/>
      <c r="AB765" s="79"/>
      <c r="AC765" s="79"/>
      <c r="AD765" s="79"/>
      <c r="AE765" s="79"/>
      <c r="AF765" s="79"/>
      <c r="AG765" s="79"/>
      <c r="AH765" s="79"/>
      <c r="AI765" s="79"/>
      <c r="AJ765" s="79"/>
      <c r="AK765" s="79"/>
      <c r="AL765" s="79"/>
      <c r="AM765" s="79"/>
      <c r="AN765" s="79"/>
      <c r="AO765" s="79"/>
      <c r="AP765" s="79"/>
      <c r="AQ765" s="79"/>
      <c r="AR765" s="79"/>
      <c r="AS765" s="79"/>
      <c r="AT765" s="79"/>
    </row>
    <row r="766">
      <c r="A766" s="79"/>
      <c r="B766" s="79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79"/>
      <c r="R766" s="79"/>
      <c r="S766" s="79"/>
      <c r="T766" s="79"/>
      <c r="U766" s="79"/>
      <c r="V766" s="79"/>
      <c r="W766" s="79"/>
      <c r="X766" s="79"/>
      <c r="Y766" s="79"/>
      <c r="Z766" s="79"/>
      <c r="AA766" s="79"/>
      <c r="AB766" s="79"/>
      <c r="AC766" s="79"/>
      <c r="AD766" s="79"/>
      <c r="AE766" s="79"/>
      <c r="AF766" s="79"/>
      <c r="AG766" s="79"/>
      <c r="AH766" s="79"/>
      <c r="AI766" s="79"/>
      <c r="AJ766" s="79"/>
      <c r="AK766" s="79"/>
      <c r="AL766" s="79"/>
      <c r="AM766" s="79"/>
      <c r="AN766" s="79"/>
      <c r="AO766" s="79"/>
      <c r="AP766" s="79"/>
      <c r="AQ766" s="79"/>
      <c r="AR766" s="79"/>
      <c r="AS766" s="79"/>
      <c r="AT766" s="79"/>
    </row>
    <row r="767">
      <c r="A767" s="79"/>
      <c r="B767" s="79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79"/>
      <c r="R767" s="79"/>
      <c r="S767" s="79"/>
      <c r="T767" s="79"/>
      <c r="U767" s="79"/>
      <c r="V767" s="79"/>
      <c r="W767" s="79"/>
      <c r="X767" s="79"/>
      <c r="Y767" s="79"/>
      <c r="Z767" s="79"/>
      <c r="AA767" s="79"/>
      <c r="AB767" s="79"/>
      <c r="AC767" s="79"/>
      <c r="AD767" s="79"/>
      <c r="AE767" s="79"/>
      <c r="AF767" s="79"/>
      <c r="AG767" s="79"/>
      <c r="AH767" s="79"/>
      <c r="AI767" s="79"/>
      <c r="AJ767" s="79"/>
      <c r="AK767" s="79"/>
      <c r="AL767" s="79"/>
      <c r="AM767" s="79"/>
      <c r="AN767" s="79"/>
      <c r="AO767" s="79"/>
      <c r="AP767" s="79"/>
      <c r="AQ767" s="79"/>
      <c r="AR767" s="79"/>
      <c r="AS767" s="79"/>
      <c r="AT767" s="79"/>
    </row>
    <row r="768">
      <c r="A768" s="79"/>
      <c r="B768" s="79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79"/>
      <c r="U768" s="79"/>
      <c r="V768" s="79"/>
      <c r="W768" s="79"/>
      <c r="X768" s="79"/>
      <c r="Y768" s="79"/>
      <c r="Z768" s="79"/>
      <c r="AA768" s="79"/>
      <c r="AB768" s="79"/>
      <c r="AC768" s="79"/>
      <c r="AD768" s="79"/>
      <c r="AE768" s="79"/>
      <c r="AF768" s="79"/>
      <c r="AG768" s="79"/>
      <c r="AH768" s="79"/>
      <c r="AI768" s="79"/>
      <c r="AJ768" s="79"/>
      <c r="AK768" s="79"/>
      <c r="AL768" s="79"/>
      <c r="AM768" s="79"/>
      <c r="AN768" s="79"/>
      <c r="AO768" s="79"/>
      <c r="AP768" s="79"/>
      <c r="AQ768" s="79"/>
      <c r="AR768" s="79"/>
      <c r="AS768" s="79"/>
      <c r="AT768" s="79"/>
    </row>
    <row r="769">
      <c r="A769" s="79"/>
      <c r="B769" s="79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79"/>
      <c r="U769" s="79"/>
      <c r="V769" s="79"/>
      <c r="W769" s="79"/>
      <c r="X769" s="79"/>
      <c r="Y769" s="79"/>
      <c r="Z769" s="79"/>
      <c r="AA769" s="79"/>
      <c r="AB769" s="79"/>
      <c r="AC769" s="79"/>
      <c r="AD769" s="79"/>
      <c r="AE769" s="79"/>
      <c r="AF769" s="79"/>
      <c r="AG769" s="79"/>
      <c r="AH769" s="79"/>
      <c r="AI769" s="79"/>
      <c r="AJ769" s="79"/>
      <c r="AK769" s="79"/>
      <c r="AL769" s="79"/>
      <c r="AM769" s="79"/>
      <c r="AN769" s="79"/>
      <c r="AO769" s="79"/>
      <c r="AP769" s="79"/>
      <c r="AQ769" s="79"/>
      <c r="AR769" s="79"/>
      <c r="AS769" s="79"/>
      <c r="AT769" s="79"/>
    </row>
    <row r="770">
      <c r="A770" s="79"/>
      <c r="B770" s="79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79"/>
      <c r="U770" s="79"/>
      <c r="V770" s="79"/>
      <c r="W770" s="79"/>
      <c r="X770" s="79"/>
      <c r="Y770" s="79"/>
      <c r="Z770" s="79"/>
      <c r="AA770" s="79"/>
      <c r="AB770" s="79"/>
      <c r="AC770" s="79"/>
      <c r="AD770" s="79"/>
      <c r="AE770" s="79"/>
      <c r="AF770" s="79"/>
      <c r="AG770" s="79"/>
      <c r="AH770" s="79"/>
      <c r="AI770" s="79"/>
      <c r="AJ770" s="79"/>
      <c r="AK770" s="79"/>
      <c r="AL770" s="79"/>
      <c r="AM770" s="79"/>
      <c r="AN770" s="79"/>
      <c r="AO770" s="79"/>
      <c r="AP770" s="79"/>
      <c r="AQ770" s="79"/>
      <c r="AR770" s="79"/>
      <c r="AS770" s="79"/>
      <c r="AT770" s="79"/>
    </row>
    <row r="771">
      <c r="A771" s="79"/>
      <c r="B771" s="79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79"/>
      <c r="U771" s="79"/>
      <c r="V771" s="79"/>
      <c r="W771" s="79"/>
      <c r="X771" s="79"/>
      <c r="Y771" s="79"/>
      <c r="Z771" s="79"/>
      <c r="AA771" s="79"/>
      <c r="AB771" s="79"/>
      <c r="AC771" s="79"/>
      <c r="AD771" s="79"/>
      <c r="AE771" s="79"/>
      <c r="AF771" s="79"/>
      <c r="AG771" s="79"/>
      <c r="AH771" s="79"/>
      <c r="AI771" s="79"/>
      <c r="AJ771" s="79"/>
      <c r="AK771" s="79"/>
      <c r="AL771" s="79"/>
      <c r="AM771" s="79"/>
      <c r="AN771" s="79"/>
      <c r="AO771" s="79"/>
      <c r="AP771" s="79"/>
      <c r="AQ771" s="79"/>
      <c r="AR771" s="79"/>
      <c r="AS771" s="79"/>
      <c r="AT771" s="79"/>
    </row>
    <row r="772">
      <c r="A772" s="79"/>
      <c r="B772" s="79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79"/>
      <c r="U772" s="79"/>
      <c r="V772" s="79"/>
      <c r="W772" s="79"/>
      <c r="X772" s="79"/>
      <c r="Y772" s="79"/>
      <c r="Z772" s="79"/>
      <c r="AA772" s="79"/>
      <c r="AB772" s="79"/>
      <c r="AC772" s="79"/>
      <c r="AD772" s="79"/>
      <c r="AE772" s="79"/>
      <c r="AF772" s="79"/>
      <c r="AG772" s="79"/>
      <c r="AH772" s="79"/>
      <c r="AI772" s="79"/>
      <c r="AJ772" s="79"/>
      <c r="AK772" s="79"/>
      <c r="AL772" s="79"/>
      <c r="AM772" s="79"/>
      <c r="AN772" s="79"/>
      <c r="AO772" s="79"/>
      <c r="AP772" s="79"/>
      <c r="AQ772" s="79"/>
      <c r="AR772" s="79"/>
      <c r="AS772" s="79"/>
      <c r="AT772" s="79"/>
    </row>
    <row r="773">
      <c r="A773" s="79"/>
      <c r="B773" s="79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79"/>
      <c r="U773" s="79"/>
      <c r="V773" s="79"/>
      <c r="W773" s="79"/>
      <c r="X773" s="79"/>
      <c r="Y773" s="79"/>
      <c r="Z773" s="79"/>
      <c r="AA773" s="79"/>
      <c r="AB773" s="79"/>
      <c r="AC773" s="79"/>
      <c r="AD773" s="79"/>
      <c r="AE773" s="79"/>
      <c r="AF773" s="79"/>
      <c r="AG773" s="79"/>
      <c r="AH773" s="79"/>
      <c r="AI773" s="79"/>
      <c r="AJ773" s="79"/>
      <c r="AK773" s="79"/>
      <c r="AL773" s="79"/>
      <c r="AM773" s="79"/>
      <c r="AN773" s="79"/>
      <c r="AO773" s="79"/>
      <c r="AP773" s="79"/>
      <c r="AQ773" s="79"/>
      <c r="AR773" s="79"/>
      <c r="AS773" s="79"/>
      <c r="AT773" s="79"/>
    </row>
    <row r="774">
      <c r="A774" s="79"/>
      <c r="B774" s="79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  <c r="Z774" s="79"/>
      <c r="AA774" s="79"/>
      <c r="AB774" s="79"/>
      <c r="AC774" s="79"/>
      <c r="AD774" s="79"/>
      <c r="AE774" s="79"/>
      <c r="AF774" s="79"/>
      <c r="AG774" s="79"/>
      <c r="AH774" s="79"/>
      <c r="AI774" s="79"/>
      <c r="AJ774" s="79"/>
      <c r="AK774" s="79"/>
      <c r="AL774" s="79"/>
      <c r="AM774" s="79"/>
      <c r="AN774" s="79"/>
      <c r="AO774" s="79"/>
      <c r="AP774" s="79"/>
      <c r="AQ774" s="79"/>
      <c r="AR774" s="79"/>
      <c r="AS774" s="79"/>
      <c r="AT774" s="79"/>
    </row>
    <row r="775">
      <c r="A775" s="79"/>
      <c r="B775" s="79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  <c r="Z775" s="79"/>
      <c r="AA775" s="79"/>
      <c r="AB775" s="79"/>
      <c r="AC775" s="79"/>
      <c r="AD775" s="79"/>
      <c r="AE775" s="79"/>
      <c r="AF775" s="79"/>
      <c r="AG775" s="79"/>
      <c r="AH775" s="79"/>
      <c r="AI775" s="79"/>
      <c r="AJ775" s="79"/>
      <c r="AK775" s="79"/>
      <c r="AL775" s="79"/>
      <c r="AM775" s="79"/>
      <c r="AN775" s="79"/>
      <c r="AO775" s="79"/>
      <c r="AP775" s="79"/>
      <c r="AQ775" s="79"/>
      <c r="AR775" s="79"/>
      <c r="AS775" s="79"/>
      <c r="AT775" s="79"/>
    </row>
    <row r="776">
      <c r="A776" s="79"/>
      <c r="B776" s="79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  <c r="Z776" s="79"/>
      <c r="AA776" s="79"/>
      <c r="AB776" s="79"/>
      <c r="AC776" s="79"/>
      <c r="AD776" s="79"/>
      <c r="AE776" s="79"/>
      <c r="AF776" s="79"/>
      <c r="AG776" s="79"/>
      <c r="AH776" s="79"/>
      <c r="AI776" s="79"/>
      <c r="AJ776" s="79"/>
      <c r="AK776" s="79"/>
      <c r="AL776" s="79"/>
      <c r="AM776" s="79"/>
      <c r="AN776" s="79"/>
      <c r="AO776" s="79"/>
      <c r="AP776" s="79"/>
      <c r="AQ776" s="79"/>
      <c r="AR776" s="79"/>
      <c r="AS776" s="79"/>
      <c r="AT776" s="79"/>
    </row>
    <row r="777">
      <c r="A777" s="79"/>
      <c r="B777" s="79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  <c r="Z777" s="79"/>
      <c r="AA777" s="79"/>
      <c r="AB777" s="79"/>
      <c r="AC777" s="79"/>
      <c r="AD777" s="79"/>
      <c r="AE777" s="79"/>
      <c r="AF777" s="79"/>
      <c r="AG777" s="79"/>
      <c r="AH777" s="79"/>
      <c r="AI777" s="79"/>
      <c r="AJ777" s="79"/>
      <c r="AK777" s="79"/>
      <c r="AL777" s="79"/>
      <c r="AM777" s="79"/>
      <c r="AN777" s="79"/>
      <c r="AO777" s="79"/>
      <c r="AP777" s="79"/>
      <c r="AQ777" s="79"/>
      <c r="AR777" s="79"/>
      <c r="AS777" s="79"/>
      <c r="AT777" s="79"/>
    </row>
    <row r="778">
      <c r="A778" s="79"/>
      <c r="B778" s="79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  <c r="Z778" s="79"/>
      <c r="AA778" s="79"/>
      <c r="AB778" s="79"/>
      <c r="AC778" s="79"/>
      <c r="AD778" s="79"/>
      <c r="AE778" s="79"/>
      <c r="AF778" s="79"/>
      <c r="AG778" s="79"/>
      <c r="AH778" s="79"/>
      <c r="AI778" s="79"/>
      <c r="AJ778" s="79"/>
      <c r="AK778" s="79"/>
      <c r="AL778" s="79"/>
      <c r="AM778" s="79"/>
      <c r="AN778" s="79"/>
      <c r="AO778" s="79"/>
      <c r="AP778" s="79"/>
      <c r="AQ778" s="79"/>
      <c r="AR778" s="79"/>
      <c r="AS778" s="79"/>
      <c r="AT778" s="79"/>
    </row>
    <row r="779">
      <c r="A779" s="79"/>
      <c r="B779" s="79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79"/>
      <c r="U779" s="79"/>
      <c r="V779" s="79"/>
      <c r="W779" s="79"/>
      <c r="X779" s="79"/>
      <c r="Y779" s="79"/>
      <c r="Z779" s="79"/>
      <c r="AA779" s="79"/>
      <c r="AB779" s="79"/>
      <c r="AC779" s="79"/>
      <c r="AD779" s="79"/>
      <c r="AE779" s="79"/>
      <c r="AF779" s="79"/>
      <c r="AG779" s="79"/>
      <c r="AH779" s="79"/>
      <c r="AI779" s="79"/>
      <c r="AJ779" s="79"/>
      <c r="AK779" s="79"/>
      <c r="AL779" s="79"/>
      <c r="AM779" s="79"/>
      <c r="AN779" s="79"/>
      <c r="AO779" s="79"/>
      <c r="AP779" s="79"/>
      <c r="AQ779" s="79"/>
      <c r="AR779" s="79"/>
      <c r="AS779" s="79"/>
      <c r="AT779" s="79"/>
    </row>
    <row r="780">
      <c r="A780" s="79"/>
      <c r="B780" s="79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79"/>
      <c r="U780" s="79"/>
      <c r="V780" s="79"/>
      <c r="W780" s="79"/>
      <c r="X780" s="79"/>
      <c r="Y780" s="79"/>
      <c r="Z780" s="79"/>
      <c r="AA780" s="79"/>
      <c r="AB780" s="79"/>
      <c r="AC780" s="79"/>
      <c r="AD780" s="79"/>
      <c r="AE780" s="79"/>
      <c r="AF780" s="79"/>
      <c r="AG780" s="79"/>
      <c r="AH780" s="79"/>
      <c r="AI780" s="79"/>
      <c r="AJ780" s="79"/>
      <c r="AK780" s="79"/>
      <c r="AL780" s="79"/>
      <c r="AM780" s="79"/>
      <c r="AN780" s="79"/>
      <c r="AO780" s="79"/>
      <c r="AP780" s="79"/>
      <c r="AQ780" s="79"/>
      <c r="AR780" s="79"/>
      <c r="AS780" s="79"/>
      <c r="AT780" s="79"/>
    </row>
    <row r="781">
      <c r="A781" s="79"/>
      <c r="B781" s="79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79"/>
      <c r="U781" s="79"/>
      <c r="V781" s="79"/>
      <c r="W781" s="79"/>
      <c r="X781" s="79"/>
      <c r="Y781" s="79"/>
      <c r="Z781" s="79"/>
      <c r="AA781" s="79"/>
      <c r="AB781" s="79"/>
      <c r="AC781" s="79"/>
      <c r="AD781" s="79"/>
      <c r="AE781" s="79"/>
      <c r="AF781" s="79"/>
      <c r="AG781" s="79"/>
      <c r="AH781" s="79"/>
      <c r="AI781" s="79"/>
      <c r="AJ781" s="79"/>
      <c r="AK781" s="79"/>
      <c r="AL781" s="79"/>
      <c r="AM781" s="79"/>
      <c r="AN781" s="79"/>
      <c r="AO781" s="79"/>
      <c r="AP781" s="79"/>
      <c r="AQ781" s="79"/>
      <c r="AR781" s="79"/>
      <c r="AS781" s="79"/>
      <c r="AT781" s="79"/>
    </row>
    <row r="782">
      <c r="A782" s="79"/>
      <c r="B782" s="79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79"/>
      <c r="U782" s="79"/>
      <c r="V782" s="79"/>
      <c r="W782" s="79"/>
      <c r="X782" s="79"/>
      <c r="Y782" s="79"/>
      <c r="Z782" s="79"/>
      <c r="AA782" s="79"/>
      <c r="AB782" s="79"/>
      <c r="AC782" s="79"/>
      <c r="AD782" s="79"/>
      <c r="AE782" s="79"/>
      <c r="AF782" s="79"/>
      <c r="AG782" s="79"/>
      <c r="AH782" s="79"/>
      <c r="AI782" s="79"/>
      <c r="AJ782" s="79"/>
      <c r="AK782" s="79"/>
      <c r="AL782" s="79"/>
      <c r="AM782" s="79"/>
      <c r="AN782" s="79"/>
      <c r="AO782" s="79"/>
      <c r="AP782" s="79"/>
      <c r="AQ782" s="79"/>
      <c r="AR782" s="79"/>
      <c r="AS782" s="79"/>
      <c r="AT782" s="79"/>
    </row>
    <row r="783">
      <c r="A783" s="79"/>
      <c r="B783" s="79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79"/>
      <c r="U783" s="79"/>
      <c r="V783" s="79"/>
      <c r="W783" s="79"/>
      <c r="X783" s="79"/>
      <c r="Y783" s="79"/>
      <c r="Z783" s="79"/>
      <c r="AA783" s="79"/>
      <c r="AB783" s="79"/>
      <c r="AC783" s="79"/>
      <c r="AD783" s="79"/>
      <c r="AE783" s="79"/>
      <c r="AF783" s="79"/>
      <c r="AG783" s="79"/>
      <c r="AH783" s="79"/>
      <c r="AI783" s="79"/>
      <c r="AJ783" s="79"/>
      <c r="AK783" s="79"/>
      <c r="AL783" s="79"/>
      <c r="AM783" s="79"/>
      <c r="AN783" s="79"/>
      <c r="AO783" s="79"/>
      <c r="AP783" s="79"/>
      <c r="AQ783" s="79"/>
      <c r="AR783" s="79"/>
      <c r="AS783" s="79"/>
      <c r="AT783" s="79"/>
    </row>
    <row r="784">
      <c r="A784" s="79"/>
      <c r="B784" s="79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79"/>
      <c r="U784" s="79"/>
      <c r="V784" s="79"/>
      <c r="W784" s="79"/>
      <c r="X784" s="79"/>
      <c r="Y784" s="79"/>
      <c r="Z784" s="79"/>
      <c r="AA784" s="79"/>
      <c r="AB784" s="79"/>
      <c r="AC784" s="79"/>
      <c r="AD784" s="79"/>
      <c r="AE784" s="79"/>
      <c r="AF784" s="79"/>
      <c r="AG784" s="79"/>
      <c r="AH784" s="79"/>
      <c r="AI784" s="79"/>
      <c r="AJ784" s="79"/>
      <c r="AK784" s="79"/>
      <c r="AL784" s="79"/>
      <c r="AM784" s="79"/>
      <c r="AN784" s="79"/>
      <c r="AO784" s="79"/>
      <c r="AP784" s="79"/>
      <c r="AQ784" s="79"/>
      <c r="AR784" s="79"/>
      <c r="AS784" s="79"/>
      <c r="AT784" s="79"/>
    </row>
    <row r="785">
      <c r="A785" s="79"/>
      <c r="B785" s="79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79"/>
      <c r="U785" s="79"/>
      <c r="V785" s="79"/>
      <c r="W785" s="79"/>
      <c r="X785" s="79"/>
      <c r="Y785" s="79"/>
      <c r="Z785" s="79"/>
      <c r="AA785" s="79"/>
      <c r="AB785" s="79"/>
      <c r="AC785" s="79"/>
      <c r="AD785" s="79"/>
      <c r="AE785" s="79"/>
      <c r="AF785" s="79"/>
      <c r="AG785" s="79"/>
      <c r="AH785" s="79"/>
      <c r="AI785" s="79"/>
      <c r="AJ785" s="79"/>
      <c r="AK785" s="79"/>
      <c r="AL785" s="79"/>
      <c r="AM785" s="79"/>
      <c r="AN785" s="79"/>
      <c r="AO785" s="79"/>
      <c r="AP785" s="79"/>
      <c r="AQ785" s="79"/>
      <c r="AR785" s="79"/>
      <c r="AS785" s="79"/>
      <c r="AT785" s="79"/>
    </row>
    <row r="786">
      <c r="A786" s="79"/>
      <c r="B786" s="79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79"/>
      <c r="U786" s="79"/>
      <c r="V786" s="79"/>
      <c r="W786" s="79"/>
      <c r="X786" s="79"/>
      <c r="Y786" s="79"/>
      <c r="Z786" s="79"/>
      <c r="AA786" s="79"/>
      <c r="AB786" s="79"/>
      <c r="AC786" s="79"/>
      <c r="AD786" s="79"/>
      <c r="AE786" s="79"/>
      <c r="AF786" s="79"/>
      <c r="AG786" s="79"/>
      <c r="AH786" s="79"/>
      <c r="AI786" s="79"/>
      <c r="AJ786" s="79"/>
      <c r="AK786" s="79"/>
      <c r="AL786" s="79"/>
      <c r="AM786" s="79"/>
      <c r="AN786" s="79"/>
      <c r="AO786" s="79"/>
      <c r="AP786" s="79"/>
      <c r="AQ786" s="79"/>
      <c r="AR786" s="79"/>
      <c r="AS786" s="79"/>
      <c r="AT786" s="79"/>
    </row>
    <row r="787">
      <c r="A787" s="79"/>
      <c r="B787" s="79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79"/>
      <c r="U787" s="79"/>
      <c r="V787" s="79"/>
      <c r="W787" s="79"/>
      <c r="X787" s="79"/>
      <c r="Y787" s="79"/>
      <c r="Z787" s="79"/>
      <c r="AA787" s="79"/>
      <c r="AB787" s="79"/>
      <c r="AC787" s="79"/>
      <c r="AD787" s="79"/>
      <c r="AE787" s="79"/>
      <c r="AF787" s="79"/>
      <c r="AG787" s="79"/>
      <c r="AH787" s="79"/>
      <c r="AI787" s="79"/>
      <c r="AJ787" s="79"/>
      <c r="AK787" s="79"/>
      <c r="AL787" s="79"/>
      <c r="AM787" s="79"/>
      <c r="AN787" s="79"/>
      <c r="AO787" s="79"/>
      <c r="AP787" s="79"/>
      <c r="AQ787" s="79"/>
      <c r="AR787" s="79"/>
      <c r="AS787" s="79"/>
      <c r="AT787" s="79"/>
    </row>
    <row r="788">
      <c r="A788" s="79"/>
      <c r="B788" s="79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79"/>
      <c r="U788" s="79"/>
      <c r="V788" s="79"/>
      <c r="W788" s="79"/>
      <c r="X788" s="79"/>
      <c r="Y788" s="79"/>
      <c r="Z788" s="79"/>
      <c r="AA788" s="79"/>
      <c r="AB788" s="79"/>
      <c r="AC788" s="79"/>
      <c r="AD788" s="79"/>
      <c r="AE788" s="79"/>
      <c r="AF788" s="79"/>
      <c r="AG788" s="79"/>
      <c r="AH788" s="79"/>
      <c r="AI788" s="79"/>
      <c r="AJ788" s="79"/>
      <c r="AK788" s="79"/>
      <c r="AL788" s="79"/>
      <c r="AM788" s="79"/>
      <c r="AN788" s="79"/>
      <c r="AO788" s="79"/>
      <c r="AP788" s="79"/>
      <c r="AQ788" s="79"/>
      <c r="AR788" s="79"/>
      <c r="AS788" s="79"/>
      <c r="AT788" s="79"/>
    </row>
    <row r="789">
      <c r="A789" s="79"/>
      <c r="B789" s="79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79"/>
      <c r="U789" s="79"/>
      <c r="V789" s="79"/>
      <c r="W789" s="79"/>
      <c r="X789" s="79"/>
      <c r="Y789" s="79"/>
      <c r="Z789" s="79"/>
      <c r="AA789" s="79"/>
      <c r="AB789" s="79"/>
      <c r="AC789" s="79"/>
      <c r="AD789" s="79"/>
      <c r="AE789" s="79"/>
      <c r="AF789" s="79"/>
      <c r="AG789" s="79"/>
      <c r="AH789" s="79"/>
      <c r="AI789" s="79"/>
      <c r="AJ789" s="79"/>
      <c r="AK789" s="79"/>
      <c r="AL789" s="79"/>
      <c r="AM789" s="79"/>
      <c r="AN789" s="79"/>
      <c r="AO789" s="79"/>
      <c r="AP789" s="79"/>
      <c r="AQ789" s="79"/>
      <c r="AR789" s="79"/>
      <c r="AS789" s="79"/>
      <c r="AT789" s="79"/>
    </row>
    <row r="790">
      <c r="A790" s="79"/>
      <c r="B790" s="79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  <c r="Z790" s="79"/>
      <c r="AA790" s="79"/>
      <c r="AB790" s="79"/>
      <c r="AC790" s="79"/>
      <c r="AD790" s="79"/>
      <c r="AE790" s="79"/>
      <c r="AF790" s="79"/>
      <c r="AG790" s="79"/>
      <c r="AH790" s="79"/>
      <c r="AI790" s="79"/>
      <c r="AJ790" s="79"/>
      <c r="AK790" s="79"/>
      <c r="AL790" s="79"/>
      <c r="AM790" s="79"/>
      <c r="AN790" s="79"/>
      <c r="AO790" s="79"/>
      <c r="AP790" s="79"/>
      <c r="AQ790" s="79"/>
      <c r="AR790" s="79"/>
      <c r="AS790" s="79"/>
      <c r="AT790" s="79"/>
    </row>
    <row r="791">
      <c r="A791" s="79"/>
      <c r="B791" s="79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79"/>
      <c r="U791" s="79"/>
      <c r="V791" s="79"/>
      <c r="W791" s="79"/>
      <c r="X791" s="79"/>
      <c r="Y791" s="79"/>
      <c r="Z791" s="79"/>
      <c r="AA791" s="79"/>
      <c r="AB791" s="79"/>
      <c r="AC791" s="79"/>
      <c r="AD791" s="79"/>
      <c r="AE791" s="79"/>
      <c r="AF791" s="79"/>
      <c r="AG791" s="79"/>
      <c r="AH791" s="79"/>
      <c r="AI791" s="79"/>
      <c r="AJ791" s="79"/>
      <c r="AK791" s="79"/>
      <c r="AL791" s="79"/>
      <c r="AM791" s="79"/>
      <c r="AN791" s="79"/>
      <c r="AO791" s="79"/>
      <c r="AP791" s="79"/>
      <c r="AQ791" s="79"/>
      <c r="AR791" s="79"/>
      <c r="AS791" s="79"/>
      <c r="AT791" s="79"/>
    </row>
    <row r="792">
      <c r="A792" s="79"/>
      <c r="B792" s="79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79"/>
      <c r="R792" s="79"/>
      <c r="S792" s="79"/>
      <c r="T792" s="79"/>
      <c r="U792" s="79"/>
      <c r="V792" s="79"/>
      <c r="W792" s="79"/>
      <c r="X792" s="79"/>
      <c r="Y792" s="79"/>
      <c r="Z792" s="79"/>
      <c r="AA792" s="79"/>
      <c r="AB792" s="79"/>
      <c r="AC792" s="79"/>
      <c r="AD792" s="79"/>
      <c r="AE792" s="79"/>
      <c r="AF792" s="79"/>
      <c r="AG792" s="79"/>
      <c r="AH792" s="79"/>
      <c r="AI792" s="79"/>
      <c r="AJ792" s="79"/>
      <c r="AK792" s="79"/>
      <c r="AL792" s="79"/>
      <c r="AM792" s="79"/>
      <c r="AN792" s="79"/>
      <c r="AO792" s="79"/>
      <c r="AP792" s="79"/>
      <c r="AQ792" s="79"/>
      <c r="AR792" s="79"/>
      <c r="AS792" s="79"/>
      <c r="AT792" s="79"/>
    </row>
    <row r="793">
      <c r="A793" s="79"/>
      <c r="B793" s="79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79"/>
      <c r="R793" s="79"/>
      <c r="S793" s="79"/>
      <c r="T793" s="79"/>
      <c r="U793" s="79"/>
      <c r="V793" s="79"/>
      <c r="W793" s="79"/>
      <c r="X793" s="79"/>
      <c r="Y793" s="79"/>
      <c r="Z793" s="79"/>
      <c r="AA793" s="79"/>
      <c r="AB793" s="79"/>
      <c r="AC793" s="79"/>
      <c r="AD793" s="79"/>
      <c r="AE793" s="79"/>
      <c r="AF793" s="79"/>
      <c r="AG793" s="79"/>
      <c r="AH793" s="79"/>
      <c r="AI793" s="79"/>
      <c r="AJ793" s="79"/>
      <c r="AK793" s="79"/>
      <c r="AL793" s="79"/>
      <c r="AM793" s="79"/>
      <c r="AN793" s="79"/>
      <c r="AO793" s="79"/>
      <c r="AP793" s="79"/>
      <c r="AQ793" s="79"/>
      <c r="AR793" s="79"/>
      <c r="AS793" s="79"/>
      <c r="AT793" s="79"/>
    </row>
    <row r="794">
      <c r="A794" s="79"/>
      <c r="B794" s="79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79"/>
      <c r="R794" s="79"/>
      <c r="S794" s="79"/>
      <c r="T794" s="79"/>
      <c r="U794" s="79"/>
      <c r="V794" s="79"/>
      <c r="W794" s="79"/>
      <c r="X794" s="79"/>
      <c r="Y794" s="79"/>
      <c r="Z794" s="79"/>
      <c r="AA794" s="79"/>
      <c r="AB794" s="79"/>
      <c r="AC794" s="79"/>
      <c r="AD794" s="79"/>
      <c r="AE794" s="79"/>
      <c r="AF794" s="79"/>
      <c r="AG794" s="79"/>
      <c r="AH794" s="79"/>
      <c r="AI794" s="79"/>
      <c r="AJ794" s="79"/>
      <c r="AK794" s="79"/>
      <c r="AL794" s="79"/>
      <c r="AM794" s="79"/>
      <c r="AN794" s="79"/>
      <c r="AO794" s="79"/>
      <c r="AP794" s="79"/>
      <c r="AQ794" s="79"/>
      <c r="AR794" s="79"/>
      <c r="AS794" s="79"/>
      <c r="AT794" s="79"/>
    </row>
    <row r="795">
      <c r="A795" s="79"/>
      <c r="B795" s="79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79"/>
      <c r="R795" s="79"/>
      <c r="S795" s="79"/>
      <c r="T795" s="79"/>
      <c r="U795" s="79"/>
      <c r="V795" s="79"/>
      <c r="W795" s="79"/>
      <c r="X795" s="79"/>
      <c r="Y795" s="79"/>
      <c r="Z795" s="79"/>
      <c r="AA795" s="79"/>
      <c r="AB795" s="79"/>
      <c r="AC795" s="79"/>
      <c r="AD795" s="79"/>
      <c r="AE795" s="79"/>
      <c r="AF795" s="79"/>
      <c r="AG795" s="79"/>
      <c r="AH795" s="79"/>
      <c r="AI795" s="79"/>
      <c r="AJ795" s="79"/>
      <c r="AK795" s="79"/>
      <c r="AL795" s="79"/>
      <c r="AM795" s="79"/>
      <c r="AN795" s="79"/>
      <c r="AO795" s="79"/>
      <c r="AP795" s="79"/>
      <c r="AQ795" s="79"/>
      <c r="AR795" s="79"/>
      <c r="AS795" s="79"/>
      <c r="AT795" s="79"/>
    </row>
    <row r="796">
      <c r="A796" s="79"/>
      <c r="B796" s="79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79"/>
      <c r="R796" s="79"/>
      <c r="S796" s="79"/>
      <c r="T796" s="79"/>
      <c r="U796" s="79"/>
      <c r="V796" s="79"/>
      <c r="W796" s="79"/>
      <c r="X796" s="79"/>
      <c r="Y796" s="79"/>
      <c r="Z796" s="79"/>
      <c r="AA796" s="79"/>
      <c r="AB796" s="79"/>
      <c r="AC796" s="79"/>
      <c r="AD796" s="79"/>
      <c r="AE796" s="79"/>
      <c r="AF796" s="79"/>
      <c r="AG796" s="79"/>
      <c r="AH796" s="79"/>
      <c r="AI796" s="79"/>
      <c r="AJ796" s="79"/>
      <c r="AK796" s="79"/>
      <c r="AL796" s="79"/>
      <c r="AM796" s="79"/>
      <c r="AN796" s="79"/>
      <c r="AO796" s="79"/>
      <c r="AP796" s="79"/>
      <c r="AQ796" s="79"/>
      <c r="AR796" s="79"/>
      <c r="AS796" s="79"/>
      <c r="AT796" s="79"/>
    </row>
    <row r="797">
      <c r="A797" s="79"/>
      <c r="B797" s="79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79"/>
      <c r="R797" s="79"/>
      <c r="S797" s="79"/>
      <c r="T797" s="79"/>
      <c r="U797" s="79"/>
      <c r="V797" s="79"/>
      <c r="W797" s="79"/>
      <c r="X797" s="79"/>
      <c r="Y797" s="79"/>
      <c r="Z797" s="79"/>
      <c r="AA797" s="79"/>
      <c r="AB797" s="79"/>
      <c r="AC797" s="79"/>
      <c r="AD797" s="79"/>
      <c r="AE797" s="79"/>
      <c r="AF797" s="79"/>
      <c r="AG797" s="79"/>
      <c r="AH797" s="79"/>
      <c r="AI797" s="79"/>
      <c r="AJ797" s="79"/>
      <c r="AK797" s="79"/>
      <c r="AL797" s="79"/>
      <c r="AM797" s="79"/>
      <c r="AN797" s="79"/>
      <c r="AO797" s="79"/>
      <c r="AP797" s="79"/>
      <c r="AQ797" s="79"/>
      <c r="AR797" s="79"/>
      <c r="AS797" s="79"/>
      <c r="AT797" s="79"/>
    </row>
    <row r="798">
      <c r="A798" s="79"/>
      <c r="B798" s="79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79"/>
      <c r="U798" s="79"/>
      <c r="V798" s="79"/>
      <c r="W798" s="79"/>
      <c r="X798" s="79"/>
      <c r="Y798" s="79"/>
      <c r="Z798" s="79"/>
      <c r="AA798" s="79"/>
      <c r="AB798" s="79"/>
      <c r="AC798" s="79"/>
      <c r="AD798" s="79"/>
      <c r="AE798" s="79"/>
      <c r="AF798" s="79"/>
      <c r="AG798" s="79"/>
      <c r="AH798" s="79"/>
      <c r="AI798" s="79"/>
      <c r="AJ798" s="79"/>
      <c r="AK798" s="79"/>
      <c r="AL798" s="79"/>
      <c r="AM798" s="79"/>
      <c r="AN798" s="79"/>
      <c r="AO798" s="79"/>
      <c r="AP798" s="79"/>
      <c r="AQ798" s="79"/>
      <c r="AR798" s="79"/>
      <c r="AS798" s="79"/>
      <c r="AT798" s="79"/>
    </row>
    <row r="799">
      <c r="A799" s="79"/>
      <c r="B799" s="79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79"/>
      <c r="U799" s="79"/>
      <c r="V799" s="79"/>
      <c r="W799" s="79"/>
      <c r="X799" s="79"/>
      <c r="Y799" s="79"/>
      <c r="Z799" s="79"/>
      <c r="AA799" s="79"/>
      <c r="AB799" s="79"/>
      <c r="AC799" s="79"/>
      <c r="AD799" s="79"/>
      <c r="AE799" s="79"/>
      <c r="AF799" s="79"/>
      <c r="AG799" s="79"/>
      <c r="AH799" s="79"/>
      <c r="AI799" s="79"/>
      <c r="AJ799" s="79"/>
      <c r="AK799" s="79"/>
      <c r="AL799" s="79"/>
      <c r="AM799" s="79"/>
      <c r="AN799" s="79"/>
      <c r="AO799" s="79"/>
      <c r="AP799" s="79"/>
      <c r="AQ799" s="79"/>
      <c r="AR799" s="79"/>
      <c r="AS799" s="79"/>
      <c r="AT799" s="79"/>
    </row>
    <row r="800">
      <c r="A800" s="79"/>
      <c r="B800" s="79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79"/>
      <c r="U800" s="79"/>
      <c r="V800" s="79"/>
      <c r="W800" s="79"/>
      <c r="X800" s="79"/>
      <c r="Y800" s="79"/>
      <c r="Z800" s="79"/>
      <c r="AA800" s="79"/>
      <c r="AB800" s="79"/>
      <c r="AC800" s="79"/>
      <c r="AD800" s="79"/>
      <c r="AE800" s="79"/>
      <c r="AF800" s="79"/>
      <c r="AG800" s="79"/>
      <c r="AH800" s="79"/>
      <c r="AI800" s="79"/>
      <c r="AJ800" s="79"/>
      <c r="AK800" s="79"/>
      <c r="AL800" s="79"/>
      <c r="AM800" s="79"/>
      <c r="AN800" s="79"/>
      <c r="AO800" s="79"/>
      <c r="AP800" s="79"/>
      <c r="AQ800" s="79"/>
      <c r="AR800" s="79"/>
      <c r="AS800" s="79"/>
      <c r="AT800" s="79"/>
    </row>
    <row r="801">
      <c r="A801" s="79"/>
      <c r="B801" s="79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79"/>
      <c r="U801" s="79"/>
      <c r="V801" s="79"/>
      <c r="W801" s="79"/>
      <c r="X801" s="79"/>
      <c r="Y801" s="79"/>
      <c r="Z801" s="79"/>
      <c r="AA801" s="79"/>
      <c r="AB801" s="79"/>
      <c r="AC801" s="79"/>
      <c r="AD801" s="79"/>
      <c r="AE801" s="79"/>
      <c r="AF801" s="79"/>
      <c r="AG801" s="79"/>
      <c r="AH801" s="79"/>
      <c r="AI801" s="79"/>
      <c r="AJ801" s="79"/>
      <c r="AK801" s="79"/>
      <c r="AL801" s="79"/>
      <c r="AM801" s="79"/>
      <c r="AN801" s="79"/>
      <c r="AO801" s="79"/>
      <c r="AP801" s="79"/>
      <c r="AQ801" s="79"/>
      <c r="AR801" s="79"/>
      <c r="AS801" s="79"/>
      <c r="AT801" s="79"/>
    </row>
    <row r="802">
      <c r="A802" s="79"/>
      <c r="B802" s="79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79"/>
      <c r="U802" s="79"/>
      <c r="V802" s="79"/>
      <c r="W802" s="79"/>
      <c r="X802" s="79"/>
      <c r="Y802" s="79"/>
      <c r="Z802" s="79"/>
      <c r="AA802" s="79"/>
      <c r="AB802" s="79"/>
      <c r="AC802" s="79"/>
      <c r="AD802" s="79"/>
      <c r="AE802" s="79"/>
      <c r="AF802" s="79"/>
      <c r="AG802" s="79"/>
      <c r="AH802" s="79"/>
      <c r="AI802" s="79"/>
      <c r="AJ802" s="79"/>
      <c r="AK802" s="79"/>
      <c r="AL802" s="79"/>
      <c r="AM802" s="79"/>
      <c r="AN802" s="79"/>
      <c r="AO802" s="79"/>
      <c r="AP802" s="79"/>
      <c r="AQ802" s="79"/>
      <c r="AR802" s="79"/>
      <c r="AS802" s="79"/>
      <c r="AT802" s="79"/>
    </row>
    <row r="803">
      <c r="A803" s="79"/>
      <c r="B803" s="79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79"/>
      <c r="U803" s="79"/>
      <c r="V803" s="79"/>
      <c r="W803" s="79"/>
      <c r="X803" s="79"/>
      <c r="Y803" s="79"/>
      <c r="Z803" s="79"/>
      <c r="AA803" s="79"/>
      <c r="AB803" s="79"/>
      <c r="AC803" s="79"/>
      <c r="AD803" s="79"/>
      <c r="AE803" s="79"/>
      <c r="AF803" s="79"/>
      <c r="AG803" s="79"/>
      <c r="AH803" s="79"/>
      <c r="AI803" s="79"/>
      <c r="AJ803" s="79"/>
      <c r="AK803" s="79"/>
      <c r="AL803" s="79"/>
      <c r="AM803" s="79"/>
      <c r="AN803" s="79"/>
      <c r="AO803" s="79"/>
      <c r="AP803" s="79"/>
      <c r="AQ803" s="79"/>
      <c r="AR803" s="79"/>
      <c r="AS803" s="79"/>
      <c r="AT803" s="79"/>
    </row>
    <row r="804">
      <c r="A804" s="79"/>
      <c r="B804" s="79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79"/>
      <c r="U804" s="79"/>
      <c r="V804" s="79"/>
      <c r="W804" s="79"/>
      <c r="X804" s="79"/>
      <c r="Y804" s="79"/>
      <c r="Z804" s="79"/>
      <c r="AA804" s="79"/>
      <c r="AB804" s="79"/>
      <c r="AC804" s="79"/>
      <c r="AD804" s="79"/>
      <c r="AE804" s="79"/>
      <c r="AF804" s="79"/>
      <c r="AG804" s="79"/>
      <c r="AH804" s="79"/>
      <c r="AI804" s="79"/>
      <c r="AJ804" s="79"/>
      <c r="AK804" s="79"/>
      <c r="AL804" s="79"/>
      <c r="AM804" s="79"/>
      <c r="AN804" s="79"/>
      <c r="AO804" s="79"/>
      <c r="AP804" s="79"/>
      <c r="AQ804" s="79"/>
      <c r="AR804" s="79"/>
      <c r="AS804" s="79"/>
      <c r="AT804" s="79"/>
    </row>
    <row r="805">
      <c r="A805" s="79"/>
      <c r="B805" s="79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79"/>
      <c r="U805" s="79"/>
      <c r="V805" s="79"/>
      <c r="W805" s="79"/>
      <c r="X805" s="79"/>
      <c r="Y805" s="79"/>
      <c r="Z805" s="79"/>
      <c r="AA805" s="79"/>
      <c r="AB805" s="79"/>
      <c r="AC805" s="79"/>
      <c r="AD805" s="79"/>
      <c r="AE805" s="79"/>
      <c r="AF805" s="79"/>
      <c r="AG805" s="79"/>
      <c r="AH805" s="79"/>
      <c r="AI805" s="79"/>
      <c r="AJ805" s="79"/>
      <c r="AK805" s="79"/>
      <c r="AL805" s="79"/>
      <c r="AM805" s="79"/>
      <c r="AN805" s="79"/>
      <c r="AO805" s="79"/>
      <c r="AP805" s="79"/>
      <c r="AQ805" s="79"/>
      <c r="AR805" s="79"/>
      <c r="AS805" s="79"/>
      <c r="AT805" s="79"/>
    </row>
    <row r="806">
      <c r="A806" s="79"/>
      <c r="B806" s="79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  <c r="Y806" s="79"/>
      <c r="Z806" s="79"/>
      <c r="AA806" s="79"/>
      <c r="AB806" s="79"/>
      <c r="AC806" s="79"/>
      <c r="AD806" s="79"/>
      <c r="AE806" s="79"/>
      <c r="AF806" s="79"/>
      <c r="AG806" s="79"/>
      <c r="AH806" s="79"/>
      <c r="AI806" s="79"/>
      <c r="AJ806" s="79"/>
      <c r="AK806" s="79"/>
      <c r="AL806" s="79"/>
      <c r="AM806" s="79"/>
      <c r="AN806" s="79"/>
      <c r="AO806" s="79"/>
      <c r="AP806" s="79"/>
      <c r="AQ806" s="79"/>
      <c r="AR806" s="79"/>
      <c r="AS806" s="79"/>
      <c r="AT806" s="79"/>
    </row>
    <row r="807">
      <c r="A807" s="79"/>
      <c r="B807" s="79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79"/>
      <c r="U807" s="79"/>
      <c r="V807" s="79"/>
      <c r="W807" s="79"/>
      <c r="X807" s="79"/>
      <c r="Y807" s="79"/>
      <c r="Z807" s="79"/>
      <c r="AA807" s="79"/>
      <c r="AB807" s="79"/>
      <c r="AC807" s="79"/>
      <c r="AD807" s="79"/>
      <c r="AE807" s="79"/>
      <c r="AF807" s="79"/>
      <c r="AG807" s="79"/>
      <c r="AH807" s="79"/>
      <c r="AI807" s="79"/>
      <c r="AJ807" s="79"/>
      <c r="AK807" s="79"/>
      <c r="AL807" s="79"/>
      <c r="AM807" s="79"/>
      <c r="AN807" s="79"/>
      <c r="AO807" s="79"/>
      <c r="AP807" s="79"/>
      <c r="AQ807" s="79"/>
      <c r="AR807" s="79"/>
      <c r="AS807" s="79"/>
      <c r="AT807" s="79"/>
    </row>
    <row r="808">
      <c r="A808" s="79"/>
      <c r="B808" s="79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79"/>
      <c r="U808" s="79"/>
      <c r="V808" s="79"/>
      <c r="W808" s="79"/>
      <c r="X808" s="79"/>
      <c r="Y808" s="79"/>
      <c r="Z808" s="79"/>
      <c r="AA808" s="79"/>
      <c r="AB808" s="79"/>
      <c r="AC808" s="79"/>
      <c r="AD808" s="79"/>
      <c r="AE808" s="79"/>
      <c r="AF808" s="79"/>
      <c r="AG808" s="79"/>
      <c r="AH808" s="79"/>
      <c r="AI808" s="79"/>
      <c r="AJ808" s="79"/>
      <c r="AK808" s="79"/>
      <c r="AL808" s="79"/>
      <c r="AM808" s="79"/>
      <c r="AN808" s="79"/>
      <c r="AO808" s="79"/>
      <c r="AP808" s="79"/>
      <c r="AQ808" s="79"/>
      <c r="AR808" s="79"/>
      <c r="AS808" s="79"/>
      <c r="AT808" s="79"/>
    </row>
    <row r="809">
      <c r="A809" s="79"/>
      <c r="B809" s="79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79"/>
      <c r="U809" s="79"/>
      <c r="V809" s="79"/>
      <c r="W809" s="79"/>
      <c r="X809" s="79"/>
      <c r="Y809" s="79"/>
      <c r="Z809" s="79"/>
      <c r="AA809" s="79"/>
      <c r="AB809" s="79"/>
      <c r="AC809" s="79"/>
      <c r="AD809" s="79"/>
      <c r="AE809" s="79"/>
      <c r="AF809" s="79"/>
      <c r="AG809" s="79"/>
      <c r="AH809" s="79"/>
      <c r="AI809" s="79"/>
      <c r="AJ809" s="79"/>
      <c r="AK809" s="79"/>
      <c r="AL809" s="79"/>
      <c r="AM809" s="79"/>
      <c r="AN809" s="79"/>
      <c r="AO809" s="79"/>
      <c r="AP809" s="79"/>
      <c r="AQ809" s="79"/>
      <c r="AR809" s="79"/>
      <c r="AS809" s="79"/>
      <c r="AT809" s="79"/>
    </row>
    <row r="810">
      <c r="A810" s="79"/>
      <c r="B810" s="79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  <c r="Z810" s="79"/>
      <c r="AA810" s="79"/>
      <c r="AB810" s="79"/>
      <c r="AC810" s="79"/>
      <c r="AD810" s="79"/>
      <c r="AE810" s="79"/>
      <c r="AF810" s="79"/>
      <c r="AG810" s="79"/>
      <c r="AH810" s="79"/>
      <c r="AI810" s="79"/>
      <c r="AJ810" s="79"/>
      <c r="AK810" s="79"/>
      <c r="AL810" s="79"/>
      <c r="AM810" s="79"/>
      <c r="AN810" s="79"/>
      <c r="AO810" s="79"/>
      <c r="AP810" s="79"/>
      <c r="AQ810" s="79"/>
      <c r="AR810" s="79"/>
      <c r="AS810" s="79"/>
      <c r="AT810" s="79"/>
    </row>
    <row r="811">
      <c r="A811" s="79"/>
      <c r="B811" s="79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79"/>
      <c r="U811" s="79"/>
      <c r="V811" s="79"/>
      <c r="W811" s="79"/>
      <c r="X811" s="79"/>
      <c r="Y811" s="79"/>
      <c r="Z811" s="79"/>
      <c r="AA811" s="79"/>
      <c r="AB811" s="79"/>
      <c r="AC811" s="79"/>
      <c r="AD811" s="79"/>
      <c r="AE811" s="79"/>
      <c r="AF811" s="79"/>
      <c r="AG811" s="79"/>
      <c r="AH811" s="79"/>
      <c r="AI811" s="79"/>
      <c r="AJ811" s="79"/>
      <c r="AK811" s="79"/>
      <c r="AL811" s="79"/>
      <c r="AM811" s="79"/>
      <c r="AN811" s="79"/>
      <c r="AO811" s="79"/>
      <c r="AP811" s="79"/>
      <c r="AQ811" s="79"/>
      <c r="AR811" s="79"/>
      <c r="AS811" s="79"/>
      <c r="AT811" s="79"/>
    </row>
    <row r="812">
      <c r="A812" s="79"/>
      <c r="B812" s="79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79"/>
      <c r="U812" s="79"/>
      <c r="V812" s="79"/>
      <c r="W812" s="79"/>
      <c r="X812" s="79"/>
      <c r="Y812" s="79"/>
      <c r="Z812" s="79"/>
      <c r="AA812" s="79"/>
      <c r="AB812" s="79"/>
      <c r="AC812" s="79"/>
      <c r="AD812" s="79"/>
      <c r="AE812" s="79"/>
      <c r="AF812" s="79"/>
      <c r="AG812" s="79"/>
      <c r="AH812" s="79"/>
      <c r="AI812" s="79"/>
      <c r="AJ812" s="79"/>
      <c r="AK812" s="79"/>
      <c r="AL812" s="79"/>
      <c r="AM812" s="79"/>
      <c r="AN812" s="79"/>
      <c r="AO812" s="79"/>
      <c r="AP812" s="79"/>
      <c r="AQ812" s="79"/>
      <c r="AR812" s="79"/>
      <c r="AS812" s="79"/>
      <c r="AT812" s="79"/>
    </row>
    <row r="813">
      <c r="A813" s="79"/>
      <c r="B813" s="79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79"/>
      <c r="R813" s="79"/>
      <c r="S813" s="79"/>
      <c r="T813" s="79"/>
      <c r="U813" s="79"/>
      <c r="V813" s="79"/>
      <c r="W813" s="79"/>
      <c r="X813" s="79"/>
      <c r="Y813" s="79"/>
      <c r="Z813" s="79"/>
      <c r="AA813" s="79"/>
      <c r="AB813" s="79"/>
      <c r="AC813" s="79"/>
      <c r="AD813" s="79"/>
      <c r="AE813" s="79"/>
      <c r="AF813" s="79"/>
      <c r="AG813" s="79"/>
      <c r="AH813" s="79"/>
      <c r="AI813" s="79"/>
      <c r="AJ813" s="79"/>
      <c r="AK813" s="79"/>
      <c r="AL813" s="79"/>
      <c r="AM813" s="79"/>
      <c r="AN813" s="79"/>
      <c r="AO813" s="79"/>
      <c r="AP813" s="79"/>
      <c r="AQ813" s="79"/>
      <c r="AR813" s="79"/>
      <c r="AS813" s="79"/>
      <c r="AT813" s="79"/>
    </row>
    <row r="814">
      <c r="A814" s="79"/>
      <c r="B814" s="79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79"/>
      <c r="R814" s="79"/>
      <c r="S814" s="79"/>
      <c r="T814" s="79"/>
      <c r="U814" s="79"/>
      <c r="V814" s="79"/>
      <c r="W814" s="79"/>
      <c r="X814" s="79"/>
      <c r="Y814" s="79"/>
      <c r="Z814" s="79"/>
      <c r="AA814" s="79"/>
      <c r="AB814" s="79"/>
      <c r="AC814" s="79"/>
      <c r="AD814" s="79"/>
      <c r="AE814" s="79"/>
      <c r="AF814" s="79"/>
      <c r="AG814" s="79"/>
      <c r="AH814" s="79"/>
      <c r="AI814" s="79"/>
      <c r="AJ814" s="79"/>
      <c r="AK814" s="79"/>
      <c r="AL814" s="79"/>
      <c r="AM814" s="79"/>
      <c r="AN814" s="79"/>
      <c r="AO814" s="79"/>
      <c r="AP814" s="79"/>
      <c r="AQ814" s="79"/>
      <c r="AR814" s="79"/>
      <c r="AS814" s="79"/>
      <c r="AT814" s="79"/>
    </row>
    <row r="815">
      <c r="A815" s="79"/>
      <c r="B815" s="79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79"/>
      <c r="R815" s="79"/>
      <c r="S815" s="79"/>
      <c r="T815" s="79"/>
      <c r="U815" s="79"/>
      <c r="V815" s="79"/>
      <c r="W815" s="79"/>
      <c r="X815" s="79"/>
      <c r="Y815" s="79"/>
      <c r="Z815" s="79"/>
      <c r="AA815" s="79"/>
      <c r="AB815" s="79"/>
      <c r="AC815" s="79"/>
      <c r="AD815" s="79"/>
      <c r="AE815" s="79"/>
      <c r="AF815" s="79"/>
      <c r="AG815" s="79"/>
      <c r="AH815" s="79"/>
      <c r="AI815" s="79"/>
      <c r="AJ815" s="79"/>
      <c r="AK815" s="79"/>
      <c r="AL815" s="79"/>
      <c r="AM815" s="79"/>
      <c r="AN815" s="79"/>
      <c r="AO815" s="79"/>
      <c r="AP815" s="79"/>
      <c r="AQ815" s="79"/>
      <c r="AR815" s="79"/>
      <c r="AS815" s="79"/>
      <c r="AT815" s="79"/>
    </row>
    <row r="816">
      <c r="A816" s="79"/>
      <c r="B816" s="79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79"/>
      <c r="R816" s="79"/>
      <c r="S816" s="79"/>
      <c r="T816" s="79"/>
      <c r="U816" s="79"/>
      <c r="V816" s="79"/>
      <c r="W816" s="79"/>
      <c r="X816" s="79"/>
      <c r="Y816" s="79"/>
      <c r="Z816" s="79"/>
      <c r="AA816" s="79"/>
      <c r="AB816" s="79"/>
      <c r="AC816" s="79"/>
      <c r="AD816" s="79"/>
      <c r="AE816" s="79"/>
      <c r="AF816" s="79"/>
      <c r="AG816" s="79"/>
      <c r="AH816" s="79"/>
      <c r="AI816" s="79"/>
      <c r="AJ816" s="79"/>
      <c r="AK816" s="79"/>
      <c r="AL816" s="79"/>
      <c r="AM816" s="79"/>
      <c r="AN816" s="79"/>
      <c r="AO816" s="79"/>
      <c r="AP816" s="79"/>
      <c r="AQ816" s="79"/>
      <c r="AR816" s="79"/>
      <c r="AS816" s="79"/>
      <c r="AT816" s="79"/>
    </row>
    <row r="817">
      <c r="A817" s="79"/>
      <c r="B817" s="79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79"/>
      <c r="R817" s="79"/>
      <c r="S817" s="79"/>
      <c r="T817" s="79"/>
      <c r="U817" s="79"/>
      <c r="V817" s="79"/>
      <c r="W817" s="79"/>
      <c r="X817" s="79"/>
      <c r="Y817" s="79"/>
      <c r="Z817" s="79"/>
      <c r="AA817" s="79"/>
      <c r="AB817" s="79"/>
      <c r="AC817" s="79"/>
      <c r="AD817" s="79"/>
      <c r="AE817" s="79"/>
      <c r="AF817" s="79"/>
      <c r="AG817" s="79"/>
      <c r="AH817" s="79"/>
      <c r="AI817" s="79"/>
      <c r="AJ817" s="79"/>
      <c r="AK817" s="79"/>
      <c r="AL817" s="79"/>
      <c r="AM817" s="79"/>
      <c r="AN817" s="79"/>
      <c r="AO817" s="79"/>
      <c r="AP817" s="79"/>
      <c r="AQ817" s="79"/>
      <c r="AR817" s="79"/>
      <c r="AS817" s="79"/>
      <c r="AT817" s="79"/>
    </row>
    <row r="818">
      <c r="A818" s="79"/>
      <c r="B818" s="79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79"/>
      <c r="R818" s="79"/>
      <c r="S818" s="79"/>
      <c r="T818" s="79"/>
      <c r="U818" s="79"/>
      <c r="V818" s="79"/>
      <c r="W818" s="79"/>
      <c r="X818" s="79"/>
      <c r="Y818" s="79"/>
      <c r="Z818" s="79"/>
      <c r="AA818" s="79"/>
      <c r="AB818" s="79"/>
      <c r="AC818" s="79"/>
      <c r="AD818" s="79"/>
      <c r="AE818" s="79"/>
      <c r="AF818" s="79"/>
      <c r="AG818" s="79"/>
      <c r="AH818" s="79"/>
      <c r="AI818" s="79"/>
      <c r="AJ818" s="79"/>
      <c r="AK818" s="79"/>
      <c r="AL818" s="79"/>
      <c r="AM818" s="79"/>
      <c r="AN818" s="79"/>
      <c r="AO818" s="79"/>
      <c r="AP818" s="79"/>
      <c r="AQ818" s="79"/>
      <c r="AR818" s="79"/>
      <c r="AS818" s="79"/>
      <c r="AT818" s="79"/>
    </row>
    <row r="819">
      <c r="A819" s="79"/>
      <c r="B819" s="79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79"/>
      <c r="R819" s="79"/>
      <c r="S819" s="79"/>
      <c r="T819" s="79"/>
      <c r="U819" s="79"/>
      <c r="V819" s="79"/>
      <c r="W819" s="79"/>
      <c r="X819" s="79"/>
      <c r="Y819" s="79"/>
      <c r="Z819" s="79"/>
      <c r="AA819" s="79"/>
      <c r="AB819" s="79"/>
      <c r="AC819" s="79"/>
      <c r="AD819" s="79"/>
      <c r="AE819" s="79"/>
      <c r="AF819" s="79"/>
      <c r="AG819" s="79"/>
      <c r="AH819" s="79"/>
      <c r="AI819" s="79"/>
      <c r="AJ819" s="79"/>
      <c r="AK819" s="79"/>
      <c r="AL819" s="79"/>
      <c r="AM819" s="79"/>
      <c r="AN819" s="79"/>
      <c r="AO819" s="79"/>
      <c r="AP819" s="79"/>
      <c r="AQ819" s="79"/>
      <c r="AR819" s="79"/>
      <c r="AS819" s="79"/>
      <c r="AT819" s="79"/>
    </row>
    <row r="820">
      <c r="A820" s="79"/>
      <c r="B820" s="79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79"/>
      <c r="R820" s="79"/>
      <c r="S820" s="79"/>
      <c r="T820" s="79"/>
      <c r="U820" s="79"/>
      <c r="V820" s="79"/>
      <c r="W820" s="79"/>
      <c r="X820" s="79"/>
      <c r="Y820" s="79"/>
      <c r="Z820" s="79"/>
      <c r="AA820" s="79"/>
      <c r="AB820" s="79"/>
      <c r="AC820" s="79"/>
      <c r="AD820" s="79"/>
      <c r="AE820" s="79"/>
      <c r="AF820" s="79"/>
      <c r="AG820" s="79"/>
      <c r="AH820" s="79"/>
      <c r="AI820" s="79"/>
      <c r="AJ820" s="79"/>
      <c r="AK820" s="79"/>
      <c r="AL820" s="79"/>
      <c r="AM820" s="79"/>
      <c r="AN820" s="79"/>
      <c r="AO820" s="79"/>
      <c r="AP820" s="79"/>
      <c r="AQ820" s="79"/>
      <c r="AR820" s="79"/>
      <c r="AS820" s="79"/>
      <c r="AT820" s="79"/>
    </row>
    <row r="821">
      <c r="A821" s="79"/>
      <c r="B821" s="79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79"/>
      <c r="R821" s="79"/>
      <c r="S821" s="79"/>
      <c r="T821" s="79"/>
      <c r="U821" s="79"/>
      <c r="V821" s="79"/>
      <c r="W821" s="79"/>
      <c r="X821" s="79"/>
      <c r="Y821" s="79"/>
      <c r="Z821" s="79"/>
      <c r="AA821" s="79"/>
      <c r="AB821" s="79"/>
      <c r="AC821" s="79"/>
      <c r="AD821" s="79"/>
      <c r="AE821" s="79"/>
      <c r="AF821" s="79"/>
      <c r="AG821" s="79"/>
      <c r="AH821" s="79"/>
      <c r="AI821" s="79"/>
      <c r="AJ821" s="79"/>
      <c r="AK821" s="79"/>
      <c r="AL821" s="79"/>
      <c r="AM821" s="79"/>
      <c r="AN821" s="79"/>
      <c r="AO821" s="79"/>
      <c r="AP821" s="79"/>
      <c r="AQ821" s="79"/>
      <c r="AR821" s="79"/>
      <c r="AS821" s="79"/>
      <c r="AT821" s="79"/>
    </row>
    <row r="822">
      <c r="A822" s="79"/>
      <c r="B822" s="79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79"/>
      <c r="R822" s="79"/>
      <c r="S822" s="79"/>
      <c r="T822" s="79"/>
      <c r="U822" s="79"/>
      <c r="V822" s="79"/>
      <c r="W822" s="79"/>
      <c r="X822" s="79"/>
      <c r="Y822" s="79"/>
      <c r="Z822" s="79"/>
      <c r="AA822" s="79"/>
      <c r="AB822" s="79"/>
      <c r="AC822" s="79"/>
      <c r="AD822" s="79"/>
      <c r="AE822" s="79"/>
      <c r="AF822" s="79"/>
      <c r="AG822" s="79"/>
      <c r="AH822" s="79"/>
      <c r="AI822" s="79"/>
      <c r="AJ822" s="79"/>
      <c r="AK822" s="79"/>
      <c r="AL822" s="79"/>
      <c r="AM822" s="79"/>
      <c r="AN822" s="79"/>
      <c r="AO822" s="79"/>
      <c r="AP822" s="79"/>
      <c r="AQ822" s="79"/>
      <c r="AR822" s="79"/>
      <c r="AS822" s="79"/>
      <c r="AT822" s="79"/>
    </row>
    <row r="823">
      <c r="A823" s="79"/>
      <c r="B823" s="79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79"/>
      <c r="R823" s="79"/>
      <c r="S823" s="79"/>
      <c r="T823" s="79"/>
      <c r="U823" s="79"/>
      <c r="V823" s="79"/>
      <c r="W823" s="79"/>
      <c r="X823" s="79"/>
      <c r="Y823" s="79"/>
      <c r="Z823" s="79"/>
      <c r="AA823" s="79"/>
      <c r="AB823" s="79"/>
      <c r="AC823" s="79"/>
      <c r="AD823" s="79"/>
      <c r="AE823" s="79"/>
      <c r="AF823" s="79"/>
      <c r="AG823" s="79"/>
      <c r="AH823" s="79"/>
      <c r="AI823" s="79"/>
      <c r="AJ823" s="79"/>
      <c r="AK823" s="79"/>
      <c r="AL823" s="79"/>
      <c r="AM823" s="79"/>
      <c r="AN823" s="79"/>
      <c r="AO823" s="79"/>
      <c r="AP823" s="79"/>
      <c r="AQ823" s="79"/>
      <c r="AR823" s="79"/>
      <c r="AS823" s="79"/>
      <c r="AT823" s="79"/>
    </row>
    <row r="824">
      <c r="A824" s="79"/>
      <c r="B824" s="79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79"/>
      <c r="R824" s="79"/>
      <c r="S824" s="79"/>
      <c r="T824" s="79"/>
      <c r="U824" s="79"/>
      <c r="V824" s="79"/>
      <c r="W824" s="79"/>
      <c r="X824" s="79"/>
      <c r="Y824" s="79"/>
      <c r="Z824" s="79"/>
      <c r="AA824" s="79"/>
      <c r="AB824" s="79"/>
      <c r="AC824" s="79"/>
      <c r="AD824" s="79"/>
      <c r="AE824" s="79"/>
      <c r="AF824" s="79"/>
      <c r="AG824" s="79"/>
      <c r="AH824" s="79"/>
      <c r="AI824" s="79"/>
      <c r="AJ824" s="79"/>
      <c r="AK824" s="79"/>
      <c r="AL824" s="79"/>
      <c r="AM824" s="79"/>
      <c r="AN824" s="79"/>
      <c r="AO824" s="79"/>
      <c r="AP824" s="79"/>
      <c r="AQ824" s="79"/>
      <c r="AR824" s="79"/>
      <c r="AS824" s="79"/>
      <c r="AT824" s="79"/>
    </row>
    <row r="825">
      <c r="A825" s="79"/>
      <c r="B825" s="79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79"/>
      <c r="R825" s="79"/>
      <c r="S825" s="79"/>
      <c r="T825" s="79"/>
      <c r="U825" s="79"/>
      <c r="V825" s="79"/>
      <c r="W825" s="79"/>
      <c r="X825" s="79"/>
      <c r="Y825" s="79"/>
      <c r="Z825" s="79"/>
      <c r="AA825" s="79"/>
      <c r="AB825" s="79"/>
      <c r="AC825" s="79"/>
      <c r="AD825" s="79"/>
      <c r="AE825" s="79"/>
      <c r="AF825" s="79"/>
      <c r="AG825" s="79"/>
      <c r="AH825" s="79"/>
      <c r="AI825" s="79"/>
      <c r="AJ825" s="79"/>
      <c r="AK825" s="79"/>
      <c r="AL825" s="79"/>
      <c r="AM825" s="79"/>
      <c r="AN825" s="79"/>
      <c r="AO825" s="79"/>
      <c r="AP825" s="79"/>
      <c r="AQ825" s="79"/>
      <c r="AR825" s="79"/>
      <c r="AS825" s="79"/>
      <c r="AT825" s="79"/>
    </row>
    <row r="826">
      <c r="A826" s="79"/>
      <c r="B826" s="79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79"/>
      <c r="R826" s="79"/>
      <c r="S826" s="79"/>
      <c r="T826" s="79"/>
      <c r="U826" s="79"/>
      <c r="V826" s="79"/>
      <c r="W826" s="79"/>
      <c r="X826" s="79"/>
      <c r="Y826" s="79"/>
      <c r="Z826" s="79"/>
      <c r="AA826" s="79"/>
      <c r="AB826" s="79"/>
      <c r="AC826" s="79"/>
      <c r="AD826" s="79"/>
      <c r="AE826" s="79"/>
      <c r="AF826" s="79"/>
      <c r="AG826" s="79"/>
      <c r="AH826" s="79"/>
      <c r="AI826" s="79"/>
      <c r="AJ826" s="79"/>
      <c r="AK826" s="79"/>
      <c r="AL826" s="79"/>
      <c r="AM826" s="79"/>
      <c r="AN826" s="79"/>
      <c r="AO826" s="79"/>
      <c r="AP826" s="79"/>
      <c r="AQ826" s="79"/>
      <c r="AR826" s="79"/>
      <c r="AS826" s="79"/>
      <c r="AT826" s="79"/>
    </row>
    <row r="827">
      <c r="A827" s="79"/>
      <c r="B827" s="79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79"/>
      <c r="R827" s="79"/>
      <c r="S827" s="79"/>
      <c r="T827" s="79"/>
      <c r="U827" s="79"/>
      <c r="V827" s="79"/>
      <c r="W827" s="79"/>
      <c r="X827" s="79"/>
      <c r="Y827" s="79"/>
      <c r="Z827" s="79"/>
      <c r="AA827" s="79"/>
      <c r="AB827" s="79"/>
      <c r="AC827" s="79"/>
      <c r="AD827" s="79"/>
      <c r="AE827" s="79"/>
      <c r="AF827" s="79"/>
      <c r="AG827" s="79"/>
      <c r="AH827" s="79"/>
      <c r="AI827" s="79"/>
      <c r="AJ827" s="79"/>
      <c r="AK827" s="79"/>
      <c r="AL827" s="79"/>
      <c r="AM827" s="79"/>
      <c r="AN827" s="79"/>
      <c r="AO827" s="79"/>
      <c r="AP827" s="79"/>
      <c r="AQ827" s="79"/>
      <c r="AR827" s="79"/>
      <c r="AS827" s="79"/>
      <c r="AT827" s="79"/>
    </row>
    <row r="828">
      <c r="A828" s="79"/>
      <c r="B828" s="79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79"/>
      <c r="R828" s="79"/>
      <c r="S828" s="79"/>
      <c r="T828" s="79"/>
      <c r="U828" s="79"/>
      <c r="V828" s="79"/>
      <c r="W828" s="79"/>
      <c r="X828" s="79"/>
      <c r="Y828" s="79"/>
      <c r="Z828" s="79"/>
      <c r="AA828" s="79"/>
      <c r="AB828" s="79"/>
      <c r="AC828" s="79"/>
      <c r="AD828" s="79"/>
      <c r="AE828" s="79"/>
      <c r="AF828" s="79"/>
      <c r="AG828" s="79"/>
      <c r="AH828" s="79"/>
      <c r="AI828" s="79"/>
      <c r="AJ828" s="79"/>
      <c r="AK828" s="79"/>
      <c r="AL828" s="79"/>
      <c r="AM828" s="79"/>
      <c r="AN828" s="79"/>
      <c r="AO828" s="79"/>
      <c r="AP828" s="79"/>
      <c r="AQ828" s="79"/>
      <c r="AR828" s="79"/>
      <c r="AS828" s="79"/>
      <c r="AT828" s="79"/>
    </row>
    <row r="829">
      <c r="A829" s="79"/>
      <c r="B829" s="79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79"/>
      <c r="R829" s="79"/>
      <c r="S829" s="79"/>
      <c r="T829" s="79"/>
      <c r="U829" s="79"/>
      <c r="V829" s="79"/>
      <c r="W829" s="79"/>
      <c r="X829" s="79"/>
      <c r="Y829" s="79"/>
      <c r="Z829" s="79"/>
      <c r="AA829" s="79"/>
      <c r="AB829" s="79"/>
      <c r="AC829" s="79"/>
      <c r="AD829" s="79"/>
      <c r="AE829" s="79"/>
      <c r="AF829" s="79"/>
      <c r="AG829" s="79"/>
      <c r="AH829" s="79"/>
      <c r="AI829" s="79"/>
      <c r="AJ829" s="79"/>
      <c r="AK829" s="79"/>
      <c r="AL829" s="79"/>
      <c r="AM829" s="79"/>
      <c r="AN829" s="79"/>
      <c r="AO829" s="79"/>
      <c r="AP829" s="79"/>
      <c r="AQ829" s="79"/>
      <c r="AR829" s="79"/>
      <c r="AS829" s="79"/>
      <c r="AT829" s="79"/>
    </row>
    <row r="830">
      <c r="A830" s="79"/>
      <c r="B830" s="79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79"/>
      <c r="R830" s="79"/>
      <c r="S830" s="79"/>
      <c r="T830" s="79"/>
      <c r="U830" s="79"/>
      <c r="V830" s="79"/>
      <c r="W830" s="79"/>
      <c r="X830" s="79"/>
      <c r="Y830" s="79"/>
      <c r="Z830" s="79"/>
      <c r="AA830" s="79"/>
      <c r="AB830" s="79"/>
      <c r="AC830" s="79"/>
      <c r="AD830" s="79"/>
      <c r="AE830" s="79"/>
      <c r="AF830" s="79"/>
      <c r="AG830" s="79"/>
      <c r="AH830" s="79"/>
      <c r="AI830" s="79"/>
      <c r="AJ830" s="79"/>
      <c r="AK830" s="79"/>
      <c r="AL830" s="79"/>
      <c r="AM830" s="79"/>
      <c r="AN830" s="79"/>
      <c r="AO830" s="79"/>
      <c r="AP830" s="79"/>
      <c r="AQ830" s="79"/>
      <c r="AR830" s="79"/>
      <c r="AS830" s="79"/>
      <c r="AT830" s="79"/>
    </row>
    <row r="831">
      <c r="A831" s="79"/>
      <c r="B831" s="79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79"/>
      <c r="R831" s="79"/>
      <c r="S831" s="79"/>
      <c r="T831" s="79"/>
      <c r="U831" s="79"/>
      <c r="V831" s="79"/>
      <c r="W831" s="79"/>
      <c r="X831" s="79"/>
      <c r="Y831" s="79"/>
      <c r="Z831" s="79"/>
      <c r="AA831" s="79"/>
      <c r="AB831" s="79"/>
      <c r="AC831" s="79"/>
      <c r="AD831" s="79"/>
      <c r="AE831" s="79"/>
      <c r="AF831" s="79"/>
      <c r="AG831" s="79"/>
      <c r="AH831" s="79"/>
      <c r="AI831" s="79"/>
      <c r="AJ831" s="79"/>
      <c r="AK831" s="79"/>
      <c r="AL831" s="79"/>
      <c r="AM831" s="79"/>
      <c r="AN831" s="79"/>
      <c r="AO831" s="79"/>
      <c r="AP831" s="79"/>
      <c r="AQ831" s="79"/>
      <c r="AR831" s="79"/>
      <c r="AS831" s="79"/>
      <c r="AT831" s="79"/>
    </row>
    <row r="832">
      <c r="A832" s="79"/>
      <c r="B832" s="79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79"/>
      <c r="R832" s="79"/>
      <c r="S832" s="79"/>
      <c r="T832" s="79"/>
      <c r="U832" s="79"/>
      <c r="V832" s="79"/>
      <c r="W832" s="79"/>
      <c r="X832" s="79"/>
      <c r="Y832" s="79"/>
      <c r="Z832" s="79"/>
      <c r="AA832" s="79"/>
      <c r="AB832" s="79"/>
      <c r="AC832" s="79"/>
      <c r="AD832" s="79"/>
      <c r="AE832" s="79"/>
      <c r="AF832" s="79"/>
      <c r="AG832" s="79"/>
      <c r="AH832" s="79"/>
      <c r="AI832" s="79"/>
      <c r="AJ832" s="79"/>
      <c r="AK832" s="79"/>
      <c r="AL832" s="79"/>
      <c r="AM832" s="79"/>
      <c r="AN832" s="79"/>
      <c r="AO832" s="79"/>
      <c r="AP832" s="79"/>
      <c r="AQ832" s="79"/>
      <c r="AR832" s="79"/>
      <c r="AS832" s="79"/>
      <c r="AT832" s="79"/>
    </row>
    <row r="833">
      <c r="A833" s="79"/>
      <c r="B833" s="79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79"/>
      <c r="R833" s="79"/>
      <c r="S833" s="79"/>
      <c r="T833" s="79"/>
      <c r="U833" s="79"/>
      <c r="V833" s="79"/>
      <c r="W833" s="79"/>
      <c r="X833" s="79"/>
      <c r="Y833" s="79"/>
      <c r="Z833" s="79"/>
      <c r="AA833" s="79"/>
      <c r="AB833" s="79"/>
      <c r="AC833" s="79"/>
      <c r="AD833" s="79"/>
      <c r="AE833" s="79"/>
      <c r="AF833" s="79"/>
      <c r="AG833" s="79"/>
      <c r="AH833" s="79"/>
      <c r="AI833" s="79"/>
      <c r="AJ833" s="79"/>
      <c r="AK833" s="79"/>
      <c r="AL833" s="79"/>
      <c r="AM833" s="79"/>
      <c r="AN833" s="79"/>
      <c r="AO833" s="79"/>
      <c r="AP833" s="79"/>
      <c r="AQ833" s="79"/>
      <c r="AR833" s="79"/>
      <c r="AS833" s="79"/>
      <c r="AT833" s="79"/>
    </row>
    <row r="834">
      <c r="A834" s="79"/>
      <c r="B834" s="79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79"/>
      <c r="R834" s="79"/>
      <c r="S834" s="79"/>
      <c r="T834" s="79"/>
      <c r="U834" s="79"/>
      <c r="V834" s="79"/>
      <c r="W834" s="79"/>
      <c r="X834" s="79"/>
      <c r="Y834" s="79"/>
      <c r="Z834" s="79"/>
      <c r="AA834" s="79"/>
      <c r="AB834" s="79"/>
      <c r="AC834" s="79"/>
      <c r="AD834" s="79"/>
      <c r="AE834" s="79"/>
      <c r="AF834" s="79"/>
      <c r="AG834" s="79"/>
      <c r="AH834" s="79"/>
      <c r="AI834" s="79"/>
      <c r="AJ834" s="79"/>
      <c r="AK834" s="79"/>
      <c r="AL834" s="79"/>
      <c r="AM834" s="79"/>
      <c r="AN834" s="79"/>
      <c r="AO834" s="79"/>
      <c r="AP834" s="79"/>
      <c r="AQ834" s="79"/>
      <c r="AR834" s="79"/>
      <c r="AS834" s="79"/>
      <c r="AT834" s="79"/>
    </row>
    <row r="835">
      <c r="A835" s="79"/>
      <c r="B835" s="79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79"/>
      <c r="R835" s="79"/>
      <c r="S835" s="79"/>
      <c r="T835" s="79"/>
      <c r="U835" s="79"/>
      <c r="V835" s="79"/>
      <c r="W835" s="79"/>
      <c r="X835" s="79"/>
      <c r="Y835" s="79"/>
      <c r="Z835" s="79"/>
      <c r="AA835" s="79"/>
      <c r="AB835" s="79"/>
      <c r="AC835" s="79"/>
      <c r="AD835" s="79"/>
      <c r="AE835" s="79"/>
      <c r="AF835" s="79"/>
      <c r="AG835" s="79"/>
      <c r="AH835" s="79"/>
      <c r="AI835" s="79"/>
      <c r="AJ835" s="79"/>
      <c r="AK835" s="79"/>
      <c r="AL835" s="79"/>
      <c r="AM835" s="79"/>
      <c r="AN835" s="79"/>
      <c r="AO835" s="79"/>
      <c r="AP835" s="79"/>
      <c r="AQ835" s="79"/>
      <c r="AR835" s="79"/>
      <c r="AS835" s="79"/>
      <c r="AT835" s="79"/>
    </row>
    <row r="836">
      <c r="A836" s="79"/>
      <c r="B836" s="79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79"/>
      <c r="R836" s="79"/>
      <c r="S836" s="79"/>
      <c r="T836" s="79"/>
      <c r="U836" s="79"/>
      <c r="V836" s="79"/>
      <c r="W836" s="79"/>
      <c r="X836" s="79"/>
      <c r="Y836" s="79"/>
      <c r="Z836" s="79"/>
      <c r="AA836" s="79"/>
      <c r="AB836" s="79"/>
      <c r="AC836" s="79"/>
      <c r="AD836" s="79"/>
      <c r="AE836" s="79"/>
      <c r="AF836" s="79"/>
      <c r="AG836" s="79"/>
      <c r="AH836" s="79"/>
      <c r="AI836" s="79"/>
      <c r="AJ836" s="79"/>
      <c r="AK836" s="79"/>
      <c r="AL836" s="79"/>
      <c r="AM836" s="79"/>
      <c r="AN836" s="79"/>
      <c r="AO836" s="79"/>
      <c r="AP836" s="79"/>
      <c r="AQ836" s="79"/>
      <c r="AR836" s="79"/>
      <c r="AS836" s="79"/>
      <c r="AT836" s="79"/>
    </row>
    <row r="837">
      <c r="A837" s="79"/>
      <c r="B837" s="79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79"/>
      <c r="R837" s="79"/>
      <c r="S837" s="79"/>
      <c r="T837" s="79"/>
      <c r="U837" s="79"/>
      <c r="V837" s="79"/>
      <c r="W837" s="79"/>
      <c r="X837" s="79"/>
      <c r="Y837" s="79"/>
      <c r="Z837" s="79"/>
      <c r="AA837" s="79"/>
      <c r="AB837" s="79"/>
      <c r="AC837" s="79"/>
      <c r="AD837" s="79"/>
      <c r="AE837" s="79"/>
      <c r="AF837" s="79"/>
      <c r="AG837" s="79"/>
      <c r="AH837" s="79"/>
      <c r="AI837" s="79"/>
      <c r="AJ837" s="79"/>
      <c r="AK837" s="79"/>
      <c r="AL837" s="79"/>
      <c r="AM837" s="79"/>
      <c r="AN837" s="79"/>
      <c r="AO837" s="79"/>
      <c r="AP837" s="79"/>
      <c r="AQ837" s="79"/>
      <c r="AR837" s="79"/>
      <c r="AS837" s="79"/>
      <c r="AT837" s="79"/>
    </row>
    <row r="838">
      <c r="A838" s="79"/>
      <c r="B838" s="79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79"/>
      <c r="R838" s="79"/>
      <c r="S838" s="79"/>
      <c r="T838" s="79"/>
      <c r="U838" s="79"/>
      <c r="V838" s="79"/>
      <c r="W838" s="79"/>
      <c r="X838" s="79"/>
      <c r="Y838" s="79"/>
      <c r="Z838" s="79"/>
      <c r="AA838" s="79"/>
      <c r="AB838" s="79"/>
      <c r="AC838" s="79"/>
      <c r="AD838" s="79"/>
      <c r="AE838" s="79"/>
      <c r="AF838" s="79"/>
      <c r="AG838" s="79"/>
      <c r="AH838" s="79"/>
      <c r="AI838" s="79"/>
      <c r="AJ838" s="79"/>
      <c r="AK838" s="79"/>
      <c r="AL838" s="79"/>
      <c r="AM838" s="79"/>
      <c r="AN838" s="79"/>
      <c r="AO838" s="79"/>
      <c r="AP838" s="79"/>
      <c r="AQ838" s="79"/>
      <c r="AR838" s="79"/>
      <c r="AS838" s="79"/>
      <c r="AT838" s="79"/>
    </row>
    <row r="839">
      <c r="A839" s="79"/>
      <c r="B839" s="79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79"/>
      <c r="R839" s="79"/>
      <c r="S839" s="79"/>
      <c r="T839" s="79"/>
      <c r="U839" s="79"/>
      <c r="V839" s="79"/>
      <c r="W839" s="79"/>
      <c r="X839" s="79"/>
      <c r="Y839" s="79"/>
      <c r="Z839" s="79"/>
      <c r="AA839" s="79"/>
      <c r="AB839" s="79"/>
      <c r="AC839" s="79"/>
      <c r="AD839" s="79"/>
      <c r="AE839" s="79"/>
      <c r="AF839" s="79"/>
      <c r="AG839" s="79"/>
      <c r="AH839" s="79"/>
      <c r="AI839" s="79"/>
      <c r="AJ839" s="79"/>
      <c r="AK839" s="79"/>
      <c r="AL839" s="79"/>
      <c r="AM839" s="79"/>
      <c r="AN839" s="79"/>
      <c r="AO839" s="79"/>
      <c r="AP839" s="79"/>
      <c r="AQ839" s="79"/>
      <c r="AR839" s="79"/>
      <c r="AS839" s="79"/>
      <c r="AT839" s="79"/>
    </row>
    <row r="840">
      <c r="A840" s="79"/>
      <c r="B840" s="79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79"/>
      <c r="R840" s="79"/>
      <c r="S840" s="79"/>
      <c r="T840" s="79"/>
      <c r="U840" s="79"/>
      <c r="V840" s="79"/>
      <c r="W840" s="79"/>
      <c r="X840" s="79"/>
      <c r="Y840" s="79"/>
      <c r="Z840" s="79"/>
      <c r="AA840" s="79"/>
      <c r="AB840" s="79"/>
      <c r="AC840" s="79"/>
      <c r="AD840" s="79"/>
      <c r="AE840" s="79"/>
      <c r="AF840" s="79"/>
      <c r="AG840" s="79"/>
      <c r="AH840" s="79"/>
      <c r="AI840" s="79"/>
      <c r="AJ840" s="79"/>
      <c r="AK840" s="79"/>
      <c r="AL840" s="79"/>
      <c r="AM840" s="79"/>
      <c r="AN840" s="79"/>
      <c r="AO840" s="79"/>
      <c r="AP840" s="79"/>
      <c r="AQ840" s="79"/>
      <c r="AR840" s="79"/>
      <c r="AS840" s="79"/>
      <c r="AT840" s="79"/>
    </row>
    <row r="841">
      <c r="A841" s="79"/>
      <c r="B841" s="79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79"/>
      <c r="R841" s="79"/>
      <c r="S841" s="79"/>
      <c r="T841" s="79"/>
      <c r="U841" s="79"/>
      <c r="V841" s="79"/>
      <c r="W841" s="79"/>
      <c r="X841" s="79"/>
      <c r="Y841" s="79"/>
      <c r="Z841" s="79"/>
      <c r="AA841" s="79"/>
      <c r="AB841" s="79"/>
      <c r="AC841" s="79"/>
      <c r="AD841" s="79"/>
      <c r="AE841" s="79"/>
      <c r="AF841" s="79"/>
      <c r="AG841" s="79"/>
      <c r="AH841" s="79"/>
      <c r="AI841" s="79"/>
      <c r="AJ841" s="79"/>
      <c r="AK841" s="79"/>
      <c r="AL841" s="79"/>
      <c r="AM841" s="79"/>
      <c r="AN841" s="79"/>
      <c r="AO841" s="79"/>
      <c r="AP841" s="79"/>
      <c r="AQ841" s="79"/>
      <c r="AR841" s="79"/>
      <c r="AS841" s="79"/>
      <c r="AT841" s="79"/>
    </row>
    <row r="842">
      <c r="A842" s="79"/>
      <c r="B842" s="79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79"/>
      <c r="R842" s="79"/>
      <c r="S842" s="79"/>
      <c r="T842" s="79"/>
      <c r="U842" s="79"/>
      <c r="V842" s="79"/>
      <c r="W842" s="79"/>
      <c r="X842" s="79"/>
      <c r="Y842" s="79"/>
      <c r="Z842" s="79"/>
      <c r="AA842" s="79"/>
      <c r="AB842" s="79"/>
      <c r="AC842" s="79"/>
      <c r="AD842" s="79"/>
      <c r="AE842" s="79"/>
      <c r="AF842" s="79"/>
      <c r="AG842" s="79"/>
      <c r="AH842" s="79"/>
      <c r="AI842" s="79"/>
      <c r="AJ842" s="79"/>
      <c r="AK842" s="79"/>
      <c r="AL842" s="79"/>
      <c r="AM842" s="79"/>
      <c r="AN842" s="79"/>
      <c r="AO842" s="79"/>
      <c r="AP842" s="79"/>
      <c r="AQ842" s="79"/>
      <c r="AR842" s="79"/>
      <c r="AS842" s="79"/>
      <c r="AT842" s="79"/>
    </row>
    <row r="843">
      <c r="A843" s="79"/>
      <c r="B843" s="79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79"/>
      <c r="R843" s="79"/>
      <c r="S843" s="79"/>
      <c r="T843" s="79"/>
      <c r="U843" s="79"/>
      <c r="V843" s="79"/>
      <c r="W843" s="79"/>
      <c r="X843" s="79"/>
      <c r="Y843" s="79"/>
      <c r="Z843" s="79"/>
      <c r="AA843" s="79"/>
      <c r="AB843" s="79"/>
      <c r="AC843" s="79"/>
      <c r="AD843" s="79"/>
      <c r="AE843" s="79"/>
      <c r="AF843" s="79"/>
      <c r="AG843" s="79"/>
      <c r="AH843" s="79"/>
      <c r="AI843" s="79"/>
      <c r="AJ843" s="79"/>
      <c r="AK843" s="79"/>
      <c r="AL843" s="79"/>
      <c r="AM843" s="79"/>
      <c r="AN843" s="79"/>
      <c r="AO843" s="79"/>
      <c r="AP843" s="79"/>
      <c r="AQ843" s="79"/>
      <c r="AR843" s="79"/>
      <c r="AS843" s="79"/>
      <c r="AT843" s="79"/>
    </row>
    <row r="844">
      <c r="A844" s="79"/>
      <c r="B844" s="79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79"/>
      <c r="R844" s="79"/>
      <c r="S844" s="79"/>
      <c r="T844" s="79"/>
      <c r="U844" s="79"/>
      <c r="V844" s="79"/>
      <c r="W844" s="79"/>
      <c r="X844" s="79"/>
      <c r="Y844" s="79"/>
      <c r="Z844" s="79"/>
      <c r="AA844" s="79"/>
      <c r="AB844" s="79"/>
      <c r="AC844" s="79"/>
      <c r="AD844" s="79"/>
      <c r="AE844" s="79"/>
      <c r="AF844" s="79"/>
      <c r="AG844" s="79"/>
      <c r="AH844" s="79"/>
      <c r="AI844" s="79"/>
      <c r="AJ844" s="79"/>
      <c r="AK844" s="79"/>
      <c r="AL844" s="79"/>
      <c r="AM844" s="79"/>
      <c r="AN844" s="79"/>
      <c r="AO844" s="79"/>
      <c r="AP844" s="79"/>
      <c r="AQ844" s="79"/>
      <c r="AR844" s="79"/>
      <c r="AS844" s="79"/>
      <c r="AT844" s="79"/>
    </row>
    <row r="845">
      <c r="A845" s="79"/>
      <c r="B845" s="79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79"/>
      <c r="R845" s="79"/>
      <c r="S845" s="79"/>
      <c r="T845" s="79"/>
      <c r="U845" s="79"/>
      <c r="V845" s="79"/>
      <c r="W845" s="79"/>
      <c r="X845" s="79"/>
      <c r="Y845" s="79"/>
      <c r="Z845" s="79"/>
      <c r="AA845" s="79"/>
      <c r="AB845" s="79"/>
      <c r="AC845" s="79"/>
      <c r="AD845" s="79"/>
      <c r="AE845" s="79"/>
      <c r="AF845" s="79"/>
      <c r="AG845" s="79"/>
      <c r="AH845" s="79"/>
      <c r="AI845" s="79"/>
      <c r="AJ845" s="79"/>
      <c r="AK845" s="79"/>
      <c r="AL845" s="79"/>
      <c r="AM845" s="79"/>
      <c r="AN845" s="79"/>
      <c r="AO845" s="79"/>
      <c r="AP845" s="79"/>
      <c r="AQ845" s="79"/>
      <c r="AR845" s="79"/>
      <c r="AS845" s="79"/>
      <c r="AT845" s="79"/>
    </row>
    <row r="846">
      <c r="A846" s="79"/>
      <c r="B846" s="79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79"/>
      <c r="R846" s="79"/>
      <c r="S846" s="79"/>
      <c r="T846" s="79"/>
      <c r="U846" s="79"/>
      <c r="V846" s="79"/>
      <c r="W846" s="79"/>
      <c r="X846" s="79"/>
      <c r="Y846" s="79"/>
      <c r="Z846" s="79"/>
      <c r="AA846" s="79"/>
      <c r="AB846" s="79"/>
      <c r="AC846" s="79"/>
      <c r="AD846" s="79"/>
      <c r="AE846" s="79"/>
      <c r="AF846" s="79"/>
      <c r="AG846" s="79"/>
      <c r="AH846" s="79"/>
      <c r="AI846" s="79"/>
      <c r="AJ846" s="79"/>
      <c r="AK846" s="79"/>
      <c r="AL846" s="79"/>
      <c r="AM846" s="79"/>
      <c r="AN846" s="79"/>
      <c r="AO846" s="79"/>
      <c r="AP846" s="79"/>
      <c r="AQ846" s="79"/>
      <c r="AR846" s="79"/>
      <c r="AS846" s="79"/>
      <c r="AT846" s="79"/>
    </row>
    <row r="847">
      <c r="A847" s="79"/>
      <c r="B847" s="79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79"/>
      <c r="R847" s="79"/>
      <c r="S847" s="79"/>
      <c r="T847" s="79"/>
      <c r="U847" s="79"/>
      <c r="V847" s="79"/>
      <c r="W847" s="79"/>
      <c r="X847" s="79"/>
      <c r="Y847" s="79"/>
      <c r="Z847" s="79"/>
      <c r="AA847" s="79"/>
      <c r="AB847" s="79"/>
      <c r="AC847" s="79"/>
      <c r="AD847" s="79"/>
      <c r="AE847" s="79"/>
      <c r="AF847" s="79"/>
      <c r="AG847" s="79"/>
      <c r="AH847" s="79"/>
      <c r="AI847" s="79"/>
      <c r="AJ847" s="79"/>
      <c r="AK847" s="79"/>
      <c r="AL847" s="79"/>
      <c r="AM847" s="79"/>
      <c r="AN847" s="79"/>
      <c r="AO847" s="79"/>
      <c r="AP847" s="79"/>
      <c r="AQ847" s="79"/>
      <c r="AR847" s="79"/>
      <c r="AS847" s="79"/>
      <c r="AT847" s="79"/>
    </row>
    <row r="848">
      <c r="A848" s="79"/>
      <c r="B848" s="79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79"/>
      <c r="R848" s="79"/>
      <c r="S848" s="79"/>
      <c r="T848" s="79"/>
      <c r="U848" s="79"/>
      <c r="V848" s="79"/>
      <c r="W848" s="79"/>
      <c r="X848" s="79"/>
      <c r="Y848" s="79"/>
      <c r="Z848" s="79"/>
      <c r="AA848" s="79"/>
      <c r="AB848" s="79"/>
      <c r="AC848" s="79"/>
      <c r="AD848" s="79"/>
      <c r="AE848" s="79"/>
      <c r="AF848" s="79"/>
      <c r="AG848" s="79"/>
      <c r="AH848" s="79"/>
      <c r="AI848" s="79"/>
      <c r="AJ848" s="79"/>
      <c r="AK848" s="79"/>
      <c r="AL848" s="79"/>
      <c r="AM848" s="79"/>
      <c r="AN848" s="79"/>
      <c r="AO848" s="79"/>
      <c r="AP848" s="79"/>
      <c r="AQ848" s="79"/>
      <c r="AR848" s="79"/>
      <c r="AS848" s="79"/>
      <c r="AT848" s="79"/>
    </row>
    <row r="849">
      <c r="A849" s="79"/>
      <c r="B849" s="79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79"/>
      <c r="R849" s="79"/>
      <c r="S849" s="79"/>
      <c r="T849" s="79"/>
      <c r="U849" s="79"/>
      <c r="V849" s="79"/>
      <c r="W849" s="79"/>
      <c r="X849" s="79"/>
      <c r="Y849" s="79"/>
      <c r="Z849" s="79"/>
      <c r="AA849" s="79"/>
      <c r="AB849" s="79"/>
      <c r="AC849" s="79"/>
      <c r="AD849" s="79"/>
      <c r="AE849" s="79"/>
      <c r="AF849" s="79"/>
      <c r="AG849" s="79"/>
      <c r="AH849" s="79"/>
      <c r="AI849" s="79"/>
      <c r="AJ849" s="79"/>
      <c r="AK849" s="79"/>
      <c r="AL849" s="79"/>
      <c r="AM849" s="79"/>
      <c r="AN849" s="79"/>
      <c r="AO849" s="79"/>
      <c r="AP849" s="79"/>
      <c r="AQ849" s="79"/>
      <c r="AR849" s="79"/>
      <c r="AS849" s="79"/>
      <c r="AT849" s="79"/>
    </row>
    <row r="850">
      <c r="A850" s="79"/>
      <c r="B850" s="79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79"/>
      <c r="R850" s="79"/>
      <c r="S850" s="79"/>
      <c r="T850" s="79"/>
      <c r="U850" s="79"/>
      <c r="V850" s="79"/>
      <c r="W850" s="79"/>
      <c r="X850" s="79"/>
      <c r="Y850" s="79"/>
      <c r="Z850" s="79"/>
      <c r="AA850" s="79"/>
      <c r="AB850" s="79"/>
      <c r="AC850" s="79"/>
      <c r="AD850" s="79"/>
      <c r="AE850" s="79"/>
      <c r="AF850" s="79"/>
      <c r="AG850" s="79"/>
      <c r="AH850" s="79"/>
      <c r="AI850" s="79"/>
      <c r="AJ850" s="79"/>
      <c r="AK850" s="79"/>
      <c r="AL850" s="79"/>
      <c r="AM850" s="79"/>
      <c r="AN850" s="79"/>
      <c r="AO850" s="79"/>
      <c r="AP850" s="79"/>
      <c r="AQ850" s="79"/>
      <c r="AR850" s="79"/>
      <c r="AS850" s="79"/>
      <c r="AT850" s="79"/>
    </row>
    <row r="851">
      <c r="A851" s="79"/>
      <c r="B851" s="79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79"/>
      <c r="R851" s="79"/>
      <c r="S851" s="79"/>
      <c r="T851" s="79"/>
      <c r="U851" s="79"/>
      <c r="V851" s="79"/>
      <c r="W851" s="79"/>
      <c r="X851" s="79"/>
      <c r="Y851" s="79"/>
      <c r="Z851" s="79"/>
      <c r="AA851" s="79"/>
      <c r="AB851" s="79"/>
      <c r="AC851" s="79"/>
      <c r="AD851" s="79"/>
      <c r="AE851" s="79"/>
      <c r="AF851" s="79"/>
      <c r="AG851" s="79"/>
      <c r="AH851" s="79"/>
      <c r="AI851" s="79"/>
      <c r="AJ851" s="79"/>
      <c r="AK851" s="79"/>
      <c r="AL851" s="79"/>
      <c r="AM851" s="79"/>
      <c r="AN851" s="79"/>
      <c r="AO851" s="79"/>
      <c r="AP851" s="79"/>
      <c r="AQ851" s="79"/>
      <c r="AR851" s="79"/>
      <c r="AS851" s="79"/>
      <c r="AT851" s="79"/>
    </row>
    <row r="852">
      <c r="A852" s="79"/>
      <c r="B852" s="79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79"/>
      <c r="R852" s="79"/>
      <c r="S852" s="79"/>
      <c r="T852" s="79"/>
      <c r="U852" s="79"/>
      <c r="V852" s="79"/>
      <c r="W852" s="79"/>
      <c r="X852" s="79"/>
      <c r="Y852" s="79"/>
      <c r="Z852" s="79"/>
      <c r="AA852" s="79"/>
      <c r="AB852" s="79"/>
      <c r="AC852" s="79"/>
      <c r="AD852" s="79"/>
      <c r="AE852" s="79"/>
      <c r="AF852" s="79"/>
      <c r="AG852" s="79"/>
      <c r="AH852" s="79"/>
      <c r="AI852" s="79"/>
      <c r="AJ852" s="79"/>
      <c r="AK852" s="79"/>
      <c r="AL852" s="79"/>
      <c r="AM852" s="79"/>
      <c r="AN852" s="79"/>
      <c r="AO852" s="79"/>
      <c r="AP852" s="79"/>
      <c r="AQ852" s="79"/>
      <c r="AR852" s="79"/>
      <c r="AS852" s="79"/>
      <c r="AT852" s="79"/>
    </row>
    <row r="853">
      <c r="A853" s="79"/>
      <c r="B853" s="79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79"/>
      <c r="R853" s="79"/>
      <c r="S853" s="79"/>
      <c r="T853" s="79"/>
      <c r="U853" s="79"/>
      <c r="V853" s="79"/>
      <c r="W853" s="79"/>
      <c r="X853" s="79"/>
      <c r="Y853" s="79"/>
      <c r="Z853" s="79"/>
      <c r="AA853" s="79"/>
      <c r="AB853" s="79"/>
      <c r="AC853" s="79"/>
      <c r="AD853" s="79"/>
      <c r="AE853" s="79"/>
      <c r="AF853" s="79"/>
      <c r="AG853" s="79"/>
      <c r="AH853" s="79"/>
      <c r="AI853" s="79"/>
      <c r="AJ853" s="79"/>
      <c r="AK853" s="79"/>
      <c r="AL853" s="79"/>
      <c r="AM853" s="79"/>
      <c r="AN853" s="79"/>
      <c r="AO853" s="79"/>
      <c r="AP853" s="79"/>
      <c r="AQ853" s="79"/>
      <c r="AR853" s="79"/>
      <c r="AS853" s="79"/>
      <c r="AT853" s="79"/>
    </row>
    <row r="854">
      <c r="A854" s="79"/>
      <c r="B854" s="79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79"/>
      <c r="R854" s="79"/>
      <c r="S854" s="79"/>
      <c r="T854" s="79"/>
      <c r="U854" s="79"/>
      <c r="V854" s="79"/>
      <c r="W854" s="79"/>
      <c r="X854" s="79"/>
      <c r="Y854" s="79"/>
      <c r="Z854" s="79"/>
      <c r="AA854" s="79"/>
      <c r="AB854" s="79"/>
      <c r="AC854" s="79"/>
      <c r="AD854" s="79"/>
      <c r="AE854" s="79"/>
      <c r="AF854" s="79"/>
      <c r="AG854" s="79"/>
      <c r="AH854" s="79"/>
      <c r="AI854" s="79"/>
      <c r="AJ854" s="79"/>
      <c r="AK854" s="79"/>
      <c r="AL854" s="79"/>
      <c r="AM854" s="79"/>
      <c r="AN854" s="79"/>
      <c r="AO854" s="79"/>
      <c r="AP854" s="79"/>
      <c r="AQ854" s="79"/>
      <c r="AR854" s="79"/>
      <c r="AS854" s="79"/>
      <c r="AT854" s="79"/>
    </row>
    <row r="855">
      <c r="A855" s="79"/>
      <c r="B855" s="79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79"/>
      <c r="R855" s="79"/>
      <c r="S855" s="79"/>
      <c r="T855" s="79"/>
      <c r="U855" s="79"/>
      <c r="V855" s="79"/>
      <c r="W855" s="79"/>
      <c r="X855" s="79"/>
      <c r="Y855" s="79"/>
      <c r="Z855" s="79"/>
      <c r="AA855" s="79"/>
      <c r="AB855" s="79"/>
      <c r="AC855" s="79"/>
      <c r="AD855" s="79"/>
      <c r="AE855" s="79"/>
      <c r="AF855" s="79"/>
      <c r="AG855" s="79"/>
      <c r="AH855" s="79"/>
      <c r="AI855" s="79"/>
      <c r="AJ855" s="79"/>
      <c r="AK855" s="79"/>
      <c r="AL855" s="79"/>
      <c r="AM855" s="79"/>
      <c r="AN855" s="79"/>
      <c r="AO855" s="79"/>
      <c r="AP855" s="79"/>
      <c r="AQ855" s="79"/>
      <c r="AR855" s="79"/>
      <c r="AS855" s="79"/>
      <c r="AT855" s="79"/>
    </row>
    <row r="856">
      <c r="A856" s="79"/>
      <c r="B856" s="79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79"/>
      <c r="R856" s="79"/>
      <c r="S856" s="79"/>
      <c r="T856" s="79"/>
      <c r="U856" s="79"/>
      <c r="V856" s="79"/>
      <c r="W856" s="79"/>
      <c r="X856" s="79"/>
      <c r="Y856" s="79"/>
      <c r="Z856" s="79"/>
      <c r="AA856" s="79"/>
      <c r="AB856" s="79"/>
      <c r="AC856" s="79"/>
      <c r="AD856" s="79"/>
      <c r="AE856" s="79"/>
      <c r="AF856" s="79"/>
      <c r="AG856" s="79"/>
      <c r="AH856" s="79"/>
      <c r="AI856" s="79"/>
      <c r="AJ856" s="79"/>
      <c r="AK856" s="79"/>
      <c r="AL856" s="79"/>
      <c r="AM856" s="79"/>
      <c r="AN856" s="79"/>
      <c r="AO856" s="79"/>
      <c r="AP856" s="79"/>
      <c r="AQ856" s="79"/>
      <c r="AR856" s="79"/>
      <c r="AS856" s="79"/>
      <c r="AT856" s="79"/>
    </row>
    <row r="857">
      <c r="A857" s="79"/>
      <c r="B857" s="79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  <c r="Z857" s="79"/>
      <c r="AA857" s="79"/>
      <c r="AB857" s="79"/>
      <c r="AC857" s="79"/>
      <c r="AD857" s="79"/>
      <c r="AE857" s="79"/>
      <c r="AF857" s="79"/>
      <c r="AG857" s="79"/>
      <c r="AH857" s="79"/>
      <c r="AI857" s="79"/>
      <c r="AJ857" s="79"/>
      <c r="AK857" s="79"/>
      <c r="AL857" s="79"/>
      <c r="AM857" s="79"/>
      <c r="AN857" s="79"/>
      <c r="AO857" s="79"/>
      <c r="AP857" s="79"/>
      <c r="AQ857" s="79"/>
      <c r="AR857" s="79"/>
      <c r="AS857" s="79"/>
      <c r="AT857" s="79"/>
    </row>
    <row r="858">
      <c r="A858" s="79"/>
      <c r="B858" s="79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79"/>
      <c r="R858" s="79"/>
      <c r="S858" s="79"/>
      <c r="T858" s="79"/>
      <c r="U858" s="79"/>
      <c r="V858" s="79"/>
      <c r="W858" s="79"/>
      <c r="X858" s="79"/>
      <c r="Y858" s="79"/>
      <c r="Z858" s="79"/>
      <c r="AA858" s="79"/>
      <c r="AB858" s="79"/>
      <c r="AC858" s="79"/>
      <c r="AD858" s="79"/>
      <c r="AE858" s="79"/>
      <c r="AF858" s="79"/>
      <c r="AG858" s="79"/>
      <c r="AH858" s="79"/>
      <c r="AI858" s="79"/>
      <c r="AJ858" s="79"/>
      <c r="AK858" s="79"/>
      <c r="AL858" s="79"/>
      <c r="AM858" s="79"/>
      <c r="AN858" s="79"/>
      <c r="AO858" s="79"/>
      <c r="AP858" s="79"/>
      <c r="AQ858" s="79"/>
      <c r="AR858" s="79"/>
      <c r="AS858" s="79"/>
      <c r="AT858" s="79"/>
    </row>
    <row r="859">
      <c r="A859" s="79"/>
      <c r="B859" s="79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79"/>
      <c r="R859" s="79"/>
      <c r="S859" s="79"/>
      <c r="T859" s="79"/>
      <c r="U859" s="79"/>
      <c r="V859" s="79"/>
      <c r="W859" s="79"/>
      <c r="X859" s="79"/>
      <c r="Y859" s="79"/>
      <c r="Z859" s="79"/>
      <c r="AA859" s="79"/>
      <c r="AB859" s="79"/>
      <c r="AC859" s="79"/>
      <c r="AD859" s="79"/>
      <c r="AE859" s="79"/>
      <c r="AF859" s="79"/>
      <c r="AG859" s="79"/>
      <c r="AH859" s="79"/>
      <c r="AI859" s="79"/>
      <c r="AJ859" s="79"/>
      <c r="AK859" s="79"/>
      <c r="AL859" s="79"/>
      <c r="AM859" s="79"/>
      <c r="AN859" s="79"/>
      <c r="AO859" s="79"/>
      <c r="AP859" s="79"/>
      <c r="AQ859" s="79"/>
      <c r="AR859" s="79"/>
      <c r="AS859" s="79"/>
      <c r="AT859" s="79"/>
    </row>
    <row r="860">
      <c r="A860" s="79"/>
      <c r="B860" s="79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79"/>
      <c r="R860" s="79"/>
      <c r="S860" s="79"/>
      <c r="T860" s="79"/>
      <c r="U860" s="79"/>
      <c r="V860" s="79"/>
      <c r="W860" s="79"/>
      <c r="X860" s="79"/>
      <c r="Y860" s="79"/>
      <c r="Z860" s="79"/>
      <c r="AA860" s="79"/>
      <c r="AB860" s="79"/>
      <c r="AC860" s="79"/>
      <c r="AD860" s="79"/>
      <c r="AE860" s="79"/>
      <c r="AF860" s="79"/>
      <c r="AG860" s="79"/>
      <c r="AH860" s="79"/>
      <c r="AI860" s="79"/>
      <c r="AJ860" s="79"/>
      <c r="AK860" s="79"/>
      <c r="AL860" s="79"/>
      <c r="AM860" s="79"/>
      <c r="AN860" s="79"/>
      <c r="AO860" s="79"/>
      <c r="AP860" s="79"/>
      <c r="AQ860" s="79"/>
      <c r="AR860" s="79"/>
      <c r="AS860" s="79"/>
      <c r="AT860" s="79"/>
    </row>
    <row r="861">
      <c r="A861" s="79"/>
      <c r="B861" s="79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79"/>
      <c r="R861" s="79"/>
      <c r="S861" s="79"/>
      <c r="T861" s="79"/>
      <c r="U861" s="79"/>
      <c r="V861" s="79"/>
      <c r="W861" s="79"/>
      <c r="X861" s="79"/>
      <c r="Y861" s="79"/>
      <c r="Z861" s="79"/>
      <c r="AA861" s="79"/>
      <c r="AB861" s="79"/>
      <c r="AC861" s="79"/>
      <c r="AD861" s="79"/>
      <c r="AE861" s="79"/>
      <c r="AF861" s="79"/>
      <c r="AG861" s="79"/>
      <c r="AH861" s="79"/>
      <c r="AI861" s="79"/>
      <c r="AJ861" s="79"/>
      <c r="AK861" s="79"/>
      <c r="AL861" s="79"/>
      <c r="AM861" s="79"/>
      <c r="AN861" s="79"/>
      <c r="AO861" s="79"/>
      <c r="AP861" s="79"/>
      <c r="AQ861" s="79"/>
      <c r="AR861" s="79"/>
      <c r="AS861" s="79"/>
      <c r="AT861" s="79"/>
    </row>
    <row r="862">
      <c r="A862" s="79"/>
      <c r="B862" s="79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79"/>
      <c r="R862" s="79"/>
      <c r="S862" s="79"/>
      <c r="T862" s="79"/>
      <c r="U862" s="79"/>
      <c r="V862" s="79"/>
      <c r="W862" s="79"/>
      <c r="X862" s="79"/>
      <c r="Y862" s="79"/>
      <c r="Z862" s="79"/>
      <c r="AA862" s="79"/>
      <c r="AB862" s="79"/>
      <c r="AC862" s="79"/>
      <c r="AD862" s="79"/>
      <c r="AE862" s="79"/>
      <c r="AF862" s="79"/>
      <c r="AG862" s="79"/>
      <c r="AH862" s="79"/>
      <c r="AI862" s="79"/>
      <c r="AJ862" s="79"/>
      <c r="AK862" s="79"/>
      <c r="AL862" s="79"/>
      <c r="AM862" s="79"/>
      <c r="AN862" s="79"/>
      <c r="AO862" s="79"/>
      <c r="AP862" s="79"/>
      <c r="AQ862" s="79"/>
      <c r="AR862" s="79"/>
      <c r="AS862" s="79"/>
      <c r="AT862" s="79"/>
    </row>
    <row r="863">
      <c r="A863" s="79"/>
      <c r="B863" s="79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79"/>
      <c r="R863" s="79"/>
      <c r="S863" s="79"/>
      <c r="T863" s="79"/>
      <c r="U863" s="79"/>
      <c r="V863" s="79"/>
      <c r="W863" s="79"/>
      <c r="X863" s="79"/>
      <c r="Y863" s="79"/>
      <c r="Z863" s="79"/>
      <c r="AA863" s="79"/>
      <c r="AB863" s="79"/>
      <c r="AC863" s="79"/>
      <c r="AD863" s="79"/>
      <c r="AE863" s="79"/>
      <c r="AF863" s="79"/>
      <c r="AG863" s="79"/>
      <c r="AH863" s="79"/>
      <c r="AI863" s="79"/>
      <c r="AJ863" s="79"/>
      <c r="AK863" s="79"/>
      <c r="AL863" s="79"/>
      <c r="AM863" s="79"/>
      <c r="AN863" s="79"/>
      <c r="AO863" s="79"/>
      <c r="AP863" s="79"/>
      <c r="AQ863" s="79"/>
      <c r="AR863" s="79"/>
      <c r="AS863" s="79"/>
      <c r="AT863" s="79"/>
    </row>
    <row r="864">
      <c r="A864" s="79"/>
      <c r="B864" s="79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79"/>
      <c r="R864" s="79"/>
      <c r="S864" s="79"/>
      <c r="T864" s="79"/>
      <c r="U864" s="79"/>
      <c r="V864" s="79"/>
      <c r="W864" s="79"/>
      <c r="X864" s="79"/>
      <c r="Y864" s="79"/>
      <c r="Z864" s="79"/>
      <c r="AA864" s="79"/>
      <c r="AB864" s="79"/>
      <c r="AC864" s="79"/>
      <c r="AD864" s="79"/>
      <c r="AE864" s="79"/>
      <c r="AF864" s="79"/>
      <c r="AG864" s="79"/>
      <c r="AH864" s="79"/>
      <c r="AI864" s="79"/>
      <c r="AJ864" s="79"/>
      <c r="AK864" s="79"/>
      <c r="AL864" s="79"/>
      <c r="AM864" s="79"/>
      <c r="AN864" s="79"/>
      <c r="AO864" s="79"/>
      <c r="AP864" s="79"/>
      <c r="AQ864" s="79"/>
      <c r="AR864" s="79"/>
      <c r="AS864" s="79"/>
      <c r="AT864" s="79"/>
    </row>
    <row r="865">
      <c r="A865" s="79"/>
      <c r="B865" s="79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79"/>
      <c r="R865" s="79"/>
      <c r="S865" s="79"/>
      <c r="T865" s="79"/>
      <c r="U865" s="79"/>
      <c r="V865" s="79"/>
      <c r="W865" s="79"/>
      <c r="X865" s="79"/>
      <c r="Y865" s="79"/>
      <c r="Z865" s="79"/>
      <c r="AA865" s="79"/>
      <c r="AB865" s="79"/>
      <c r="AC865" s="79"/>
      <c r="AD865" s="79"/>
      <c r="AE865" s="79"/>
      <c r="AF865" s="79"/>
      <c r="AG865" s="79"/>
      <c r="AH865" s="79"/>
      <c r="AI865" s="79"/>
      <c r="AJ865" s="79"/>
      <c r="AK865" s="79"/>
      <c r="AL865" s="79"/>
      <c r="AM865" s="79"/>
      <c r="AN865" s="79"/>
      <c r="AO865" s="79"/>
      <c r="AP865" s="79"/>
      <c r="AQ865" s="79"/>
      <c r="AR865" s="79"/>
      <c r="AS865" s="79"/>
      <c r="AT865" s="79"/>
    </row>
    <row r="866">
      <c r="A866" s="79"/>
      <c r="B866" s="79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79"/>
      <c r="R866" s="79"/>
      <c r="S866" s="79"/>
      <c r="T866" s="79"/>
      <c r="U866" s="79"/>
      <c r="V866" s="79"/>
      <c r="W866" s="79"/>
      <c r="X866" s="79"/>
      <c r="Y866" s="79"/>
      <c r="Z866" s="79"/>
      <c r="AA866" s="79"/>
      <c r="AB866" s="79"/>
      <c r="AC866" s="79"/>
      <c r="AD866" s="79"/>
      <c r="AE866" s="79"/>
      <c r="AF866" s="79"/>
      <c r="AG866" s="79"/>
      <c r="AH866" s="79"/>
      <c r="AI866" s="79"/>
      <c r="AJ866" s="79"/>
      <c r="AK866" s="79"/>
      <c r="AL866" s="79"/>
      <c r="AM866" s="79"/>
      <c r="AN866" s="79"/>
      <c r="AO866" s="79"/>
      <c r="AP866" s="79"/>
      <c r="AQ866" s="79"/>
      <c r="AR866" s="79"/>
      <c r="AS866" s="79"/>
      <c r="AT866" s="79"/>
    </row>
    <row r="867">
      <c r="A867" s="79"/>
      <c r="B867" s="79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79"/>
      <c r="R867" s="79"/>
      <c r="S867" s="79"/>
      <c r="T867" s="79"/>
      <c r="U867" s="79"/>
      <c r="V867" s="79"/>
      <c r="W867" s="79"/>
      <c r="X867" s="79"/>
      <c r="Y867" s="79"/>
      <c r="Z867" s="79"/>
      <c r="AA867" s="79"/>
      <c r="AB867" s="79"/>
      <c r="AC867" s="79"/>
      <c r="AD867" s="79"/>
      <c r="AE867" s="79"/>
      <c r="AF867" s="79"/>
      <c r="AG867" s="79"/>
      <c r="AH867" s="79"/>
      <c r="AI867" s="79"/>
      <c r="AJ867" s="79"/>
      <c r="AK867" s="79"/>
      <c r="AL867" s="79"/>
      <c r="AM867" s="79"/>
      <c r="AN867" s="79"/>
      <c r="AO867" s="79"/>
      <c r="AP867" s="79"/>
      <c r="AQ867" s="79"/>
      <c r="AR867" s="79"/>
      <c r="AS867" s="79"/>
      <c r="AT867" s="79"/>
    </row>
    <row r="868">
      <c r="A868" s="79"/>
      <c r="B868" s="79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79"/>
      <c r="R868" s="79"/>
      <c r="S868" s="79"/>
      <c r="T868" s="79"/>
      <c r="U868" s="79"/>
      <c r="V868" s="79"/>
      <c r="W868" s="79"/>
      <c r="X868" s="79"/>
      <c r="Y868" s="79"/>
      <c r="Z868" s="79"/>
      <c r="AA868" s="79"/>
      <c r="AB868" s="79"/>
      <c r="AC868" s="79"/>
      <c r="AD868" s="79"/>
      <c r="AE868" s="79"/>
      <c r="AF868" s="79"/>
      <c r="AG868" s="79"/>
      <c r="AH868" s="79"/>
      <c r="AI868" s="79"/>
      <c r="AJ868" s="79"/>
      <c r="AK868" s="79"/>
      <c r="AL868" s="79"/>
      <c r="AM868" s="79"/>
      <c r="AN868" s="79"/>
      <c r="AO868" s="79"/>
      <c r="AP868" s="79"/>
      <c r="AQ868" s="79"/>
      <c r="AR868" s="79"/>
      <c r="AS868" s="79"/>
      <c r="AT868" s="79"/>
    </row>
    <row r="869">
      <c r="A869" s="79"/>
      <c r="B869" s="79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79"/>
      <c r="R869" s="79"/>
      <c r="S869" s="79"/>
      <c r="T869" s="79"/>
      <c r="U869" s="79"/>
      <c r="V869" s="79"/>
      <c r="W869" s="79"/>
      <c r="X869" s="79"/>
      <c r="Y869" s="79"/>
      <c r="Z869" s="79"/>
      <c r="AA869" s="79"/>
      <c r="AB869" s="79"/>
      <c r="AC869" s="79"/>
      <c r="AD869" s="79"/>
      <c r="AE869" s="79"/>
      <c r="AF869" s="79"/>
      <c r="AG869" s="79"/>
      <c r="AH869" s="79"/>
      <c r="AI869" s="79"/>
      <c r="AJ869" s="79"/>
      <c r="AK869" s="79"/>
      <c r="AL869" s="79"/>
      <c r="AM869" s="79"/>
      <c r="AN869" s="79"/>
      <c r="AO869" s="79"/>
      <c r="AP869" s="79"/>
      <c r="AQ869" s="79"/>
      <c r="AR869" s="79"/>
      <c r="AS869" s="79"/>
      <c r="AT869" s="79"/>
    </row>
    <row r="870">
      <c r="A870" s="79"/>
      <c r="B870" s="79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79"/>
      <c r="R870" s="79"/>
      <c r="S870" s="79"/>
      <c r="T870" s="79"/>
      <c r="U870" s="79"/>
      <c r="V870" s="79"/>
      <c r="W870" s="79"/>
      <c r="X870" s="79"/>
      <c r="Y870" s="79"/>
      <c r="Z870" s="79"/>
      <c r="AA870" s="79"/>
      <c r="AB870" s="79"/>
      <c r="AC870" s="79"/>
      <c r="AD870" s="79"/>
      <c r="AE870" s="79"/>
      <c r="AF870" s="79"/>
      <c r="AG870" s="79"/>
      <c r="AH870" s="79"/>
      <c r="AI870" s="79"/>
      <c r="AJ870" s="79"/>
      <c r="AK870" s="79"/>
      <c r="AL870" s="79"/>
      <c r="AM870" s="79"/>
      <c r="AN870" s="79"/>
      <c r="AO870" s="79"/>
      <c r="AP870" s="79"/>
      <c r="AQ870" s="79"/>
      <c r="AR870" s="79"/>
      <c r="AS870" s="79"/>
      <c r="AT870" s="79"/>
    </row>
    <row r="871">
      <c r="A871" s="79"/>
      <c r="B871" s="79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79"/>
      <c r="U871" s="79"/>
      <c r="V871" s="79"/>
      <c r="W871" s="79"/>
      <c r="X871" s="79"/>
      <c r="Y871" s="79"/>
      <c r="Z871" s="79"/>
      <c r="AA871" s="79"/>
      <c r="AB871" s="79"/>
      <c r="AC871" s="79"/>
      <c r="AD871" s="79"/>
      <c r="AE871" s="79"/>
      <c r="AF871" s="79"/>
      <c r="AG871" s="79"/>
      <c r="AH871" s="79"/>
      <c r="AI871" s="79"/>
      <c r="AJ871" s="79"/>
      <c r="AK871" s="79"/>
      <c r="AL871" s="79"/>
      <c r="AM871" s="79"/>
      <c r="AN871" s="79"/>
      <c r="AO871" s="79"/>
      <c r="AP871" s="79"/>
      <c r="AQ871" s="79"/>
      <c r="AR871" s="79"/>
      <c r="AS871" s="79"/>
      <c r="AT871" s="79"/>
    </row>
    <row r="872">
      <c r="A872" s="79"/>
      <c r="B872" s="79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79"/>
      <c r="R872" s="79"/>
      <c r="S872" s="79"/>
      <c r="T872" s="79"/>
      <c r="U872" s="79"/>
      <c r="V872" s="79"/>
      <c r="W872" s="79"/>
      <c r="X872" s="79"/>
      <c r="Y872" s="79"/>
      <c r="Z872" s="79"/>
      <c r="AA872" s="79"/>
      <c r="AB872" s="79"/>
      <c r="AC872" s="79"/>
      <c r="AD872" s="79"/>
      <c r="AE872" s="79"/>
      <c r="AF872" s="79"/>
      <c r="AG872" s="79"/>
      <c r="AH872" s="79"/>
      <c r="AI872" s="79"/>
      <c r="AJ872" s="79"/>
      <c r="AK872" s="79"/>
      <c r="AL872" s="79"/>
      <c r="AM872" s="79"/>
      <c r="AN872" s="79"/>
      <c r="AO872" s="79"/>
      <c r="AP872" s="79"/>
      <c r="AQ872" s="79"/>
      <c r="AR872" s="79"/>
      <c r="AS872" s="79"/>
      <c r="AT872" s="79"/>
    </row>
    <row r="873">
      <c r="A873" s="79"/>
      <c r="B873" s="79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79"/>
      <c r="R873" s="79"/>
      <c r="S873" s="79"/>
      <c r="T873" s="79"/>
      <c r="U873" s="79"/>
      <c r="V873" s="79"/>
      <c r="W873" s="79"/>
      <c r="X873" s="79"/>
      <c r="Y873" s="79"/>
      <c r="Z873" s="79"/>
      <c r="AA873" s="79"/>
      <c r="AB873" s="79"/>
      <c r="AC873" s="79"/>
      <c r="AD873" s="79"/>
      <c r="AE873" s="79"/>
      <c r="AF873" s="79"/>
      <c r="AG873" s="79"/>
      <c r="AH873" s="79"/>
      <c r="AI873" s="79"/>
      <c r="AJ873" s="79"/>
      <c r="AK873" s="79"/>
      <c r="AL873" s="79"/>
      <c r="AM873" s="79"/>
      <c r="AN873" s="79"/>
      <c r="AO873" s="79"/>
      <c r="AP873" s="79"/>
      <c r="AQ873" s="79"/>
      <c r="AR873" s="79"/>
      <c r="AS873" s="79"/>
      <c r="AT873" s="79"/>
    </row>
    <row r="874">
      <c r="A874" s="79"/>
      <c r="B874" s="79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79"/>
      <c r="R874" s="79"/>
      <c r="S874" s="79"/>
      <c r="T874" s="79"/>
      <c r="U874" s="79"/>
      <c r="V874" s="79"/>
      <c r="W874" s="79"/>
      <c r="X874" s="79"/>
      <c r="Y874" s="79"/>
      <c r="Z874" s="79"/>
      <c r="AA874" s="79"/>
      <c r="AB874" s="79"/>
      <c r="AC874" s="79"/>
      <c r="AD874" s="79"/>
      <c r="AE874" s="79"/>
      <c r="AF874" s="79"/>
      <c r="AG874" s="79"/>
      <c r="AH874" s="79"/>
      <c r="AI874" s="79"/>
      <c r="AJ874" s="79"/>
      <c r="AK874" s="79"/>
      <c r="AL874" s="79"/>
      <c r="AM874" s="79"/>
      <c r="AN874" s="79"/>
      <c r="AO874" s="79"/>
      <c r="AP874" s="79"/>
      <c r="AQ874" s="79"/>
      <c r="AR874" s="79"/>
      <c r="AS874" s="79"/>
      <c r="AT874" s="79"/>
    </row>
    <row r="875">
      <c r="A875" s="79"/>
      <c r="B875" s="79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79"/>
      <c r="R875" s="79"/>
      <c r="S875" s="79"/>
      <c r="T875" s="79"/>
      <c r="U875" s="79"/>
      <c r="V875" s="79"/>
      <c r="W875" s="79"/>
      <c r="X875" s="79"/>
      <c r="Y875" s="79"/>
      <c r="Z875" s="79"/>
      <c r="AA875" s="79"/>
      <c r="AB875" s="79"/>
      <c r="AC875" s="79"/>
      <c r="AD875" s="79"/>
      <c r="AE875" s="79"/>
      <c r="AF875" s="79"/>
      <c r="AG875" s="79"/>
      <c r="AH875" s="79"/>
      <c r="AI875" s="79"/>
      <c r="AJ875" s="79"/>
      <c r="AK875" s="79"/>
      <c r="AL875" s="79"/>
      <c r="AM875" s="79"/>
      <c r="AN875" s="79"/>
      <c r="AO875" s="79"/>
      <c r="AP875" s="79"/>
      <c r="AQ875" s="79"/>
      <c r="AR875" s="79"/>
      <c r="AS875" s="79"/>
      <c r="AT875" s="79"/>
    </row>
    <row r="876">
      <c r="A876" s="79"/>
      <c r="B876" s="79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79"/>
      <c r="R876" s="79"/>
      <c r="S876" s="79"/>
      <c r="T876" s="79"/>
      <c r="U876" s="79"/>
      <c r="V876" s="79"/>
      <c r="W876" s="79"/>
      <c r="X876" s="79"/>
      <c r="Y876" s="79"/>
      <c r="Z876" s="79"/>
      <c r="AA876" s="79"/>
      <c r="AB876" s="79"/>
      <c r="AC876" s="79"/>
      <c r="AD876" s="79"/>
      <c r="AE876" s="79"/>
      <c r="AF876" s="79"/>
      <c r="AG876" s="79"/>
      <c r="AH876" s="79"/>
      <c r="AI876" s="79"/>
      <c r="AJ876" s="79"/>
      <c r="AK876" s="79"/>
      <c r="AL876" s="79"/>
      <c r="AM876" s="79"/>
      <c r="AN876" s="79"/>
      <c r="AO876" s="79"/>
      <c r="AP876" s="79"/>
      <c r="AQ876" s="79"/>
      <c r="AR876" s="79"/>
      <c r="AS876" s="79"/>
      <c r="AT876" s="79"/>
    </row>
    <row r="877">
      <c r="A877" s="79"/>
      <c r="B877" s="79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79"/>
      <c r="R877" s="79"/>
      <c r="S877" s="79"/>
      <c r="T877" s="79"/>
      <c r="U877" s="79"/>
      <c r="V877" s="79"/>
      <c r="W877" s="79"/>
      <c r="X877" s="79"/>
      <c r="Y877" s="79"/>
      <c r="Z877" s="79"/>
      <c r="AA877" s="79"/>
      <c r="AB877" s="79"/>
      <c r="AC877" s="79"/>
      <c r="AD877" s="79"/>
      <c r="AE877" s="79"/>
      <c r="AF877" s="79"/>
      <c r="AG877" s="79"/>
      <c r="AH877" s="79"/>
      <c r="AI877" s="79"/>
      <c r="AJ877" s="79"/>
      <c r="AK877" s="79"/>
      <c r="AL877" s="79"/>
      <c r="AM877" s="79"/>
      <c r="AN877" s="79"/>
      <c r="AO877" s="79"/>
      <c r="AP877" s="79"/>
      <c r="AQ877" s="79"/>
      <c r="AR877" s="79"/>
      <c r="AS877" s="79"/>
      <c r="AT877" s="79"/>
    </row>
    <row r="878">
      <c r="A878" s="79"/>
      <c r="B878" s="79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79"/>
      <c r="R878" s="79"/>
      <c r="S878" s="79"/>
      <c r="T878" s="79"/>
      <c r="U878" s="79"/>
      <c r="V878" s="79"/>
      <c r="W878" s="79"/>
      <c r="X878" s="79"/>
      <c r="Y878" s="79"/>
      <c r="Z878" s="79"/>
      <c r="AA878" s="79"/>
      <c r="AB878" s="79"/>
      <c r="AC878" s="79"/>
      <c r="AD878" s="79"/>
      <c r="AE878" s="79"/>
      <c r="AF878" s="79"/>
      <c r="AG878" s="79"/>
      <c r="AH878" s="79"/>
      <c r="AI878" s="79"/>
      <c r="AJ878" s="79"/>
      <c r="AK878" s="79"/>
      <c r="AL878" s="79"/>
      <c r="AM878" s="79"/>
      <c r="AN878" s="79"/>
      <c r="AO878" s="79"/>
      <c r="AP878" s="79"/>
      <c r="AQ878" s="79"/>
      <c r="AR878" s="79"/>
      <c r="AS878" s="79"/>
      <c r="AT878" s="79"/>
    </row>
    <row r="879">
      <c r="A879" s="79"/>
      <c r="B879" s="79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79"/>
      <c r="R879" s="79"/>
      <c r="S879" s="79"/>
      <c r="T879" s="79"/>
      <c r="U879" s="79"/>
      <c r="V879" s="79"/>
      <c r="W879" s="79"/>
      <c r="X879" s="79"/>
      <c r="Y879" s="79"/>
      <c r="Z879" s="79"/>
      <c r="AA879" s="79"/>
      <c r="AB879" s="79"/>
      <c r="AC879" s="79"/>
      <c r="AD879" s="79"/>
      <c r="AE879" s="79"/>
      <c r="AF879" s="79"/>
      <c r="AG879" s="79"/>
      <c r="AH879" s="79"/>
      <c r="AI879" s="79"/>
      <c r="AJ879" s="79"/>
      <c r="AK879" s="79"/>
      <c r="AL879" s="79"/>
      <c r="AM879" s="79"/>
      <c r="AN879" s="79"/>
      <c r="AO879" s="79"/>
      <c r="AP879" s="79"/>
      <c r="AQ879" s="79"/>
      <c r="AR879" s="79"/>
      <c r="AS879" s="79"/>
      <c r="AT879" s="79"/>
    </row>
    <row r="880">
      <c r="A880" s="79"/>
      <c r="B880" s="79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79"/>
      <c r="R880" s="79"/>
      <c r="S880" s="79"/>
      <c r="T880" s="79"/>
      <c r="U880" s="79"/>
      <c r="V880" s="79"/>
      <c r="W880" s="79"/>
      <c r="X880" s="79"/>
      <c r="Y880" s="79"/>
      <c r="Z880" s="79"/>
      <c r="AA880" s="79"/>
      <c r="AB880" s="79"/>
      <c r="AC880" s="79"/>
      <c r="AD880" s="79"/>
      <c r="AE880" s="79"/>
      <c r="AF880" s="79"/>
      <c r="AG880" s="79"/>
      <c r="AH880" s="79"/>
      <c r="AI880" s="79"/>
      <c r="AJ880" s="79"/>
      <c r="AK880" s="79"/>
      <c r="AL880" s="79"/>
      <c r="AM880" s="79"/>
      <c r="AN880" s="79"/>
      <c r="AO880" s="79"/>
      <c r="AP880" s="79"/>
      <c r="AQ880" s="79"/>
      <c r="AR880" s="79"/>
      <c r="AS880" s="79"/>
      <c r="AT880" s="79"/>
    </row>
    <row r="881">
      <c r="A881" s="79"/>
      <c r="B881" s="79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79"/>
      <c r="R881" s="79"/>
      <c r="S881" s="79"/>
      <c r="T881" s="79"/>
      <c r="U881" s="79"/>
      <c r="V881" s="79"/>
      <c r="W881" s="79"/>
      <c r="X881" s="79"/>
      <c r="Y881" s="79"/>
      <c r="Z881" s="79"/>
      <c r="AA881" s="79"/>
      <c r="AB881" s="79"/>
      <c r="AC881" s="79"/>
      <c r="AD881" s="79"/>
      <c r="AE881" s="79"/>
      <c r="AF881" s="79"/>
      <c r="AG881" s="79"/>
      <c r="AH881" s="79"/>
      <c r="AI881" s="79"/>
      <c r="AJ881" s="79"/>
      <c r="AK881" s="79"/>
      <c r="AL881" s="79"/>
      <c r="AM881" s="79"/>
      <c r="AN881" s="79"/>
      <c r="AO881" s="79"/>
      <c r="AP881" s="79"/>
      <c r="AQ881" s="79"/>
      <c r="AR881" s="79"/>
      <c r="AS881" s="79"/>
      <c r="AT881" s="79"/>
    </row>
    <row r="882">
      <c r="A882" s="79"/>
      <c r="B882" s="79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79"/>
      <c r="R882" s="79"/>
      <c r="S882" s="79"/>
      <c r="T882" s="79"/>
      <c r="U882" s="79"/>
      <c r="V882" s="79"/>
      <c r="W882" s="79"/>
      <c r="X882" s="79"/>
      <c r="Y882" s="79"/>
      <c r="Z882" s="79"/>
      <c r="AA882" s="79"/>
      <c r="AB882" s="79"/>
      <c r="AC882" s="79"/>
      <c r="AD882" s="79"/>
      <c r="AE882" s="79"/>
      <c r="AF882" s="79"/>
      <c r="AG882" s="79"/>
      <c r="AH882" s="79"/>
      <c r="AI882" s="79"/>
      <c r="AJ882" s="79"/>
      <c r="AK882" s="79"/>
      <c r="AL882" s="79"/>
      <c r="AM882" s="79"/>
      <c r="AN882" s="79"/>
      <c r="AO882" s="79"/>
      <c r="AP882" s="79"/>
      <c r="AQ882" s="79"/>
      <c r="AR882" s="79"/>
      <c r="AS882" s="79"/>
      <c r="AT882" s="79"/>
    </row>
    <row r="883">
      <c r="A883" s="79"/>
      <c r="B883" s="79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79"/>
      <c r="R883" s="79"/>
      <c r="S883" s="79"/>
      <c r="T883" s="79"/>
      <c r="U883" s="79"/>
      <c r="V883" s="79"/>
      <c r="W883" s="79"/>
      <c r="X883" s="79"/>
      <c r="Y883" s="79"/>
      <c r="Z883" s="79"/>
      <c r="AA883" s="79"/>
      <c r="AB883" s="79"/>
      <c r="AC883" s="79"/>
      <c r="AD883" s="79"/>
      <c r="AE883" s="79"/>
      <c r="AF883" s="79"/>
      <c r="AG883" s="79"/>
      <c r="AH883" s="79"/>
      <c r="AI883" s="79"/>
      <c r="AJ883" s="79"/>
      <c r="AK883" s="79"/>
      <c r="AL883" s="79"/>
      <c r="AM883" s="79"/>
      <c r="AN883" s="79"/>
      <c r="AO883" s="79"/>
      <c r="AP883" s="79"/>
      <c r="AQ883" s="79"/>
      <c r="AR883" s="79"/>
      <c r="AS883" s="79"/>
      <c r="AT883" s="79"/>
    </row>
    <row r="884">
      <c r="A884" s="79"/>
      <c r="B884" s="79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79"/>
      <c r="R884" s="79"/>
      <c r="S884" s="79"/>
      <c r="T884" s="79"/>
      <c r="U884" s="79"/>
      <c r="V884" s="79"/>
      <c r="W884" s="79"/>
      <c r="X884" s="79"/>
      <c r="Y884" s="79"/>
      <c r="Z884" s="79"/>
      <c r="AA884" s="79"/>
      <c r="AB884" s="79"/>
      <c r="AC884" s="79"/>
      <c r="AD884" s="79"/>
      <c r="AE884" s="79"/>
      <c r="AF884" s="79"/>
      <c r="AG884" s="79"/>
      <c r="AH884" s="79"/>
      <c r="AI884" s="79"/>
      <c r="AJ884" s="79"/>
      <c r="AK884" s="79"/>
      <c r="AL884" s="79"/>
      <c r="AM884" s="79"/>
      <c r="AN884" s="79"/>
      <c r="AO884" s="79"/>
      <c r="AP884" s="79"/>
      <c r="AQ884" s="79"/>
      <c r="AR884" s="79"/>
      <c r="AS884" s="79"/>
      <c r="AT884" s="79"/>
    </row>
    <row r="885">
      <c r="A885" s="79"/>
      <c r="B885" s="79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79"/>
      <c r="R885" s="79"/>
      <c r="S885" s="79"/>
      <c r="T885" s="79"/>
      <c r="U885" s="79"/>
      <c r="V885" s="79"/>
      <c r="W885" s="79"/>
      <c r="X885" s="79"/>
      <c r="Y885" s="79"/>
      <c r="Z885" s="79"/>
      <c r="AA885" s="79"/>
      <c r="AB885" s="79"/>
      <c r="AC885" s="79"/>
      <c r="AD885" s="79"/>
      <c r="AE885" s="79"/>
      <c r="AF885" s="79"/>
      <c r="AG885" s="79"/>
      <c r="AH885" s="79"/>
      <c r="AI885" s="79"/>
      <c r="AJ885" s="79"/>
      <c r="AK885" s="79"/>
      <c r="AL885" s="79"/>
      <c r="AM885" s="79"/>
      <c r="AN885" s="79"/>
      <c r="AO885" s="79"/>
      <c r="AP885" s="79"/>
      <c r="AQ885" s="79"/>
      <c r="AR885" s="79"/>
      <c r="AS885" s="79"/>
      <c r="AT885" s="79"/>
    </row>
    <row r="886">
      <c r="A886" s="79"/>
      <c r="B886" s="79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79"/>
      <c r="R886" s="79"/>
      <c r="S886" s="79"/>
      <c r="T886" s="79"/>
      <c r="U886" s="79"/>
      <c r="V886" s="79"/>
      <c r="W886" s="79"/>
      <c r="X886" s="79"/>
      <c r="Y886" s="79"/>
      <c r="Z886" s="79"/>
      <c r="AA886" s="79"/>
      <c r="AB886" s="79"/>
      <c r="AC886" s="79"/>
      <c r="AD886" s="79"/>
      <c r="AE886" s="79"/>
      <c r="AF886" s="79"/>
      <c r="AG886" s="79"/>
      <c r="AH886" s="79"/>
      <c r="AI886" s="79"/>
      <c r="AJ886" s="79"/>
      <c r="AK886" s="79"/>
      <c r="AL886" s="79"/>
      <c r="AM886" s="79"/>
      <c r="AN886" s="79"/>
      <c r="AO886" s="79"/>
      <c r="AP886" s="79"/>
      <c r="AQ886" s="79"/>
      <c r="AR886" s="79"/>
      <c r="AS886" s="79"/>
      <c r="AT886" s="79"/>
    </row>
    <row r="887">
      <c r="A887" s="79"/>
      <c r="B887" s="79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79"/>
      <c r="R887" s="79"/>
      <c r="S887" s="79"/>
      <c r="T887" s="79"/>
      <c r="U887" s="79"/>
      <c r="V887" s="79"/>
      <c r="W887" s="79"/>
      <c r="X887" s="79"/>
      <c r="Y887" s="79"/>
      <c r="Z887" s="79"/>
      <c r="AA887" s="79"/>
      <c r="AB887" s="79"/>
      <c r="AC887" s="79"/>
      <c r="AD887" s="79"/>
      <c r="AE887" s="79"/>
      <c r="AF887" s="79"/>
      <c r="AG887" s="79"/>
      <c r="AH887" s="79"/>
      <c r="AI887" s="79"/>
      <c r="AJ887" s="79"/>
      <c r="AK887" s="79"/>
      <c r="AL887" s="79"/>
      <c r="AM887" s="79"/>
      <c r="AN887" s="79"/>
      <c r="AO887" s="79"/>
      <c r="AP887" s="79"/>
      <c r="AQ887" s="79"/>
      <c r="AR887" s="79"/>
      <c r="AS887" s="79"/>
      <c r="AT887" s="79"/>
    </row>
    <row r="888">
      <c r="A888" s="79"/>
      <c r="B888" s="79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79"/>
      <c r="R888" s="79"/>
      <c r="S888" s="79"/>
      <c r="T888" s="79"/>
      <c r="U888" s="79"/>
      <c r="V888" s="79"/>
      <c r="W888" s="79"/>
      <c r="X888" s="79"/>
      <c r="Y888" s="79"/>
      <c r="Z888" s="79"/>
      <c r="AA888" s="79"/>
      <c r="AB888" s="79"/>
      <c r="AC888" s="79"/>
      <c r="AD888" s="79"/>
      <c r="AE888" s="79"/>
      <c r="AF888" s="79"/>
      <c r="AG888" s="79"/>
      <c r="AH888" s="79"/>
      <c r="AI888" s="79"/>
      <c r="AJ888" s="79"/>
      <c r="AK888" s="79"/>
      <c r="AL888" s="79"/>
      <c r="AM888" s="79"/>
      <c r="AN888" s="79"/>
      <c r="AO888" s="79"/>
      <c r="AP888" s="79"/>
      <c r="AQ888" s="79"/>
      <c r="AR888" s="79"/>
      <c r="AS888" s="79"/>
      <c r="AT888" s="79"/>
    </row>
    <row r="889">
      <c r="A889" s="79"/>
      <c r="B889" s="79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79"/>
      <c r="R889" s="79"/>
      <c r="S889" s="79"/>
      <c r="T889" s="79"/>
      <c r="U889" s="79"/>
      <c r="V889" s="79"/>
      <c r="W889" s="79"/>
      <c r="X889" s="79"/>
      <c r="Y889" s="79"/>
      <c r="Z889" s="79"/>
      <c r="AA889" s="79"/>
      <c r="AB889" s="79"/>
      <c r="AC889" s="79"/>
      <c r="AD889" s="79"/>
      <c r="AE889" s="79"/>
      <c r="AF889" s="79"/>
      <c r="AG889" s="79"/>
      <c r="AH889" s="79"/>
      <c r="AI889" s="79"/>
      <c r="AJ889" s="79"/>
      <c r="AK889" s="79"/>
      <c r="AL889" s="79"/>
      <c r="AM889" s="79"/>
      <c r="AN889" s="79"/>
      <c r="AO889" s="79"/>
      <c r="AP889" s="79"/>
      <c r="AQ889" s="79"/>
      <c r="AR889" s="79"/>
      <c r="AS889" s="79"/>
      <c r="AT889" s="79"/>
    </row>
    <row r="890">
      <c r="A890" s="79"/>
      <c r="B890" s="79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79"/>
      <c r="R890" s="79"/>
      <c r="S890" s="79"/>
      <c r="T890" s="79"/>
      <c r="U890" s="79"/>
      <c r="V890" s="79"/>
      <c r="W890" s="79"/>
      <c r="X890" s="79"/>
      <c r="Y890" s="79"/>
      <c r="Z890" s="79"/>
      <c r="AA890" s="79"/>
      <c r="AB890" s="79"/>
      <c r="AC890" s="79"/>
      <c r="AD890" s="79"/>
      <c r="AE890" s="79"/>
      <c r="AF890" s="79"/>
      <c r="AG890" s="79"/>
      <c r="AH890" s="79"/>
      <c r="AI890" s="79"/>
      <c r="AJ890" s="79"/>
      <c r="AK890" s="79"/>
      <c r="AL890" s="79"/>
      <c r="AM890" s="79"/>
      <c r="AN890" s="79"/>
      <c r="AO890" s="79"/>
      <c r="AP890" s="79"/>
      <c r="AQ890" s="79"/>
      <c r="AR890" s="79"/>
      <c r="AS890" s="79"/>
      <c r="AT890" s="79"/>
    </row>
    <row r="891">
      <c r="A891" s="79"/>
      <c r="B891" s="79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79"/>
      <c r="R891" s="79"/>
      <c r="S891" s="79"/>
      <c r="T891" s="79"/>
      <c r="U891" s="79"/>
      <c r="V891" s="79"/>
      <c r="W891" s="79"/>
      <c r="X891" s="79"/>
      <c r="Y891" s="79"/>
      <c r="Z891" s="79"/>
      <c r="AA891" s="79"/>
      <c r="AB891" s="79"/>
      <c r="AC891" s="79"/>
      <c r="AD891" s="79"/>
      <c r="AE891" s="79"/>
      <c r="AF891" s="79"/>
      <c r="AG891" s="79"/>
      <c r="AH891" s="79"/>
      <c r="AI891" s="79"/>
      <c r="AJ891" s="79"/>
      <c r="AK891" s="79"/>
      <c r="AL891" s="79"/>
      <c r="AM891" s="79"/>
      <c r="AN891" s="79"/>
      <c r="AO891" s="79"/>
      <c r="AP891" s="79"/>
      <c r="AQ891" s="79"/>
      <c r="AR891" s="79"/>
      <c r="AS891" s="79"/>
      <c r="AT891" s="79"/>
    </row>
    <row r="892">
      <c r="A892" s="79"/>
      <c r="B892" s="79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79"/>
      <c r="R892" s="79"/>
      <c r="S892" s="79"/>
      <c r="T892" s="79"/>
      <c r="U892" s="79"/>
      <c r="V892" s="79"/>
      <c r="W892" s="79"/>
      <c r="X892" s="79"/>
      <c r="Y892" s="79"/>
      <c r="Z892" s="79"/>
      <c r="AA892" s="79"/>
      <c r="AB892" s="79"/>
      <c r="AC892" s="79"/>
      <c r="AD892" s="79"/>
      <c r="AE892" s="79"/>
      <c r="AF892" s="79"/>
      <c r="AG892" s="79"/>
      <c r="AH892" s="79"/>
      <c r="AI892" s="79"/>
      <c r="AJ892" s="79"/>
      <c r="AK892" s="79"/>
      <c r="AL892" s="79"/>
      <c r="AM892" s="79"/>
      <c r="AN892" s="79"/>
      <c r="AO892" s="79"/>
      <c r="AP892" s="79"/>
      <c r="AQ892" s="79"/>
      <c r="AR892" s="79"/>
      <c r="AS892" s="79"/>
      <c r="AT892" s="79"/>
    </row>
    <row r="893">
      <c r="A893" s="79"/>
      <c r="B893" s="79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79"/>
      <c r="R893" s="79"/>
      <c r="S893" s="79"/>
      <c r="T893" s="79"/>
      <c r="U893" s="79"/>
      <c r="V893" s="79"/>
      <c r="W893" s="79"/>
      <c r="X893" s="79"/>
      <c r="Y893" s="79"/>
      <c r="Z893" s="79"/>
      <c r="AA893" s="79"/>
      <c r="AB893" s="79"/>
      <c r="AC893" s="79"/>
      <c r="AD893" s="79"/>
      <c r="AE893" s="79"/>
      <c r="AF893" s="79"/>
      <c r="AG893" s="79"/>
      <c r="AH893" s="79"/>
      <c r="AI893" s="79"/>
      <c r="AJ893" s="79"/>
      <c r="AK893" s="79"/>
      <c r="AL893" s="79"/>
      <c r="AM893" s="79"/>
      <c r="AN893" s="79"/>
      <c r="AO893" s="79"/>
      <c r="AP893" s="79"/>
      <c r="AQ893" s="79"/>
      <c r="AR893" s="79"/>
      <c r="AS893" s="79"/>
      <c r="AT893" s="79"/>
    </row>
    <row r="894">
      <c r="A894" s="79"/>
      <c r="B894" s="79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79"/>
      <c r="R894" s="79"/>
      <c r="S894" s="79"/>
      <c r="T894" s="79"/>
      <c r="U894" s="79"/>
      <c r="V894" s="79"/>
      <c r="W894" s="79"/>
      <c r="X894" s="79"/>
      <c r="Y894" s="79"/>
      <c r="Z894" s="79"/>
      <c r="AA894" s="79"/>
      <c r="AB894" s="79"/>
      <c r="AC894" s="79"/>
      <c r="AD894" s="79"/>
      <c r="AE894" s="79"/>
      <c r="AF894" s="79"/>
      <c r="AG894" s="79"/>
      <c r="AH894" s="79"/>
      <c r="AI894" s="79"/>
      <c r="AJ894" s="79"/>
      <c r="AK894" s="79"/>
      <c r="AL894" s="79"/>
      <c r="AM894" s="79"/>
      <c r="AN894" s="79"/>
      <c r="AO894" s="79"/>
      <c r="AP894" s="79"/>
      <c r="AQ894" s="79"/>
      <c r="AR894" s="79"/>
      <c r="AS894" s="79"/>
      <c r="AT894" s="79"/>
    </row>
    <row r="895">
      <c r="A895" s="79"/>
      <c r="B895" s="79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79"/>
      <c r="R895" s="79"/>
      <c r="S895" s="79"/>
      <c r="T895" s="79"/>
      <c r="U895" s="79"/>
      <c r="V895" s="79"/>
      <c r="W895" s="79"/>
      <c r="X895" s="79"/>
      <c r="Y895" s="79"/>
      <c r="Z895" s="79"/>
      <c r="AA895" s="79"/>
      <c r="AB895" s="79"/>
      <c r="AC895" s="79"/>
      <c r="AD895" s="79"/>
      <c r="AE895" s="79"/>
      <c r="AF895" s="79"/>
      <c r="AG895" s="79"/>
      <c r="AH895" s="79"/>
      <c r="AI895" s="79"/>
      <c r="AJ895" s="79"/>
      <c r="AK895" s="79"/>
      <c r="AL895" s="79"/>
      <c r="AM895" s="79"/>
      <c r="AN895" s="79"/>
      <c r="AO895" s="79"/>
      <c r="AP895" s="79"/>
      <c r="AQ895" s="79"/>
      <c r="AR895" s="79"/>
      <c r="AS895" s="79"/>
      <c r="AT895" s="79"/>
    </row>
    <row r="896">
      <c r="A896" s="79"/>
      <c r="B896" s="79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79"/>
      <c r="R896" s="79"/>
      <c r="S896" s="79"/>
      <c r="T896" s="79"/>
      <c r="U896" s="79"/>
      <c r="V896" s="79"/>
      <c r="W896" s="79"/>
      <c r="X896" s="79"/>
      <c r="Y896" s="79"/>
      <c r="Z896" s="79"/>
      <c r="AA896" s="79"/>
      <c r="AB896" s="79"/>
      <c r="AC896" s="79"/>
      <c r="AD896" s="79"/>
      <c r="AE896" s="79"/>
      <c r="AF896" s="79"/>
      <c r="AG896" s="79"/>
      <c r="AH896" s="79"/>
      <c r="AI896" s="79"/>
      <c r="AJ896" s="79"/>
      <c r="AK896" s="79"/>
      <c r="AL896" s="79"/>
      <c r="AM896" s="79"/>
      <c r="AN896" s="79"/>
      <c r="AO896" s="79"/>
      <c r="AP896" s="79"/>
      <c r="AQ896" s="79"/>
      <c r="AR896" s="79"/>
      <c r="AS896" s="79"/>
      <c r="AT896" s="79"/>
    </row>
    <row r="897">
      <c r="A897" s="79"/>
      <c r="B897" s="79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79"/>
      <c r="R897" s="79"/>
      <c r="S897" s="79"/>
      <c r="T897" s="79"/>
      <c r="U897" s="79"/>
      <c r="V897" s="79"/>
      <c r="W897" s="79"/>
      <c r="X897" s="79"/>
      <c r="Y897" s="79"/>
      <c r="Z897" s="79"/>
      <c r="AA897" s="79"/>
      <c r="AB897" s="79"/>
      <c r="AC897" s="79"/>
      <c r="AD897" s="79"/>
      <c r="AE897" s="79"/>
      <c r="AF897" s="79"/>
      <c r="AG897" s="79"/>
      <c r="AH897" s="79"/>
      <c r="AI897" s="79"/>
      <c r="AJ897" s="79"/>
      <c r="AK897" s="79"/>
      <c r="AL897" s="79"/>
      <c r="AM897" s="79"/>
      <c r="AN897" s="79"/>
      <c r="AO897" s="79"/>
      <c r="AP897" s="79"/>
      <c r="AQ897" s="79"/>
      <c r="AR897" s="79"/>
      <c r="AS897" s="79"/>
      <c r="AT897" s="79"/>
    </row>
    <row r="898">
      <c r="A898" s="79"/>
      <c r="B898" s="79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79"/>
      <c r="R898" s="79"/>
      <c r="S898" s="79"/>
      <c r="T898" s="79"/>
      <c r="U898" s="79"/>
      <c r="V898" s="79"/>
      <c r="W898" s="79"/>
      <c r="X898" s="79"/>
      <c r="Y898" s="79"/>
      <c r="Z898" s="79"/>
      <c r="AA898" s="79"/>
      <c r="AB898" s="79"/>
      <c r="AC898" s="79"/>
      <c r="AD898" s="79"/>
      <c r="AE898" s="79"/>
      <c r="AF898" s="79"/>
      <c r="AG898" s="79"/>
      <c r="AH898" s="79"/>
      <c r="AI898" s="79"/>
      <c r="AJ898" s="79"/>
      <c r="AK898" s="79"/>
      <c r="AL898" s="79"/>
      <c r="AM898" s="79"/>
      <c r="AN898" s="79"/>
      <c r="AO898" s="79"/>
      <c r="AP898" s="79"/>
      <c r="AQ898" s="79"/>
      <c r="AR898" s="79"/>
      <c r="AS898" s="79"/>
      <c r="AT898" s="79"/>
    </row>
    <row r="899">
      <c r="A899" s="79"/>
      <c r="B899" s="79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79"/>
      <c r="R899" s="79"/>
      <c r="S899" s="79"/>
      <c r="T899" s="79"/>
      <c r="U899" s="79"/>
      <c r="V899" s="79"/>
      <c r="W899" s="79"/>
      <c r="X899" s="79"/>
      <c r="Y899" s="79"/>
      <c r="Z899" s="79"/>
      <c r="AA899" s="79"/>
      <c r="AB899" s="79"/>
      <c r="AC899" s="79"/>
      <c r="AD899" s="79"/>
      <c r="AE899" s="79"/>
      <c r="AF899" s="79"/>
      <c r="AG899" s="79"/>
      <c r="AH899" s="79"/>
      <c r="AI899" s="79"/>
      <c r="AJ899" s="79"/>
      <c r="AK899" s="79"/>
      <c r="AL899" s="79"/>
      <c r="AM899" s="79"/>
      <c r="AN899" s="79"/>
      <c r="AO899" s="79"/>
      <c r="AP899" s="79"/>
      <c r="AQ899" s="79"/>
      <c r="AR899" s="79"/>
      <c r="AS899" s="79"/>
      <c r="AT899" s="79"/>
    </row>
    <row r="900">
      <c r="A900" s="79"/>
      <c r="B900" s="79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79"/>
      <c r="R900" s="79"/>
      <c r="S900" s="79"/>
      <c r="T900" s="79"/>
      <c r="U900" s="79"/>
      <c r="V900" s="79"/>
      <c r="W900" s="79"/>
      <c r="X900" s="79"/>
      <c r="Y900" s="79"/>
      <c r="Z900" s="79"/>
      <c r="AA900" s="79"/>
      <c r="AB900" s="79"/>
      <c r="AC900" s="79"/>
      <c r="AD900" s="79"/>
      <c r="AE900" s="79"/>
      <c r="AF900" s="79"/>
      <c r="AG900" s="79"/>
      <c r="AH900" s="79"/>
      <c r="AI900" s="79"/>
      <c r="AJ900" s="79"/>
      <c r="AK900" s="79"/>
      <c r="AL900" s="79"/>
      <c r="AM900" s="79"/>
      <c r="AN900" s="79"/>
      <c r="AO900" s="79"/>
      <c r="AP900" s="79"/>
      <c r="AQ900" s="79"/>
      <c r="AR900" s="79"/>
      <c r="AS900" s="79"/>
      <c r="AT900" s="79"/>
    </row>
    <row r="901">
      <c r="A901" s="79"/>
      <c r="B901" s="79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79"/>
      <c r="R901" s="79"/>
      <c r="S901" s="79"/>
      <c r="T901" s="79"/>
      <c r="U901" s="79"/>
      <c r="V901" s="79"/>
      <c r="W901" s="79"/>
      <c r="X901" s="79"/>
      <c r="Y901" s="79"/>
      <c r="Z901" s="79"/>
      <c r="AA901" s="79"/>
      <c r="AB901" s="79"/>
      <c r="AC901" s="79"/>
      <c r="AD901" s="79"/>
      <c r="AE901" s="79"/>
      <c r="AF901" s="79"/>
      <c r="AG901" s="79"/>
      <c r="AH901" s="79"/>
      <c r="AI901" s="79"/>
      <c r="AJ901" s="79"/>
      <c r="AK901" s="79"/>
      <c r="AL901" s="79"/>
      <c r="AM901" s="79"/>
      <c r="AN901" s="79"/>
      <c r="AO901" s="79"/>
      <c r="AP901" s="79"/>
      <c r="AQ901" s="79"/>
      <c r="AR901" s="79"/>
      <c r="AS901" s="79"/>
      <c r="AT901" s="79"/>
    </row>
    <row r="902">
      <c r="A902" s="79"/>
      <c r="B902" s="79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79"/>
      <c r="R902" s="79"/>
      <c r="S902" s="79"/>
      <c r="T902" s="79"/>
      <c r="U902" s="79"/>
      <c r="V902" s="79"/>
      <c r="W902" s="79"/>
      <c r="X902" s="79"/>
      <c r="Y902" s="79"/>
      <c r="Z902" s="79"/>
      <c r="AA902" s="79"/>
      <c r="AB902" s="79"/>
      <c r="AC902" s="79"/>
      <c r="AD902" s="79"/>
      <c r="AE902" s="79"/>
      <c r="AF902" s="79"/>
      <c r="AG902" s="79"/>
      <c r="AH902" s="79"/>
      <c r="AI902" s="79"/>
      <c r="AJ902" s="79"/>
      <c r="AK902" s="79"/>
      <c r="AL902" s="79"/>
      <c r="AM902" s="79"/>
      <c r="AN902" s="79"/>
      <c r="AO902" s="79"/>
      <c r="AP902" s="79"/>
      <c r="AQ902" s="79"/>
      <c r="AR902" s="79"/>
      <c r="AS902" s="79"/>
      <c r="AT902" s="79"/>
    </row>
    <row r="903">
      <c r="A903" s="79"/>
      <c r="B903" s="79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79"/>
      <c r="R903" s="79"/>
      <c r="S903" s="79"/>
      <c r="T903" s="79"/>
      <c r="U903" s="79"/>
      <c r="V903" s="79"/>
      <c r="W903" s="79"/>
      <c r="X903" s="79"/>
      <c r="Y903" s="79"/>
      <c r="Z903" s="79"/>
      <c r="AA903" s="79"/>
      <c r="AB903" s="79"/>
      <c r="AC903" s="79"/>
      <c r="AD903" s="79"/>
      <c r="AE903" s="79"/>
      <c r="AF903" s="79"/>
      <c r="AG903" s="79"/>
      <c r="AH903" s="79"/>
      <c r="AI903" s="79"/>
      <c r="AJ903" s="79"/>
      <c r="AK903" s="79"/>
      <c r="AL903" s="79"/>
      <c r="AM903" s="79"/>
      <c r="AN903" s="79"/>
      <c r="AO903" s="79"/>
      <c r="AP903" s="79"/>
      <c r="AQ903" s="79"/>
      <c r="AR903" s="79"/>
      <c r="AS903" s="79"/>
      <c r="AT903" s="79"/>
    </row>
    <row r="904">
      <c r="A904" s="79"/>
      <c r="B904" s="79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79"/>
      <c r="R904" s="79"/>
      <c r="S904" s="79"/>
      <c r="T904" s="79"/>
      <c r="U904" s="79"/>
      <c r="V904" s="79"/>
      <c r="W904" s="79"/>
      <c r="X904" s="79"/>
      <c r="Y904" s="79"/>
      <c r="Z904" s="79"/>
      <c r="AA904" s="79"/>
      <c r="AB904" s="79"/>
      <c r="AC904" s="79"/>
      <c r="AD904" s="79"/>
      <c r="AE904" s="79"/>
      <c r="AF904" s="79"/>
      <c r="AG904" s="79"/>
      <c r="AH904" s="79"/>
      <c r="AI904" s="79"/>
      <c r="AJ904" s="79"/>
      <c r="AK904" s="79"/>
      <c r="AL904" s="79"/>
      <c r="AM904" s="79"/>
      <c r="AN904" s="79"/>
      <c r="AO904" s="79"/>
      <c r="AP904" s="79"/>
      <c r="AQ904" s="79"/>
      <c r="AR904" s="79"/>
      <c r="AS904" s="79"/>
      <c r="AT904" s="79"/>
    </row>
    <row r="905">
      <c r="A905" s="79"/>
      <c r="B905" s="79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79"/>
      <c r="R905" s="79"/>
      <c r="S905" s="79"/>
      <c r="T905" s="79"/>
      <c r="U905" s="79"/>
      <c r="V905" s="79"/>
      <c r="W905" s="79"/>
      <c r="X905" s="79"/>
      <c r="Y905" s="79"/>
      <c r="Z905" s="79"/>
      <c r="AA905" s="79"/>
      <c r="AB905" s="79"/>
      <c r="AC905" s="79"/>
      <c r="AD905" s="79"/>
      <c r="AE905" s="79"/>
      <c r="AF905" s="79"/>
      <c r="AG905" s="79"/>
      <c r="AH905" s="79"/>
      <c r="AI905" s="79"/>
      <c r="AJ905" s="79"/>
      <c r="AK905" s="79"/>
      <c r="AL905" s="79"/>
      <c r="AM905" s="79"/>
      <c r="AN905" s="79"/>
      <c r="AO905" s="79"/>
      <c r="AP905" s="79"/>
      <c r="AQ905" s="79"/>
      <c r="AR905" s="79"/>
      <c r="AS905" s="79"/>
      <c r="AT905" s="79"/>
    </row>
    <row r="906">
      <c r="A906" s="79"/>
      <c r="B906" s="79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79"/>
      <c r="R906" s="79"/>
      <c r="S906" s="79"/>
      <c r="T906" s="79"/>
      <c r="U906" s="79"/>
      <c r="V906" s="79"/>
      <c r="W906" s="79"/>
      <c r="X906" s="79"/>
      <c r="Y906" s="79"/>
      <c r="Z906" s="79"/>
      <c r="AA906" s="79"/>
      <c r="AB906" s="79"/>
      <c r="AC906" s="79"/>
      <c r="AD906" s="79"/>
      <c r="AE906" s="79"/>
      <c r="AF906" s="79"/>
      <c r="AG906" s="79"/>
      <c r="AH906" s="79"/>
      <c r="AI906" s="79"/>
      <c r="AJ906" s="79"/>
      <c r="AK906" s="79"/>
      <c r="AL906" s="79"/>
      <c r="AM906" s="79"/>
      <c r="AN906" s="79"/>
      <c r="AO906" s="79"/>
      <c r="AP906" s="79"/>
      <c r="AQ906" s="79"/>
      <c r="AR906" s="79"/>
      <c r="AS906" s="79"/>
      <c r="AT906" s="79"/>
    </row>
    <row r="907">
      <c r="A907" s="79"/>
      <c r="B907" s="79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79"/>
      <c r="R907" s="79"/>
      <c r="S907" s="79"/>
      <c r="T907" s="79"/>
      <c r="U907" s="79"/>
      <c r="V907" s="79"/>
      <c r="W907" s="79"/>
      <c r="X907" s="79"/>
      <c r="Y907" s="79"/>
      <c r="Z907" s="79"/>
      <c r="AA907" s="79"/>
      <c r="AB907" s="79"/>
      <c r="AC907" s="79"/>
      <c r="AD907" s="79"/>
      <c r="AE907" s="79"/>
      <c r="AF907" s="79"/>
      <c r="AG907" s="79"/>
      <c r="AH907" s="79"/>
      <c r="AI907" s="79"/>
      <c r="AJ907" s="79"/>
      <c r="AK907" s="79"/>
      <c r="AL907" s="79"/>
      <c r="AM907" s="79"/>
      <c r="AN907" s="79"/>
      <c r="AO907" s="79"/>
      <c r="AP907" s="79"/>
      <c r="AQ907" s="79"/>
      <c r="AR907" s="79"/>
      <c r="AS907" s="79"/>
      <c r="AT907" s="79"/>
    </row>
    <row r="908">
      <c r="A908" s="79"/>
      <c r="B908" s="79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79"/>
      <c r="R908" s="79"/>
      <c r="S908" s="79"/>
      <c r="T908" s="79"/>
      <c r="U908" s="79"/>
      <c r="V908" s="79"/>
      <c r="W908" s="79"/>
      <c r="X908" s="79"/>
      <c r="Y908" s="79"/>
      <c r="Z908" s="79"/>
      <c r="AA908" s="79"/>
      <c r="AB908" s="79"/>
      <c r="AC908" s="79"/>
      <c r="AD908" s="79"/>
      <c r="AE908" s="79"/>
      <c r="AF908" s="79"/>
      <c r="AG908" s="79"/>
      <c r="AH908" s="79"/>
      <c r="AI908" s="79"/>
      <c r="AJ908" s="79"/>
      <c r="AK908" s="79"/>
      <c r="AL908" s="79"/>
      <c r="AM908" s="79"/>
      <c r="AN908" s="79"/>
      <c r="AO908" s="79"/>
      <c r="AP908" s="79"/>
      <c r="AQ908" s="79"/>
      <c r="AR908" s="79"/>
      <c r="AS908" s="79"/>
      <c r="AT908" s="79"/>
    </row>
    <row r="909">
      <c r="A909" s="79"/>
      <c r="B909" s="79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79"/>
      <c r="R909" s="79"/>
      <c r="S909" s="79"/>
      <c r="T909" s="79"/>
      <c r="U909" s="79"/>
      <c r="V909" s="79"/>
      <c r="W909" s="79"/>
      <c r="X909" s="79"/>
      <c r="Y909" s="79"/>
      <c r="Z909" s="79"/>
      <c r="AA909" s="79"/>
      <c r="AB909" s="79"/>
      <c r="AC909" s="79"/>
      <c r="AD909" s="79"/>
      <c r="AE909" s="79"/>
      <c r="AF909" s="79"/>
      <c r="AG909" s="79"/>
      <c r="AH909" s="79"/>
      <c r="AI909" s="79"/>
      <c r="AJ909" s="79"/>
      <c r="AK909" s="79"/>
      <c r="AL909" s="79"/>
      <c r="AM909" s="79"/>
      <c r="AN909" s="79"/>
      <c r="AO909" s="79"/>
      <c r="AP909" s="79"/>
      <c r="AQ909" s="79"/>
      <c r="AR909" s="79"/>
      <c r="AS909" s="79"/>
      <c r="AT909" s="79"/>
    </row>
    <row r="910">
      <c r="A910" s="79"/>
      <c r="B910" s="79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79"/>
      <c r="R910" s="79"/>
      <c r="S910" s="79"/>
      <c r="T910" s="79"/>
      <c r="U910" s="79"/>
      <c r="V910" s="79"/>
      <c r="W910" s="79"/>
      <c r="X910" s="79"/>
      <c r="Y910" s="79"/>
      <c r="Z910" s="79"/>
      <c r="AA910" s="79"/>
      <c r="AB910" s="79"/>
      <c r="AC910" s="79"/>
      <c r="AD910" s="79"/>
      <c r="AE910" s="79"/>
      <c r="AF910" s="79"/>
      <c r="AG910" s="79"/>
      <c r="AH910" s="79"/>
      <c r="AI910" s="79"/>
      <c r="AJ910" s="79"/>
      <c r="AK910" s="79"/>
      <c r="AL910" s="79"/>
      <c r="AM910" s="79"/>
      <c r="AN910" s="79"/>
      <c r="AO910" s="79"/>
      <c r="AP910" s="79"/>
      <c r="AQ910" s="79"/>
      <c r="AR910" s="79"/>
      <c r="AS910" s="79"/>
      <c r="AT910" s="79"/>
    </row>
    <row r="911">
      <c r="A911" s="79"/>
      <c r="B911" s="79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79"/>
      <c r="R911" s="79"/>
      <c r="S911" s="79"/>
      <c r="T911" s="79"/>
      <c r="U911" s="79"/>
      <c r="V911" s="79"/>
      <c r="W911" s="79"/>
      <c r="X911" s="79"/>
      <c r="Y911" s="79"/>
      <c r="Z911" s="79"/>
      <c r="AA911" s="79"/>
      <c r="AB911" s="79"/>
      <c r="AC911" s="79"/>
      <c r="AD911" s="79"/>
      <c r="AE911" s="79"/>
      <c r="AF911" s="79"/>
      <c r="AG911" s="79"/>
      <c r="AH911" s="79"/>
      <c r="AI911" s="79"/>
      <c r="AJ911" s="79"/>
      <c r="AK911" s="79"/>
      <c r="AL911" s="79"/>
      <c r="AM911" s="79"/>
      <c r="AN911" s="79"/>
      <c r="AO911" s="79"/>
      <c r="AP911" s="79"/>
      <c r="AQ911" s="79"/>
      <c r="AR911" s="79"/>
      <c r="AS911" s="79"/>
      <c r="AT911" s="79"/>
    </row>
    <row r="912">
      <c r="A912" s="79"/>
      <c r="B912" s="79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79"/>
      <c r="R912" s="79"/>
      <c r="S912" s="79"/>
      <c r="T912" s="79"/>
      <c r="U912" s="79"/>
      <c r="V912" s="79"/>
      <c r="W912" s="79"/>
      <c r="X912" s="79"/>
      <c r="Y912" s="79"/>
      <c r="Z912" s="79"/>
      <c r="AA912" s="79"/>
      <c r="AB912" s="79"/>
      <c r="AC912" s="79"/>
      <c r="AD912" s="79"/>
      <c r="AE912" s="79"/>
      <c r="AF912" s="79"/>
      <c r="AG912" s="79"/>
      <c r="AH912" s="79"/>
      <c r="AI912" s="79"/>
      <c r="AJ912" s="79"/>
      <c r="AK912" s="79"/>
      <c r="AL912" s="79"/>
      <c r="AM912" s="79"/>
      <c r="AN912" s="79"/>
      <c r="AO912" s="79"/>
      <c r="AP912" s="79"/>
      <c r="AQ912" s="79"/>
      <c r="AR912" s="79"/>
      <c r="AS912" s="79"/>
      <c r="AT912" s="79"/>
    </row>
    <row r="913">
      <c r="A913" s="79"/>
      <c r="B913" s="79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79"/>
      <c r="R913" s="79"/>
      <c r="S913" s="79"/>
      <c r="T913" s="79"/>
      <c r="U913" s="79"/>
      <c r="V913" s="79"/>
      <c r="W913" s="79"/>
      <c r="X913" s="79"/>
      <c r="Y913" s="79"/>
      <c r="Z913" s="79"/>
      <c r="AA913" s="79"/>
      <c r="AB913" s="79"/>
      <c r="AC913" s="79"/>
      <c r="AD913" s="79"/>
      <c r="AE913" s="79"/>
      <c r="AF913" s="79"/>
      <c r="AG913" s="79"/>
      <c r="AH913" s="79"/>
      <c r="AI913" s="79"/>
      <c r="AJ913" s="79"/>
      <c r="AK913" s="79"/>
      <c r="AL913" s="79"/>
      <c r="AM913" s="79"/>
      <c r="AN913" s="79"/>
      <c r="AO913" s="79"/>
      <c r="AP913" s="79"/>
      <c r="AQ913" s="79"/>
      <c r="AR913" s="79"/>
      <c r="AS913" s="79"/>
      <c r="AT913" s="79"/>
    </row>
    <row r="914">
      <c r="A914" s="79"/>
      <c r="B914" s="79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79"/>
      <c r="R914" s="79"/>
      <c r="S914" s="79"/>
      <c r="T914" s="79"/>
      <c r="U914" s="79"/>
      <c r="V914" s="79"/>
      <c r="W914" s="79"/>
      <c r="X914" s="79"/>
      <c r="Y914" s="79"/>
      <c r="Z914" s="79"/>
      <c r="AA914" s="79"/>
      <c r="AB914" s="79"/>
      <c r="AC914" s="79"/>
      <c r="AD914" s="79"/>
      <c r="AE914" s="79"/>
      <c r="AF914" s="79"/>
      <c r="AG914" s="79"/>
      <c r="AH914" s="79"/>
      <c r="AI914" s="79"/>
      <c r="AJ914" s="79"/>
      <c r="AK914" s="79"/>
      <c r="AL914" s="79"/>
      <c r="AM914" s="79"/>
      <c r="AN914" s="79"/>
      <c r="AO914" s="79"/>
      <c r="AP914" s="79"/>
      <c r="AQ914" s="79"/>
      <c r="AR914" s="79"/>
      <c r="AS914" s="79"/>
      <c r="AT914" s="79"/>
    </row>
    <row r="915">
      <c r="A915" s="79"/>
      <c r="B915" s="79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79"/>
      <c r="R915" s="79"/>
      <c r="S915" s="79"/>
      <c r="T915" s="79"/>
      <c r="U915" s="79"/>
      <c r="V915" s="79"/>
      <c r="W915" s="79"/>
      <c r="X915" s="79"/>
      <c r="Y915" s="79"/>
      <c r="Z915" s="79"/>
      <c r="AA915" s="79"/>
      <c r="AB915" s="79"/>
      <c r="AC915" s="79"/>
      <c r="AD915" s="79"/>
      <c r="AE915" s="79"/>
      <c r="AF915" s="79"/>
      <c r="AG915" s="79"/>
      <c r="AH915" s="79"/>
      <c r="AI915" s="79"/>
      <c r="AJ915" s="79"/>
      <c r="AK915" s="79"/>
      <c r="AL915" s="79"/>
      <c r="AM915" s="79"/>
      <c r="AN915" s="79"/>
      <c r="AO915" s="79"/>
      <c r="AP915" s="79"/>
      <c r="AQ915" s="79"/>
      <c r="AR915" s="79"/>
      <c r="AS915" s="79"/>
      <c r="AT915" s="79"/>
    </row>
    <row r="916">
      <c r="A916" s="79"/>
      <c r="B916" s="79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79"/>
      <c r="R916" s="79"/>
      <c r="S916" s="79"/>
      <c r="T916" s="79"/>
      <c r="U916" s="79"/>
      <c r="V916" s="79"/>
      <c r="W916" s="79"/>
      <c r="X916" s="79"/>
      <c r="Y916" s="79"/>
      <c r="Z916" s="79"/>
      <c r="AA916" s="79"/>
      <c r="AB916" s="79"/>
      <c r="AC916" s="79"/>
      <c r="AD916" s="79"/>
      <c r="AE916" s="79"/>
      <c r="AF916" s="79"/>
      <c r="AG916" s="79"/>
      <c r="AH916" s="79"/>
      <c r="AI916" s="79"/>
      <c r="AJ916" s="79"/>
      <c r="AK916" s="79"/>
      <c r="AL916" s="79"/>
      <c r="AM916" s="79"/>
      <c r="AN916" s="79"/>
      <c r="AO916" s="79"/>
      <c r="AP916" s="79"/>
      <c r="AQ916" s="79"/>
      <c r="AR916" s="79"/>
      <c r="AS916" s="79"/>
      <c r="AT916" s="79"/>
    </row>
    <row r="917">
      <c r="A917" s="79"/>
      <c r="B917" s="79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79"/>
      <c r="R917" s="79"/>
      <c r="S917" s="79"/>
      <c r="T917" s="79"/>
      <c r="U917" s="79"/>
      <c r="V917" s="79"/>
      <c r="W917" s="79"/>
      <c r="X917" s="79"/>
      <c r="Y917" s="79"/>
      <c r="Z917" s="79"/>
      <c r="AA917" s="79"/>
      <c r="AB917" s="79"/>
      <c r="AC917" s="79"/>
      <c r="AD917" s="79"/>
      <c r="AE917" s="79"/>
      <c r="AF917" s="79"/>
      <c r="AG917" s="79"/>
      <c r="AH917" s="79"/>
      <c r="AI917" s="79"/>
      <c r="AJ917" s="79"/>
      <c r="AK917" s="79"/>
      <c r="AL917" s="79"/>
      <c r="AM917" s="79"/>
      <c r="AN917" s="79"/>
      <c r="AO917" s="79"/>
      <c r="AP917" s="79"/>
      <c r="AQ917" s="79"/>
      <c r="AR917" s="79"/>
      <c r="AS917" s="79"/>
      <c r="AT917" s="79"/>
    </row>
    <row r="918">
      <c r="A918" s="79"/>
      <c r="B918" s="79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79"/>
      <c r="R918" s="79"/>
      <c r="S918" s="79"/>
      <c r="T918" s="79"/>
      <c r="U918" s="79"/>
      <c r="V918" s="79"/>
      <c r="W918" s="79"/>
      <c r="X918" s="79"/>
      <c r="Y918" s="79"/>
      <c r="Z918" s="79"/>
      <c r="AA918" s="79"/>
      <c r="AB918" s="79"/>
      <c r="AC918" s="79"/>
      <c r="AD918" s="79"/>
      <c r="AE918" s="79"/>
      <c r="AF918" s="79"/>
      <c r="AG918" s="79"/>
      <c r="AH918" s="79"/>
      <c r="AI918" s="79"/>
      <c r="AJ918" s="79"/>
      <c r="AK918" s="79"/>
      <c r="AL918" s="79"/>
      <c r="AM918" s="79"/>
      <c r="AN918" s="79"/>
      <c r="AO918" s="79"/>
      <c r="AP918" s="79"/>
      <c r="AQ918" s="79"/>
      <c r="AR918" s="79"/>
      <c r="AS918" s="79"/>
      <c r="AT918" s="79"/>
    </row>
    <row r="919">
      <c r="A919" s="79"/>
      <c r="B919" s="79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79"/>
      <c r="R919" s="79"/>
      <c r="S919" s="79"/>
      <c r="T919" s="79"/>
      <c r="U919" s="79"/>
      <c r="V919" s="79"/>
      <c r="W919" s="79"/>
      <c r="X919" s="79"/>
      <c r="Y919" s="79"/>
      <c r="Z919" s="79"/>
      <c r="AA919" s="79"/>
      <c r="AB919" s="79"/>
      <c r="AC919" s="79"/>
      <c r="AD919" s="79"/>
      <c r="AE919" s="79"/>
      <c r="AF919" s="79"/>
      <c r="AG919" s="79"/>
      <c r="AH919" s="79"/>
      <c r="AI919" s="79"/>
      <c r="AJ919" s="79"/>
      <c r="AK919" s="79"/>
      <c r="AL919" s="79"/>
      <c r="AM919" s="79"/>
      <c r="AN919" s="79"/>
      <c r="AO919" s="79"/>
      <c r="AP919" s="79"/>
      <c r="AQ919" s="79"/>
      <c r="AR919" s="79"/>
      <c r="AS919" s="79"/>
      <c r="AT919" s="79"/>
    </row>
    <row r="920">
      <c r="A920" s="79"/>
      <c r="B920" s="79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79"/>
      <c r="R920" s="79"/>
      <c r="S920" s="79"/>
      <c r="T920" s="79"/>
      <c r="U920" s="79"/>
      <c r="V920" s="79"/>
      <c r="W920" s="79"/>
      <c r="X920" s="79"/>
      <c r="Y920" s="79"/>
      <c r="Z920" s="79"/>
      <c r="AA920" s="79"/>
      <c r="AB920" s="79"/>
      <c r="AC920" s="79"/>
      <c r="AD920" s="79"/>
      <c r="AE920" s="79"/>
      <c r="AF920" s="79"/>
      <c r="AG920" s="79"/>
      <c r="AH920" s="79"/>
      <c r="AI920" s="79"/>
      <c r="AJ920" s="79"/>
      <c r="AK920" s="79"/>
      <c r="AL920" s="79"/>
      <c r="AM920" s="79"/>
      <c r="AN920" s="79"/>
      <c r="AO920" s="79"/>
      <c r="AP920" s="79"/>
      <c r="AQ920" s="79"/>
      <c r="AR920" s="79"/>
      <c r="AS920" s="79"/>
      <c r="AT920" s="79"/>
    </row>
    <row r="921">
      <c r="A921" s="79"/>
      <c r="B921" s="79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79"/>
      <c r="R921" s="79"/>
      <c r="S921" s="79"/>
      <c r="T921" s="79"/>
      <c r="U921" s="79"/>
      <c r="V921" s="79"/>
      <c r="W921" s="79"/>
      <c r="X921" s="79"/>
      <c r="Y921" s="79"/>
      <c r="Z921" s="79"/>
      <c r="AA921" s="79"/>
      <c r="AB921" s="79"/>
      <c r="AC921" s="79"/>
      <c r="AD921" s="79"/>
      <c r="AE921" s="79"/>
      <c r="AF921" s="79"/>
      <c r="AG921" s="79"/>
      <c r="AH921" s="79"/>
      <c r="AI921" s="79"/>
      <c r="AJ921" s="79"/>
      <c r="AK921" s="79"/>
      <c r="AL921" s="79"/>
      <c r="AM921" s="79"/>
      <c r="AN921" s="79"/>
      <c r="AO921" s="79"/>
      <c r="AP921" s="79"/>
      <c r="AQ921" s="79"/>
      <c r="AR921" s="79"/>
      <c r="AS921" s="79"/>
      <c r="AT921" s="79"/>
    </row>
    <row r="922">
      <c r="A922" s="79"/>
      <c r="B922" s="79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79"/>
      <c r="R922" s="79"/>
      <c r="S922" s="79"/>
      <c r="T922" s="79"/>
      <c r="U922" s="79"/>
      <c r="V922" s="79"/>
      <c r="W922" s="79"/>
      <c r="X922" s="79"/>
      <c r="Y922" s="79"/>
      <c r="Z922" s="79"/>
      <c r="AA922" s="79"/>
      <c r="AB922" s="79"/>
      <c r="AC922" s="79"/>
      <c r="AD922" s="79"/>
      <c r="AE922" s="79"/>
      <c r="AF922" s="79"/>
      <c r="AG922" s="79"/>
      <c r="AH922" s="79"/>
      <c r="AI922" s="79"/>
      <c r="AJ922" s="79"/>
      <c r="AK922" s="79"/>
      <c r="AL922" s="79"/>
      <c r="AM922" s="79"/>
      <c r="AN922" s="79"/>
      <c r="AO922" s="79"/>
      <c r="AP922" s="79"/>
      <c r="AQ922" s="79"/>
      <c r="AR922" s="79"/>
      <c r="AS922" s="79"/>
      <c r="AT922" s="79"/>
    </row>
    <row r="923">
      <c r="A923" s="79"/>
      <c r="B923" s="79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79"/>
      <c r="R923" s="79"/>
      <c r="S923" s="79"/>
      <c r="T923" s="79"/>
      <c r="U923" s="79"/>
      <c r="V923" s="79"/>
      <c r="W923" s="79"/>
      <c r="X923" s="79"/>
      <c r="Y923" s="79"/>
      <c r="Z923" s="79"/>
      <c r="AA923" s="79"/>
      <c r="AB923" s="79"/>
      <c r="AC923" s="79"/>
      <c r="AD923" s="79"/>
      <c r="AE923" s="79"/>
      <c r="AF923" s="79"/>
      <c r="AG923" s="79"/>
      <c r="AH923" s="79"/>
      <c r="AI923" s="79"/>
      <c r="AJ923" s="79"/>
      <c r="AK923" s="79"/>
      <c r="AL923" s="79"/>
      <c r="AM923" s="79"/>
      <c r="AN923" s="79"/>
      <c r="AO923" s="79"/>
      <c r="AP923" s="79"/>
      <c r="AQ923" s="79"/>
      <c r="AR923" s="79"/>
      <c r="AS923" s="79"/>
      <c r="AT923" s="79"/>
    </row>
    <row r="924">
      <c r="A924" s="79"/>
      <c r="B924" s="79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79"/>
      <c r="R924" s="79"/>
      <c r="S924" s="79"/>
      <c r="T924" s="79"/>
      <c r="U924" s="79"/>
      <c r="V924" s="79"/>
      <c r="W924" s="79"/>
      <c r="X924" s="79"/>
      <c r="Y924" s="79"/>
      <c r="Z924" s="79"/>
      <c r="AA924" s="79"/>
      <c r="AB924" s="79"/>
      <c r="AC924" s="79"/>
      <c r="AD924" s="79"/>
      <c r="AE924" s="79"/>
      <c r="AF924" s="79"/>
      <c r="AG924" s="79"/>
      <c r="AH924" s="79"/>
      <c r="AI924" s="79"/>
      <c r="AJ924" s="79"/>
      <c r="AK924" s="79"/>
      <c r="AL924" s="79"/>
      <c r="AM924" s="79"/>
      <c r="AN924" s="79"/>
      <c r="AO924" s="79"/>
      <c r="AP924" s="79"/>
      <c r="AQ924" s="79"/>
      <c r="AR924" s="79"/>
      <c r="AS924" s="79"/>
      <c r="AT924" s="79"/>
    </row>
    <row r="925">
      <c r="A925" s="79"/>
      <c r="B925" s="79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79"/>
      <c r="R925" s="79"/>
      <c r="S925" s="79"/>
      <c r="T925" s="79"/>
      <c r="U925" s="79"/>
      <c r="V925" s="79"/>
      <c r="W925" s="79"/>
      <c r="X925" s="79"/>
      <c r="Y925" s="79"/>
      <c r="Z925" s="79"/>
      <c r="AA925" s="79"/>
      <c r="AB925" s="79"/>
      <c r="AC925" s="79"/>
      <c r="AD925" s="79"/>
      <c r="AE925" s="79"/>
      <c r="AF925" s="79"/>
      <c r="AG925" s="79"/>
      <c r="AH925" s="79"/>
      <c r="AI925" s="79"/>
      <c r="AJ925" s="79"/>
      <c r="AK925" s="79"/>
      <c r="AL925" s="79"/>
      <c r="AM925" s="79"/>
      <c r="AN925" s="79"/>
      <c r="AO925" s="79"/>
      <c r="AP925" s="79"/>
      <c r="AQ925" s="79"/>
      <c r="AR925" s="79"/>
      <c r="AS925" s="79"/>
      <c r="AT925" s="79"/>
    </row>
    <row r="926">
      <c r="A926" s="79"/>
      <c r="B926" s="79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79"/>
      <c r="R926" s="79"/>
      <c r="S926" s="79"/>
      <c r="T926" s="79"/>
      <c r="U926" s="79"/>
      <c r="V926" s="79"/>
      <c r="W926" s="79"/>
      <c r="X926" s="79"/>
      <c r="Y926" s="79"/>
      <c r="Z926" s="79"/>
      <c r="AA926" s="79"/>
      <c r="AB926" s="79"/>
      <c r="AC926" s="79"/>
      <c r="AD926" s="79"/>
      <c r="AE926" s="79"/>
      <c r="AF926" s="79"/>
      <c r="AG926" s="79"/>
      <c r="AH926" s="79"/>
      <c r="AI926" s="79"/>
      <c r="AJ926" s="79"/>
      <c r="AK926" s="79"/>
      <c r="AL926" s="79"/>
      <c r="AM926" s="79"/>
      <c r="AN926" s="79"/>
      <c r="AO926" s="79"/>
      <c r="AP926" s="79"/>
      <c r="AQ926" s="79"/>
      <c r="AR926" s="79"/>
      <c r="AS926" s="79"/>
      <c r="AT926" s="79"/>
    </row>
    <row r="927">
      <c r="A927" s="79"/>
      <c r="B927" s="79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79"/>
      <c r="R927" s="79"/>
      <c r="S927" s="79"/>
      <c r="T927" s="79"/>
      <c r="U927" s="79"/>
      <c r="V927" s="79"/>
      <c r="W927" s="79"/>
      <c r="X927" s="79"/>
      <c r="Y927" s="79"/>
      <c r="Z927" s="79"/>
      <c r="AA927" s="79"/>
      <c r="AB927" s="79"/>
      <c r="AC927" s="79"/>
      <c r="AD927" s="79"/>
      <c r="AE927" s="79"/>
      <c r="AF927" s="79"/>
      <c r="AG927" s="79"/>
      <c r="AH927" s="79"/>
      <c r="AI927" s="79"/>
      <c r="AJ927" s="79"/>
      <c r="AK927" s="79"/>
      <c r="AL927" s="79"/>
      <c r="AM927" s="79"/>
      <c r="AN927" s="79"/>
      <c r="AO927" s="79"/>
      <c r="AP927" s="79"/>
      <c r="AQ927" s="79"/>
      <c r="AR927" s="79"/>
      <c r="AS927" s="79"/>
      <c r="AT927" s="79"/>
    </row>
    <row r="928">
      <c r="A928" s="79"/>
      <c r="B928" s="79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79"/>
      <c r="R928" s="79"/>
      <c r="S928" s="79"/>
      <c r="T928" s="79"/>
      <c r="U928" s="79"/>
      <c r="V928" s="79"/>
      <c r="W928" s="79"/>
      <c r="X928" s="79"/>
      <c r="Y928" s="79"/>
      <c r="Z928" s="79"/>
      <c r="AA928" s="79"/>
      <c r="AB928" s="79"/>
      <c r="AC928" s="79"/>
      <c r="AD928" s="79"/>
      <c r="AE928" s="79"/>
      <c r="AF928" s="79"/>
      <c r="AG928" s="79"/>
      <c r="AH928" s="79"/>
      <c r="AI928" s="79"/>
      <c r="AJ928" s="79"/>
      <c r="AK928" s="79"/>
      <c r="AL928" s="79"/>
      <c r="AM928" s="79"/>
      <c r="AN928" s="79"/>
      <c r="AO928" s="79"/>
      <c r="AP928" s="79"/>
      <c r="AQ928" s="79"/>
      <c r="AR928" s="79"/>
      <c r="AS928" s="79"/>
      <c r="AT928" s="79"/>
    </row>
    <row r="929">
      <c r="A929" s="79"/>
      <c r="B929" s="79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79"/>
      <c r="R929" s="79"/>
      <c r="S929" s="79"/>
      <c r="T929" s="79"/>
      <c r="U929" s="79"/>
      <c r="V929" s="79"/>
      <c r="W929" s="79"/>
      <c r="X929" s="79"/>
      <c r="Y929" s="79"/>
      <c r="Z929" s="79"/>
      <c r="AA929" s="79"/>
      <c r="AB929" s="79"/>
      <c r="AC929" s="79"/>
      <c r="AD929" s="79"/>
      <c r="AE929" s="79"/>
      <c r="AF929" s="79"/>
      <c r="AG929" s="79"/>
      <c r="AH929" s="79"/>
      <c r="AI929" s="79"/>
      <c r="AJ929" s="79"/>
      <c r="AK929" s="79"/>
      <c r="AL929" s="79"/>
      <c r="AM929" s="79"/>
      <c r="AN929" s="79"/>
      <c r="AO929" s="79"/>
      <c r="AP929" s="79"/>
      <c r="AQ929" s="79"/>
      <c r="AR929" s="79"/>
      <c r="AS929" s="79"/>
      <c r="AT929" s="79"/>
    </row>
    <row r="930">
      <c r="A930" s="79"/>
      <c r="B930" s="79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79"/>
      <c r="R930" s="79"/>
      <c r="S930" s="79"/>
      <c r="T930" s="79"/>
      <c r="U930" s="79"/>
      <c r="V930" s="79"/>
      <c r="W930" s="79"/>
      <c r="X930" s="79"/>
      <c r="Y930" s="79"/>
      <c r="Z930" s="79"/>
      <c r="AA930" s="79"/>
      <c r="AB930" s="79"/>
      <c r="AC930" s="79"/>
      <c r="AD930" s="79"/>
      <c r="AE930" s="79"/>
      <c r="AF930" s="79"/>
      <c r="AG930" s="79"/>
      <c r="AH930" s="79"/>
      <c r="AI930" s="79"/>
      <c r="AJ930" s="79"/>
      <c r="AK930" s="79"/>
      <c r="AL930" s="79"/>
      <c r="AM930" s="79"/>
      <c r="AN930" s="79"/>
      <c r="AO930" s="79"/>
      <c r="AP930" s="79"/>
      <c r="AQ930" s="79"/>
      <c r="AR930" s="79"/>
      <c r="AS930" s="79"/>
      <c r="AT930" s="79"/>
    </row>
    <row r="931">
      <c r="A931" s="79"/>
      <c r="B931" s="79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79"/>
      <c r="R931" s="79"/>
      <c r="S931" s="79"/>
      <c r="T931" s="79"/>
      <c r="U931" s="79"/>
      <c r="V931" s="79"/>
      <c r="W931" s="79"/>
      <c r="X931" s="79"/>
      <c r="Y931" s="79"/>
      <c r="Z931" s="79"/>
      <c r="AA931" s="79"/>
      <c r="AB931" s="79"/>
      <c r="AC931" s="79"/>
      <c r="AD931" s="79"/>
      <c r="AE931" s="79"/>
      <c r="AF931" s="79"/>
      <c r="AG931" s="79"/>
      <c r="AH931" s="79"/>
      <c r="AI931" s="79"/>
      <c r="AJ931" s="79"/>
      <c r="AK931" s="79"/>
      <c r="AL931" s="79"/>
      <c r="AM931" s="79"/>
      <c r="AN931" s="79"/>
      <c r="AO931" s="79"/>
      <c r="AP931" s="79"/>
      <c r="AQ931" s="79"/>
      <c r="AR931" s="79"/>
      <c r="AS931" s="79"/>
      <c r="AT931" s="79"/>
    </row>
    <row r="932">
      <c r="A932" s="79"/>
      <c r="B932" s="79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79"/>
      <c r="R932" s="79"/>
      <c r="S932" s="79"/>
      <c r="T932" s="79"/>
      <c r="U932" s="79"/>
      <c r="V932" s="79"/>
      <c r="W932" s="79"/>
      <c r="X932" s="79"/>
      <c r="Y932" s="79"/>
      <c r="Z932" s="79"/>
      <c r="AA932" s="79"/>
      <c r="AB932" s="79"/>
      <c r="AC932" s="79"/>
      <c r="AD932" s="79"/>
      <c r="AE932" s="79"/>
      <c r="AF932" s="79"/>
      <c r="AG932" s="79"/>
      <c r="AH932" s="79"/>
      <c r="AI932" s="79"/>
      <c r="AJ932" s="79"/>
      <c r="AK932" s="79"/>
      <c r="AL932" s="79"/>
      <c r="AM932" s="79"/>
      <c r="AN932" s="79"/>
      <c r="AO932" s="79"/>
      <c r="AP932" s="79"/>
      <c r="AQ932" s="79"/>
      <c r="AR932" s="79"/>
      <c r="AS932" s="79"/>
      <c r="AT932" s="79"/>
    </row>
    <row r="933">
      <c r="A933" s="79"/>
      <c r="B933" s="79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79"/>
      <c r="R933" s="79"/>
      <c r="S933" s="79"/>
      <c r="T933" s="79"/>
      <c r="U933" s="79"/>
      <c r="V933" s="79"/>
      <c r="W933" s="79"/>
      <c r="X933" s="79"/>
      <c r="Y933" s="79"/>
      <c r="Z933" s="79"/>
      <c r="AA933" s="79"/>
      <c r="AB933" s="79"/>
      <c r="AC933" s="79"/>
      <c r="AD933" s="79"/>
      <c r="AE933" s="79"/>
      <c r="AF933" s="79"/>
      <c r="AG933" s="79"/>
      <c r="AH933" s="79"/>
      <c r="AI933" s="79"/>
      <c r="AJ933" s="79"/>
      <c r="AK933" s="79"/>
      <c r="AL933" s="79"/>
      <c r="AM933" s="79"/>
      <c r="AN933" s="79"/>
      <c r="AO933" s="79"/>
      <c r="AP933" s="79"/>
      <c r="AQ933" s="79"/>
      <c r="AR933" s="79"/>
      <c r="AS933" s="79"/>
      <c r="AT933" s="79"/>
    </row>
    <row r="934">
      <c r="A934" s="79"/>
      <c r="B934" s="79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79"/>
      <c r="R934" s="79"/>
      <c r="S934" s="79"/>
      <c r="T934" s="79"/>
      <c r="U934" s="79"/>
      <c r="V934" s="79"/>
      <c r="W934" s="79"/>
      <c r="X934" s="79"/>
      <c r="Y934" s="79"/>
      <c r="Z934" s="79"/>
      <c r="AA934" s="79"/>
      <c r="AB934" s="79"/>
      <c r="AC934" s="79"/>
      <c r="AD934" s="79"/>
      <c r="AE934" s="79"/>
      <c r="AF934" s="79"/>
      <c r="AG934" s="79"/>
      <c r="AH934" s="79"/>
      <c r="AI934" s="79"/>
      <c r="AJ934" s="79"/>
      <c r="AK934" s="79"/>
      <c r="AL934" s="79"/>
      <c r="AM934" s="79"/>
      <c r="AN934" s="79"/>
      <c r="AO934" s="79"/>
      <c r="AP934" s="79"/>
      <c r="AQ934" s="79"/>
      <c r="AR934" s="79"/>
      <c r="AS934" s="79"/>
      <c r="AT934" s="79"/>
    </row>
    <row r="935">
      <c r="A935" s="79"/>
      <c r="B935" s="79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79"/>
      <c r="R935" s="79"/>
      <c r="S935" s="79"/>
      <c r="T935" s="79"/>
      <c r="U935" s="79"/>
      <c r="V935" s="79"/>
      <c r="W935" s="79"/>
      <c r="X935" s="79"/>
      <c r="Y935" s="79"/>
      <c r="Z935" s="79"/>
      <c r="AA935" s="79"/>
      <c r="AB935" s="79"/>
      <c r="AC935" s="79"/>
      <c r="AD935" s="79"/>
      <c r="AE935" s="79"/>
      <c r="AF935" s="79"/>
      <c r="AG935" s="79"/>
      <c r="AH935" s="79"/>
      <c r="AI935" s="79"/>
      <c r="AJ935" s="79"/>
      <c r="AK935" s="79"/>
      <c r="AL935" s="79"/>
      <c r="AM935" s="79"/>
      <c r="AN935" s="79"/>
      <c r="AO935" s="79"/>
      <c r="AP935" s="79"/>
      <c r="AQ935" s="79"/>
      <c r="AR935" s="79"/>
      <c r="AS935" s="79"/>
      <c r="AT935" s="79"/>
    </row>
    <row r="936">
      <c r="A936" s="79"/>
      <c r="B936" s="79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79"/>
      <c r="R936" s="79"/>
      <c r="S936" s="79"/>
      <c r="T936" s="79"/>
      <c r="U936" s="79"/>
      <c r="V936" s="79"/>
      <c r="W936" s="79"/>
      <c r="X936" s="79"/>
      <c r="Y936" s="79"/>
      <c r="Z936" s="79"/>
      <c r="AA936" s="79"/>
      <c r="AB936" s="79"/>
      <c r="AC936" s="79"/>
      <c r="AD936" s="79"/>
      <c r="AE936" s="79"/>
      <c r="AF936" s="79"/>
      <c r="AG936" s="79"/>
      <c r="AH936" s="79"/>
      <c r="AI936" s="79"/>
      <c r="AJ936" s="79"/>
      <c r="AK936" s="79"/>
      <c r="AL936" s="79"/>
      <c r="AM936" s="79"/>
      <c r="AN936" s="79"/>
      <c r="AO936" s="79"/>
      <c r="AP936" s="79"/>
      <c r="AQ936" s="79"/>
      <c r="AR936" s="79"/>
      <c r="AS936" s="79"/>
      <c r="AT936" s="79"/>
    </row>
    <row r="937">
      <c r="A937" s="79"/>
      <c r="B937" s="79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79"/>
      <c r="R937" s="79"/>
      <c r="S937" s="79"/>
      <c r="T937" s="79"/>
      <c r="U937" s="79"/>
      <c r="V937" s="79"/>
      <c r="W937" s="79"/>
      <c r="X937" s="79"/>
      <c r="Y937" s="79"/>
      <c r="Z937" s="79"/>
      <c r="AA937" s="79"/>
      <c r="AB937" s="79"/>
      <c r="AC937" s="79"/>
      <c r="AD937" s="79"/>
      <c r="AE937" s="79"/>
      <c r="AF937" s="79"/>
      <c r="AG937" s="79"/>
      <c r="AH937" s="79"/>
      <c r="AI937" s="79"/>
      <c r="AJ937" s="79"/>
      <c r="AK937" s="79"/>
      <c r="AL937" s="79"/>
      <c r="AM937" s="79"/>
      <c r="AN937" s="79"/>
      <c r="AO937" s="79"/>
      <c r="AP937" s="79"/>
      <c r="AQ937" s="79"/>
      <c r="AR937" s="79"/>
      <c r="AS937" s="79"/>
      <c r="AT937" s="79"/>
    </row>
    <row r="938">
      <c r="A938" s="79"/>
      <c r="B938" s="79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79"/>
      <c r="R938" s="79"/>
      <c r="S938" s="79"/>
      <c r="T938" s="79"/>
      <c r="U938" s="79"/>
      <c r="V938" s="79"/>
      <c r="W938" s="79"/>
      <c r="X938" s="79"/>
      <c r="Y938" s="79"/>
      <c r="Z938" s="79"/>
      <c r="AA938" s="79"/>
      <c r="AB938" s="79"/>
      <c r="AC938" s="79"/>
      <c r="AD938" s="79"/>
      <c r="AE938" s="79"/>
      <c r="AF938" s="79"/>
      <c r="AG938" s="79"/>
      <c r="AH938" s="79"/>
      <c r="AI938" s="79"/>
      <c r="AJ938" s="79"/>
      <c r="AK938" s="79"/>
      <c r="AL938" s="79"/>
      <c r="AM938" s="79"/>
      <c r="AN938" s="79"/>
      <c r="AO938" s="79"/>
      <c r="AP938" s="79"/>
      <c r="AQ938" s="79"/>
      <c r="AR938" s="79"/>
      <c r="AS938" s="79"/>
      <c r="AT938" s="79"/>
    </row>
    <row r="939">
      <c r="A939" s="79"/>
      <c r="B939" s="79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79"/>
      <c r="R939" s="79"/>
      <c r="S939" s="79"/>
      <c r="T939" s="79"/>
      <c r="U939" s="79"/>
      <c r="V939" s="79"/>
      <c r="W939" s="79"/>
      <c r="X939" s="79"/>
      <c r="Y939" s="79"/>
      <c r="Z939" s="79"/>
      <c r="AA939" s="79"/>
      <c r="AB939" s="79"/>
      <c r="AC939" s="79"/>
      <c r="AD939" s="79"/>
      <c r="AE939" s="79"/>
      <c r="AF939" s="79"/>
      <c r="AG939" s="79"/>
      <c r="AH939" s="79"/>
      <c r="AI939" s="79"/>
      <c r="AJ939" s="79"/>
      <c r="AK939" s="79"/>
      <c r="AL939" s="79"/>
      <c r="AM939" s="79"/>
      <c r="AN939" s="79"/>
      <c r="AO939" s="79"/>
      <c r="AP939" s="79"/>
      <c r="AQ939" s="79"/>
      <c r="AR939" s="79"/>
      <c r="AS939" s="79"/>
      <c r="AT939" s="79"/>
    </row>
    <row r="940">
      <c r="A940" s="79"/>
      <c r="B940" s="79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79"/>
      <c r="R940" s="79"/>
      <c r="S940" s="79"/>
      <c r="T940" s="79"/>
      <c r="U940" s="79"/>
      <c r="V940" s="79"/>
      <c r="W940" s="79"/>
      <c r="X940" s="79"/>
      <c r="Y940" s="79"/>
      <c r="Z940" s="79"/>
      <c r="AA940" s="79"/>
      <c r="AB940" s="79"/>
      <c r="AC940" s="79"/>
      <c r="AD940" s="79"/>
      <c r="AE940" s="79"/>
      <c r="AF940" s="79"/>
      <c r="AG940" s="79"/>
      <c r="AH940" s="79"/>
      <c r="AI940" s="79"/>
      <c r="AJ940" s="79"/>
      <c r="AK940" s="79"/>
      <c r="AL940" s="79"/>
      <c r="AM940" s="79"/>
      <c r="AN940" s="79"/>
      <c r="AO940" s="79"/>
      <c r="AP940" s="79"/>
      <c r="AQ940" s="79"/>
      <c r="AR940" s="79"/>
      <c r="AS940" s="79"/>
      <c r="AT940" s="79"/>
    </row>
    <row r="941">
      <c r="A941" s="79"/>
      <c r="B941" s="79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79"/>
      <c r="R941" s="79"/>
      <c r="S941" s="79"/>
      <c r="T941" s="79"/>
      <c r="U941" s="79"/>
      <c r="V941" s="79"/>
      <c r="W941" s="79"/>
      <c r="X941" s="79"/>
      <c r="Y941" s="79"/>
      <c r="Z941" s="79"/>
      <c r="AA941" s="79"/>
      <c r="AB941" s="79"/>
      <c r="AC941" s="79"/>
      <c r="AD941" s="79"/>
      <c r="AE941" s="79"/>
      <c r="AF941" s="79"/>
      <c r="AG941" s="79"/>
      <c r="AH941" s="79"/>
      <c r="AI941" s="79"/>
      <c r="AJ941" s="79"/>
      <c r="AK941" s="79"/>
      <c r="AL941" s="79"/>
      <c r="AM941" s="79"/>
      <c r="AN941" s="79"/>
      <c r="AO941" s="79"/>
      <c r="AP941" s="79"/>
      <c r="AQ941" s="79"/>
      <c r="AR941" s="79"/>
      <c r="AS941" s="79"/>
      <c r="AT941" s="79"/>
    </row>
    <row r="942">
      <c r="A942" s="79"/>
      <c r="B942" s="79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79"/>
      <c r="R942" s="79"/>
      <c r="S942" s="79"/>
      <c r="T942" s="79"/>
      <c r="U942" s="79"/>
      <c r="V942" s="79"/>
      <c r="W942" s="79"/>
      <c r="X942" s="79"/>
      <c r="Y942" s="79"/>
      <c r="Z942" s="79"/>
      <c r="AA942" s="79"/>
      <c r="AB942" s="79"/>
      <c r="AC942" s="79"/>
      <c r="AD942" s="79"/>
      <c r="AE942" s="79"/>
      <c r="AF942" s="79"/>
      <c r="AG942" s="79"/>
      <c r="AH942" s="79"/>
      <c r="AI942" s="79"/>
      <c r="AJ942" s="79"/>
      <c r="AK942" s="79"/>
      <c r="AL942" s="79"/>
      <c r="AM942" s="79"/>
      <c r="AN942" s="79"/>
      <c r="AO942" s="79"/>
      <c r="AP942" s="79"/>
      <c r="AQ942" s="79"/>
      <c r="AR942" s="79"/>
      <c r="AS942" s="79"/>
      <c r="AT942" s="79"/>
    </row>
    <row r="943">
      <c r="A943" s="79"/>
      <c r="B943" s="79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79"/>
      <c r="R943" s="79"/>
      <c r="S943" s="79"/>
      <c r="T943" s="79"/>
      <c r="U943" s="79"/>
      <c r="V943" s="79"/>
      <c r="W943" s="79"/>
      <c r="X943" s="79"/>
      <c r="Y943" s="79"/>
      <c r="Z943" s="79"/>
      <c r="AA943" s="79"/>
      <c r="AB943" s="79"/>
      <c r="AC943" s="79"/>
      <c r="AD943" s="79"/>
      <c r="AE943" s="79"/>
      <c r="AF943" s="79"/>
      <c r="AG943" s="79"/>
      <c r="AH943" s="79"/>
      <c r="AI943" s="79"/>
      <c r="AJ943" s="79"/>
      <c r="AK943" s="79"/>
      <c r="AL943" s="79"/>
      <c r="AM943" s="79"/>
      <c r="AN943" s="79"/>
      <c r="AO943" s="79"/>
      <c r="AP943" s="79"/>
      <c r="AQ943" s="79"/>
      <c r="AR943" s="79"/>
      <c r="AS943" s="79"/>
      <c r="AT943" s="79"/>
    </row>
    <row r="944">
      <c r="A944" s="79"/>
      <c r="B944" s="79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79"/>
      <c r="R944" s="79"/>
      <c r="S944" s="79"/>
      <c r="T944" s="79"/>
      <c r="U944" s="79"/>
      <c r="V944" s="79"/>
      <c r="W944" s="79"/>
      <c r="X944" s="79"/>
      <c r="Y944" s="79"/>
      <c r="Z944" s="79"/>
      <c r="AA944" s="79"/>
      <c r="AB944" s="79"/>
      <c r="AC944" s="79"/>
      <c r="AD944" s="79"/>
      <c r="AE944" s="79"/>
      <c r="AF944" s="79"/>
      <c r="AG944" s="79"/>
      <c r="AH944" s="79"/>
      <c r="AI944" s="79"/>
      <c r="AJ944" s="79"/>
      <c r="AK944" s="79"/>
      <c r="AL944" s="79"/>
      <c r="AM944" s="79"/>
      <c r="AN944" s="79"/>
      <c r="AO944" s="79"/>
      <c r="AP944" s="79"/>
      <c r="AQ944" s="79"/>
      <c r="AR944" s="79"/>
      <c r="AS944" s="79"/>
      <c r="AT944" s="79"/>
    </row>
    <row r="945">
      <c r="A945" s="79"/>
      <c r="B945" s="79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79"/>
      <c r="R945" s="79"/>
      <c r="S945" s="79"/>
      <c r="T945" s="79"/>
      <c r="U945" s="79"/>
      <c r="V945" s="79"/>
      <c r="W945" s="79"/>
      <c r="X945" s="79"/>
      <c r="Y945" s="79"/>
      <c r="Z945" s="79"/>
      <c r="AA945" s="79"/>
      <c r="AB945" s="79"/>
      <c r="AC945" s="79"/>
      <c r="AD945" s="79"/>
      <c r="AE945" s="79"/>
      <c r="AF945" s="79"/>
      <c r="AG945" s="79"/>
      <c r="AH945" s="79"/>
      <c r="AI945" s="79"/>
      <c r="AJ945" s="79"/>
      <c r="AK945" s="79"/>
      <c r="AL945" s="79"/>
      <c r="AM945" s="79"/>
      <c r="AN945" s="79"/>
      <c r="AO945" s="79"/>
      <c r="AP945" s="79"/>
      <c r="AQ945" s="79"/>
      <c r="AR945" s="79"/>
      <c r="AS945" s="79"/>
      <c r="AT945" s="79"/>
    </row>
    <row r="946">
      <c r="A946" s="79"/>
      <c r="B946" s="79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79"/>
      <c r="R946" s="79"/>
      <c r="S946" s="79"/>
      <c r="T946" s="79"/>
      <c r="U946" s="79"/>
      <c r="V946" s="79"/>
      <c r="W946" s="79"/>
      <c r="X946" s="79"/>
      <c r="Y946" s="79"/>
      <c r="Z946" s="79"/>
      <c r="AA946" s="79"/>
      <c r="AB946" s="79"/>
      <c r="AC946" s="79"/>
      <c r="AD946" s="79"/>
      <c r="AE946" s="79"/>
      <c r="AF946" s="79"/>
      <c r="AG946" s="79"/>
      <c r="AH946" s="79"/>
      <c r="AI946" s="79"/>
      <c r="AJ946" s="79"/>
      <c r="AK946" s="79"/>
      <c r="AL946" s="79"/>
      <c r="AM946" s="79"/>
      <c r="AN946" s="79"/>
      <c r="AO946" s="79"/>
      <c r="AP946" s="79"/>
      <c r="AQ946" s="79"/>
      <c r="AR946" s="79"/>
      <c r="AS946" s="79"/>
      <c r="AT946" s="79"/>
    </row>
    <row r="947">
      <c r="A947" s="79"/>
      <c r="B947" s="79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79"/>
      <c r="R947" s="79"/>
      <c r="S947" s="79"/>
      <c r="T947" s="79"/>
      <c r="U947" s="79"/>
      <c r="V947" s="79"/>
      <c r="W947" s="79"/>
      <c r="X947" s="79"/>
      <c r="Y947" s="79"/>
      <c r="Z947" s="79"/>
      <c r="AA947" s="79"/>
      <c r="AB947" s="79"/>
      <c r="AC947" s="79"/>
      <c r="AD947" s="79"/>
      <c r="AE947" s="79"/>
      <c r="AF947" s="79"/>
      <c r="AG947" s="79"/>
      <c r="AH947" s="79"/>
      <c r="AI947" s="79"/>
      <c r="AJ947" s="79"/>
      <c r="AK947" s="79"/>
      <c r="AL947" s="79"/>
      <c r="AM947" s="79"/>
      <c r="AN947" s="79"/>
      <c r="AO947" s="79"/>
      <c r="AP947" s="79"/>
      <c r="AQ947" s="79"/>
      <c r="AR947" s="79"/>
      <c r="AS947" s="79"/>
      <c r="AT947" s="79"/>
    </row>
    <row r="948">
      <c r="A948" s="79"/>
      <c r="B948" s="79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79"/>
      <c r="R948" s="79"/>
      <c r="S948" s="79"/>
      <c r="T948" s="79"/>
      <c r="U948" s="79"/>
      <c r="V948" s="79"/>
      <c r="W948" s="79"/>
      <c r="X948" s="79"/>
      <c r="Y948" s="79"/>
      <c r="Z948" s="79"/>
      <c r="AA948" s="79"/>
      <c r="AB948" s="79"/>
      <c r="AC948" s="79"/>
      <c r="AD948" s="79"/>
      <c r="AE948" s="79"/>
      <c r="AF948" s="79"/>
      <c r="AG948" s="79"/>
      <c r="AH948" s="79"/>
      <c r="AI948" s="79"/>
      <c r="AJ948" s="79"/>
      <c r="AK948" s="79"/>
      <c r="AL948" s="79"/>
      <c r="AM948" s="79"/>
      <c r="AN948" s="79"/>
      <c r="AO948" s="79"/>
      <c r="AP948" s="79"/>
      <c r="AQ948" s="79"/>
      <c r="AR948" s="79"/>
      <c r="AS948" s="79"/>
      <c r="AT948" s="79"/>
    </row>
    <row r="949">
      <c r="A949" s="79"/>
      <c r="B949" s="79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79"/>
      <c r="R949" s="79"/>
      <c r="S949" s="79"/>
      <c r="T949" s="79"/>
      <c r="U949" s="79"/>
      <c r="V949" s="79"/>
      <c r="W949" s="79"/>
      <c r="X949" s="79"/>
      <c r="Y949" s="79"/>
      <c r="Z949" s="79"/>
      <c r="AA949" s="79"/>
      <c r="AB949" s="79"/>
      <c r="AC949" s="79"/>
      <c r="AD949" s="79"/>
      <c r="AE949" s="79"/>
      <c r="AF949" s="79"/>
      <c r="AG949" s="79"/>
      <c r="AH949" s="79"/>
      <c r="AI949" s="79"/>
      <c r="AJ949" s="79"/>
      <c r="AK949" s="79"/>
      <c r="AL949" s="79"/>
      <c r="AM949" s="79"/>
      <c r="AN949" s="79"/>
      <c r="AO949" s="79"/>
      <c r="AP949" s="79"/>
      <c r="AQ949" s="79"/>
      <c r="AR949" s="79"/>
      <c r="AS949" s="79"/>
      <c r="AT949" s="79"/>
    </row>
    <row r="950">
      <c r="A950" s="79"/>
      <c r="B950" s="79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79"/>
      <c r="R950" s="79"/>
      <c r="S950" s="79"/>
      <c r="T950" s="79"/>
      <c r="U950" s="79"/>
      <c r="V950" s="79"/>
      <c r="W950" s="79"/>
      <c r="X950" s="79"/>
      <c r="Y950" s="79"/>
      <c r="Z950" s="79"/>
      <c r="AA950" s="79"/>
      <c r="AB950" s="79"/>
      <c r="AC950" s="79"/>
      <c r="AD950" s="79"/>
      <c r="AE950" s="79"/>
      <c r="AF950" s="79"/>
      <c r="AG950" s="79"/>
      <c r="AH950" s="79"/>
      <c r="AI950" s="79"/>
      <c r="AJ950" s="79"/>
      <c r="AK950" s="79"/>
      <c r="AL950" s="79"/>
      <c r="AM950" s="79"/>
      <c r="AN950" s="79"/>
      <c r="AO950" s="79"/>
      <c r="AP950" s="79"/>
      <c r="AQ950" s="79"/>
      <c r="AR950" s="79"/>
      <c r="AS950" s="79"/>
      <c r="AT950" s="79"/>
    </row>
    <row r="951">
      <c r="A951" s="79"/>
      <c r="B951" s="79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79"/>
      <c r="R951" s="79"/>
      <c r="S951" s="79"/>
      <c r="T951" s="79"/>
      <c r="U951" s="79"/>
      <c r="V951" s="79"/>
      <c r="W951" s="79"/>
      <c r="X951" s="79"/>
      <c r="Y951" s="79"/>
      <c r="Z951" s="79"/>
      <c r="AA951" s="79"/>
      <c r="AB951" s="79"/>
      <c r="AC951" s="79"/>
      <c r="AD951" s="79"/>
      <c r="AE951" s="79"/>
      <c r="AF951" s="79"/>
      <c r="AG951" s="79"/>
      <c r="AH951" s="79"/>
      <c r="AI951" s="79"/>
      <c r="AJ951" s="79"/>
      <c r="AK951" s="79"/>
      <c r="AL951" s="79"/>
      <c r="AM951" s="79"/>
      <c r="AN951" s="79"/>
      <c r="AO951" s="79"/>
      <c r="AP951" s="79"/>
      <c r="AQ951" s="79"/>
      <c r="AR951" s="79"/>
      <c r="AS951" s="79"/>
      <c r="AT951" s="79"/>
    </row>
    <row r="952">
      <c r="A952" s="79"/>
      <c r="B952" s="79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79"/>
      <c r="R952" s="79"/>
      <c r="S952" s="79"/>
      <c r="T952" s="79"/>
      <c r="U952" s="79"/>
      <c r="V952" s="79"/>
      <c r="W952" s="79"/>
      <c r="X952" s="79"/>
      <c r="Y952" s="79"/>
      <c r="Z952" s="79"/>
      <c r="AA952" s="79"/>
      <c r="AB952" s="79"/>
      <c r="AC952" s="79"/>
      <c r="AD952" s="79"/>
      <c r="AE952" s="79"/>
      <c r="AF952" s="79"/>
      <c r="AG952" s="79"/>
      <c r="AH952" s="79"/>
      <c r="AI952" s="79"/>
      <c r="AJ952" s="79"/>
      <c r="AK952" s="79"/>
      <c r="AL952" s="79"/>
      <c r="AM952" s="79"/>
      <c r="AN952" s="79"/>
      <c r="AO952" s="79"/>
      <c r="AP952" s="79"/>
      <c r="AQ952" s="79"/>
      <c r="AR952" s="79"/>
      <c r="AS952" s="79"/>
      <c r="AT952" s="79"/>
    </row>
    <row r="953">
      <c r="A953" s="79"/>
      <c r="B953" s="79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79"/>
      <c r="R953" s="79"/>
      <c r="S953" s="79"/>
      <c r="T953" s="79"/>
      <c r="U953" s="79"/>
      <c r="V953" s="79"/>
      <c r="W953" s="79"/>
      <c r="X953" s="79"/>
      <c r="Y953" s="79"/>
      <c r="Z953" s="79"/>
      <c r="AA953" s="79"/>
      <c r="AB953" s="79"/>
      <c r="AC953" s="79"/>
      <c r="AD953" s="79"/>
      <c r="AE953" s="79"/>
      <c r="AF953" s="79"/>
      <c r="AG953" s="79"/>
      <c r="AH953" s="79"/>
      <c r="AI953" s="79"/>
      <c r="AJ953" s="79"/>
      <c r="AK953" s="79"/>
      <c r="AL953" s="79"/>
      <c r="AM953" s="79"/>
      <c r="AN953" s="79"/>
      <c r="AO953" s="79"/>
      <c r="AP953" s="79"/>
      <c r="AQ953" s="79"/>
      <c r="AR953" s="79"/>
      <c r="AS953" s="79"/>
      <c r="AT953" s="79"/>
    </row>
    <row r="954">
      <c r="A954" s="79"/>
      <c r="B954" s="79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79"/>
      <c r="R954" s="79"/>
      <c r="S954" s="79"/>
      <c r="T954" s="79"/>
      <c r="U954" s="79"/>
      <c r="V954" s="79"/>
      <c r="W954" s="79"/>
      <c r="X954" s="79"/>
      <c r="Y954" s="79"/>
      <c r="Z954" s="79"/>
      <c r="AA954" s="79"/>
      <c r="AB954" s="79"/>
      <c r="AC954" s="79"/>
      <c r="AD954" s="79"/>
      <c r="AE954" s="79"/>
      <c r="AF954" s="79"/>
      <c r="AG954" s="79"/>
      <c r="AH954" s="79"/>
      <c r="AI954" s="79"/>
      <c r="AJ954" s="79"/>
      <c r="AK954" s="79"/>
      <c r="AL954" s="79"/>
      <c r="AM954" s="79"/>
      <c r="AN954" s="79"/>
      <c r="AO954" s="79"/>
      <c r="AP954" s="79"/>
      <c r="AQ954" s="79"/>
      <c r="AR954" s="79"/>
      <c r="AS954" s="79"/>
      <c r="AT954" s="79"/>
    </row>
    <row r="955">
      <c r="A955" s="79"/>
      <c r="B955" s="79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79"/>
      <c r="R955" s="79"/>
      <c r="S955" s="79"/>
      <c r="T955" s="79"/>
      <c r="U955" s="79"/>
      <c r="V955" s="79"/>
      <c r="W955" s="79"/>
      <c r="X955" s="79"/>
      <c r="Y955" s="79"/>
      <c r="Z955" s="79"/>
      <c r="AA955" s="79"/>
      <c r="AB955" s="79"/>
      <c r="AC955" s="79"/>
      <c r="AD955" s="79"/>
      <c r="AE955" s="79"/>
      <c r="AF955" s="79"/>
      <c r="AG955" s="79"/>
      <c r="AH955" s="79"/>
      <c r="AI955" s="79"/>
      <c r="AJ955" s="79"/>
      <c r="AK955" s="79"/>
      <c r="AL955" s="79"/>
      <c r="AM955" s="79"/>
      <c r="AN955" s="79"/>
      <c r="AO955" s="79"/>
      <c r="AP955" s="79"/>
      <c r="AQ955" s="79"/>
      <c r="AR955" s="79"/>
      <c r="AS955" s="79"/>
      <c r="AT955" s="79"/>
    </row>
    <row r="956">
      <c r="A956" s="79"/>
      <c r="B956" s="79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79"/>
      <c r="R956" s="79"/>
      <c r="S956" s="79"/>
      <c r="T956" s="79"/>
      <c r="U956" s="79"/>
      <c r="V956" s="79"/>
      <c r="W956" s="79"/>
      <c r="X956" s="79"/>
      <c r="Y956" s="79"/>
      <c r="Z956" s="79"/>
      <c r="AA956" s="79"/>
      <c r="AB956" s="79"/>
      <c r="AC956" s="79"/>
      <c r="AD956" s="79"/>
      <c r="AE956" s="79"/>
      <c r="AF956" s="79"/>
      <c r="AG956" s="79"/>
      <c r="AH956" s="79"/>
      <c r="AI956" s="79"/>
      <c r="AJ956" s="79"/>
      <c r="AK956" s="79"/>
      <c r="AL956" s="79"/>
      <c r="AM956" s="79"/>
      <c r="AN956" s="79"/>
      <c r="AO956" s="79"/>
      <c r="AP956" s="79"/>
      <c r="AQ956" s="79"/>
      <c r="AR956" s="79"/>
      <c r="AS956" s="79"/>
      <c r="AT956" s="79"/>
    </row>
    <row r="957">
      <c r="A957" s="79"/>
      <c r="B957" s="79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79"/>
      <c r="R957" s="79"/>
      <c r="S957" s="79"/>
      <c r="T957" s="79"/>
      <c r="U957" s="79"/>
      <c r="V957" s="79"/>
      <c r="W957" s="79"/>
      <c r="X957" s="79"/>
      <c r="Y957" s="79"/>
      <c r="Z957" s="79"/>
      <c r="AA957" s="79"/>
      <c r="AB957" s="79"/>
      <c r="AC957" s="79"/>
      <c r="AD957" s="79"/>
      <c r="AE957" s="79"/>
      <c r="AF957" s="79"/>
      <c r="AG957" s="79"/>
      <c r="AH957" s="79"/>
      <c r="AI957" s="79"/>
      <c r="AJ957" s="79"/>
      <c r="AK957" s="79"/>
      <c r="AL957" s="79"/>
      <c r="AM957" s="79"/>
      <c r="AN957" s="79"/>
      <c r="AO957" s="79"/>
      <c r="AP957" s="79"/>
      <c r="AQ957" s="79"/>
      <c r="AR957" s="79"/>
      <c r="AS957" s="79"/>
      <c r="AT957" s="79"/>
    </row>
    <row r="958">
      <c r="A958" s="79"/>
      <c r="B958" s="79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79"/>
      <c r="R958" s="79"/>
      <c r="S958" s="79"/>
      <c r="T958" s="79"/>
      <c r="U958" s="79"/>
      <c r="V958" s="79"/>
      <c r="W958" s="79"/>
      <c r="X958" s="79"/>
      <c r="Y958" s="79"/>
      <c r="Z958" s="79"/>
      <c r="AA958" s="79"/>
      <c r="AB958" s="79"/>
      <c r="AC958" s="79"/>
      <c r="AD958" s="79"/>
      <c r="AE958" s="79"/>
      <c r="AF958" s="79"/>
      <c r="AG958" s="79"/>
      <c r="AH958" s="79"/>
      <c r="AI958" s="79"/>
      <c r="AJ958" s="79"/>
      <c r="AK958" s="79"/>
      <c r="AL958" s="79"/>
      <c r="AM958" s="79"/>
      <c r="AN958" s="79"/>
      <c r="AO958" s="79"/>
      <c r="AP958" s="79"/>
      <c r="AQ958" s="79"/>
      <c r="AR958" s="79"/>
      <c r="AS958" s="79"/>
      <c r="AT958" s="79"/>
    </row>
    <row r="959">
      <c r="A959" s="79"/>
      <c r="B959" s="79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79"/>
      <c r="R959" s="79"/>
      <c r="S959" s="79"/>
      <c r="T959" s="79"/>
      <c r="U959" s="79"/>
      <c r="V959" s="79"/>
      <c r="W959" s="79"/>
      <c r="X959" s="79"/>
      <c r="Y959" s="79"/>
      <c r="Z959" s="79"/>
      <c r="AA959" s="79"/>
      <c r="AB959" s="79"/>
      <c r="AC959" s="79"/>
      <c r="AD959" s="79"/>
      <c r="AE959" s="79"/>
      <c r="AF959" s="79"/>
      <c r="AG959" s="79"/>
      <c r="AH959" s="79"/>
      <c r="AI959" s="79"/>
      <c r="AJ959" s="79"/>
      <c r="AK959" s="79"/>
      <c r="AL959" s="79"/>
      <c r="AM959" s="79"/>
      <c r="AN959" s="79"/>
      <c r="AO959" s="79"/>
      <c r="AP959" s="79"/>
      <c r="AQ959" s="79"/>
      <c r="AR959" s="79"/>
      <c r="AS959" s="79"/>
      <c r="AT959" s="79"/>
    </row>
    <row r="960">
      <c r="A960" s="79"/>
      <c r="B960" s="79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79"/>
      <c r="R960" s="79"/>
      <c r="S960" s="79"/>
      <c r="T960" s="79"/>
      <c r="U960" s="79"/>
      <c r="V960" s="79"/>
      <c r="W960" s="79"/>
      <c r="X960" s="79"/>
      <c r="Y960" s="79"/>
      <c r="Z960" s="79"/>
      <c r="AA960" s="79"/>
      <c r="AB960" s="79"/>
      <c r="AC960" s="79"/>
      <c r="AD960" s="79"/>
      <c r="AE960" s="79"/>
      <c r="AF960" s="79"/>
      <c r="AG960" s="79"/>
      <c r="AH960" s="79"/>
      <c r="AI960" s="79"/>
      <c r="AJ960" s="79"/>
      <c r="AK960" s="79"/>
      <c r="AL960" s="79"/>
      <c r="AM960" s="79"/>
      <c r="AN960" s="79"/>
      <c r="AO960" s="79"/>
      <c r="AP960" s="79"/>
      <c r="AQ960" s="79"/>
      <c r="AR960" s="79"/>
      <c r="AS960" s="79"/>
      <c r="AT960" s="79"/>
    </row>
    <row r="961">
      <c r="A961" s="79"/>
      <c r="B961" s="79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79"/>
      <c r="R961" s="79"/>
      <c r="S961" s="79"/>
      <c r="T961" s="79"/>
      <c r="U961" s="79"/>
      <c r="V961" s="79"/>
      <c r="W961" s="79"/>
      <c r="X961" s="79"/>
      <c r="Y961" s="79"/>
      <c r="Z961" s="79"/>
      <c r="AA961" s="79"/>
      <c r="AB961" s="79"/>
      <c r="AC961" s="79"/>
      <c r="AD961" s="79"/>
      <c r="AE961" s="79"/>
      <c r="AF961" s="79"/>
      <c r="AG961" s="79"/>
      <c r="AH961" s="79"/>
      <c r="AI961" s="79"/>
      <c r="AJ961" s="79"/>
      <c r="AK961" s="79"/>
      <c r="AL961" s="79"/>
      <c r="AM961" s="79"/>
      <c r="AN961" s="79"/>
      <c r="AO961" s="79"/>
      <c r="AP961" s="79"/>
      <c r="AQ961" s="79"/>
      <c r="AR961" s="79"/>
      <c r="AS961" s="79"/>
      <c r="AT961" s="79"/>
    </row>
    <row r="962">
      <c r="A962" s="79"/>
      <c r="B962" s="79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79"/>
      <c r="R962" s="79"/>
      <c r="S962" s="79"/>
      <c r="T962" s="79"/>
      <c r="U962" s="79"/>
      <c r="V962" s="79"/>
      <c r="W962" s="79"/>
      <c r="X962" s="79"/>
      <c r="Y962" s="79"/>
      <c r="Z962" s="79"/>
      <c r="AA962" s="79"/>
      <c r="AB962" s="79"/>
      <c r="AC962" s="79"/>
      <c r="AD962" s="79"/>
      <c r="AE962" s="79"/>
      <c r="AF962" s="79"/>
      <c r="AG962" s="79"/>
      <c r="AH962" s="79"/>
      <c r="AI962" s="79"/>
      <c r="AJ962" s="79"/>
      <c r="AK962" s="79"/>
      <c r="AL962" s="79"/>
      <c r="AM962" s="79"/>
      <c r="AN962" s="79"/>
      <c r="AO962" s="79"/>
      <c r="AP962" s="79"/>
      <c r="AQ962" s="79"/>
      <c r="AR962" s="79"/>
      <c r="AS962" s="79"/>
      <c r="AT962" s="79"/>
    </row>
    <row r="963">
      <c r="A963" s="79"/>
      <c r="B963" s="79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79"/>
      <c r="R963" s="79"/>
      <c r="S963" s="79"/>
      <c r="T963" s="79"/>
      <c r="U963" s="79"/>
      <c r="V963" s="79"/>
      <c r="W963" s="79"/>
      <c r="X963" s="79"/>
      <c r="Y963" s="79"/>
      <c r="Z963" s="79"/>
      <c r="AA963" s="79"/>
      <c r="AB963" s="79"/>
      <c r="AC963" s="79"/>
      <c r="AD963" s="79"/>
      <c r="AE963" s="79"/>
      <c r="AF963" s="79"/>
      <c r="AG963" s="79"/>
      <c r="AH963" s="79"/>
      <c r="AI963" s="79"/>
      <c r="AJ963" s="79"/>
      <c r="AK963" s="79"/>
      <c r="AL963" s="79"/>
      <c r="AM963" s="79"/>
      <c r="AN963" s="79"/>
      <c r="AO963" s="79"/>
      <c r="AP963" s="79"/>
      <c r="AQ963" s="79"/>
      <c r="AR963" s="79"/>
      <c r="AS963" s="79"/>
      <c r="AT963" s="79"/>
    </row>
    <row r="964">
      <c r="A964" s="79"/>
      <c r="B964" s="79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79"/>
      <c r="R964" s="79"/>
      <c r="S964" s="79"/>
      <c r="T964" s="79"/>
      <c r="U964" s="79"/>
      <c r="V964" s="79"/>
      <c r="W964" s="79"/>
      <c r="X964" s="79"/>
      <c r="Y964" s="79"/>
      <c r="Z964" s="79"/>
      <c r="AA964" s="79"/>
      <c r="AB964" s="79"/>
      <c r="AC964" s="79"/>
      <c r="AD964" s="79"/>
      <c r="AE964" s="79"/>
      <c r="AF964" s="79"/>
      <c r="AG964" s="79"/>
      <c r="AH964" s="79"/>
      <c r="AI964" s="79"/>
      <c r="AJ964" s="79"/>
      <c r="AK964" s="79"/>
      <c r="AL964" s="79"/>
      <c r="AM964" s="79"/>
      <c r="AN964" s="79"/>
      <c r="AO964" s="79"/>
      <c r="AP964" s="79"/>
      <c r="AQ964" s="79"/>
      <c r="AR964" s="79"/>
      <c r="AS964" s="79"/>
      <c r="AT964" s="79"/>
    </row>
    <row r="965">
      <c r="A965" s="79"/>
      <c r="B965" s="79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79"/>
      <c r="R965" s="79"/>
      <c r="S965" s="79"/>
      <c r="T965" s="79"/>
      <c r="U965" s="79"/>
      <c r="V965" s="79"/>
      <c r="W965" s="79"/>
      <c r="X965" s="79"/>
      <c r="Y965" s="79"/>
      <c r="Z965" s="79"/>
      <c r="AA965" s="79"/>
      <c r="AB965" s="79"/>
      <c r="AC965" s="79"/>
      <c r="AD965" s="79"/>
      <c r="AE965" s="79"/>
      <c r="AF965" s="79"/>
      <c r="AG965" s="79"/>
      <c r="AH965" s="79"/>
      <c r="AI965" s="79"/>
      <c r="AJ965" s="79"/>
      <c r="AK965" s="79"/>
      <c r="AL965" s="79"/>
      <c r="AM965" s="79"/>
      <c r="AN965" s="79"/>
      <c r="AO965" s="79"/>
      <c r="AP965" s="79"/>
      <c r="AQ965" s="79"/>
      <c r="AR965" s="79"/>
      <c r="AS965" s="79"/>
      <c r="AT965" s="79"/>
    </row>
    <row r="966">
      <c r="A966" s="79"/>
      <c r="B966" s="79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79"/>
      <c r="R966" s="79"/>
      <c r="S966" s="79"/>
      <c r="T966" s="79"/>
      <c r="U966" s="79"/>
      <c r="V966" s="79"/>
      <c r="W966" s="79"/>
      <c r="X966" s="79"/>
      <c r="Y966" s="79"/>
      <c r="Z966" s="79"/>
      <c r="AA966" s="79"/>
      <c r="AB966" s="79"/>
      <c r="AC966" s="79"/>
      <c r="AD966" s="79"/>
      <c r="AE966" s="79"/>
      <c r="AF966" s="79"/>
      <c r="AG966" s="79"/>
      <c r="AH966" s="79"/>
      <c r="AI966" s="79"/>
      <c r="AJ966" s="79"/>
      <c r="AK966" s="79"/>
      <c r="AL966" s="79"/>
      <c r="AM966" s="79"/>
      <c r="AN966" s="79"/>
      <c r="AO966" s="79"/>
      <c r="AP966" s="79"/>
      <c r="AQ966" s="79"/>
      <c r="AR966" s="79"/>
      <c r="AS966" s="79"/>
      <c r="AT966" s="79"/>
    </row>
    <row r="967">
      <c r="A967" s="79"/>
      <c r="B967" s="79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79"/>
      <c r="R967" s="79"/>
      <c r="S967" s="79"/>
      <c r="T967" s="79"/>
      <c r="U967" s="79"/>
      <c r="V967" s="79"/>
      <c r="W967" s="79"/>
      <c r="X967" s="79"/>
      <c r="Y967" s="79"/>
      <c r="Z967" s="79"/>
      <c r="AA967" s="79"/>
      <c r="AB967" s="79"/>
      <c r="AC967" s="79"/>
      <c r="AD967" s="79"/>
      <c r="AE967" s="79"/>
      <c r="AF967" s="79"/>
      <c r="AG967" s="79"/>
      <c r="AH967" s="79"/>
      <c r="AI967" s="79"/>
      <c r="AJ967" s="79"/>
      <c r="AK967" s="79"/>
      <c r="AL967" s="79"/>
      <c r="AM967" s="79"/>
      <c r="AN967" s="79"/>
      <c r="AO967" s="79"/>
      <c r="AP967" s="79"/>
      <c r="AQ967" s="79"/>
      <c r="AR967" s="79"/>
      <c r="AS967" s="79"/>
      <c r="AT967" s="79"/>
    </row>
    <row r="968">
      <c r="A968" s="79"/>
      <c r="B968" s="79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79"/>
      <c r="R968" s="79"/>
      <c r="S968" s="79"/>
      <c r="T968" s="79"/>
      <c r="U968" s="79"/>
      <c r="V968" s="79"/>
      <c r="W968" s="79"/>
      <c r="X968" s="79"/>
      <c r="Y968" s="79"/>
      <c r="Z968" s="79"/>
      <c r="AA968" s="79"/>
      <c r="AB968" s="79"/>
      <c r="AC968" s="79"/>
      <c r="AD968" s="79"/>
      <c r="AE968" s="79"/>
      <c r="AF968" s="79"/>
      <c r="AG968" s="79"/>
      <c r="AH968" s="79"/>
      <c r="AI968" s="79"/>
      <c r="AJ968" s="79"/>
      <c r="AK968" s="79"/>
      <c r="AL968" s="79"/>
      <c r="AM968" s="79"/>
      <c r="AN968" s="79"/>
      <c r="AO968" s="79"/>
      <c r="AP968" s="79"/>
      <c r="AQ968" s="79"/>
      <c r="AR968" s="79"/>
      <c r="AS968" s="79"/>
      <c r="AT968" s="79"/>
    </row>
    <row r="969">
      <c r="A969" s="79"/>
      <c r="B969" s="79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79"/>
      <c r="R969" s="79"/>
      <c r="S969" s="79"/>
      <c r="T969" s="79"/>
      <c r="U969" s="79"/>
      <c r="V969" s="79"/>
      <c r="W969" s="79"/>
      <c r="X969" s="79"/>
      <c r="Y969" s="79"/>
      <c r="Z969" s="79"/>
      <c r="AA969" s="79"/>
      <c r="AB969" s="79"/>
      <c r="AC969" s="79"/>
      <c r="AD969" s="79"/>
      <c r="AE969" s="79"/>
      <c r="AF969" s="79"/>
      <c r="AG969" s="79"/>
      <c r="AH969" s="79"/>
      <c r="AI969" s="79"/>
      <c r="AJ969" s="79"/>
      <c r="AK969" s="79"/>
      <c r="AL969" s="79"/>
      <c r="AM969" s="79"/>
      <c r="AN969" s="79"/>
      <c r="AO969" s="79"/>
      <c r="AP969" s="79"/>
      <c r="AQ969" s="79"/>
      <c r="AR969" s="79"/>
      <c r="AS969" s="79"/>
      <c r="AT969" s="79"/>
    </row>
    <row r="970">
      <c r="A970" s="79"/>
      <c r="B970" s="79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79"/>
      <c r="R970" s="79"/>
      <c r="S970" s="79"/>
      <c r="T970" s="79"/>
      <c r="U970" s="79"/>
      <c r="V970" s="79"/>
      <c r="W970" s="79"/>
      <c r="X970" s="79"/>
      <c r="Y970" s="79"/>
      <c r="Z970" s="79"/>
      <c r="AA970" s="79"/>
      <c r="AB970" s="79"/>
      <c r="AC970" s="79"/>
      <c r="AD970" s="79"/>
      <c r="AE970" s="79"/>
      <c r="AF970" s="79"/>
      <c r="AG970" s="79"/>
      <c r="AH970" s="79"/>
      <c r="AI970" s="79"/>
      <c r="AJ970" s="79"/>
      <c r="AK970" s="79"/>
      <c r="AL970" s="79"/>
      <c r="AM970" s="79"/>
      <c r="AN970" s="79"/>
      <c r="AO970" s="79"/>
      <c r="AP970" s="79"/>
      <c r="AQ970" s="79"/>
      <c r="AR970" s="79"/>
      <c r="AS970" s="79"/>
      <c r="AT970" s="79"/>
    </row>
    <row r="971">
      <c r="A971" s="79"/>
      <c r="B971" s="79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79"/>
      <c r="R971" s="79"/>
      <c r="S971" s="79"/>
      <c r="T971" s="79"/>
      <c r="U971" s="79"/>
      <c r="V971" s="79"/>
      <c r="W971" s="79"/>
      <c r="X971" s="79"/>
      <c r="Y971" s="79"/>
      <c r="Z971" s="79"/>
      <c r="AA971" s="79"/>
      <c r="AB971" s="79"/>
      <c r="AC971" s="79"/>
      <c r="AD971" s="79"/>
      <c r="AE971" s="79"/>
      <c r="AF971" s="79"/>
      <c r="AG971" s="79"/>
      <c r="AH971" s="79"/>
      <c r="AI971" s="79"/>
      <c r="AJ971" s="79"/>
      <c r="AK971" s="79"/>
      <c r="AL971" s="79"/>
      <c r="AM971" s="79"/>
      <c r="AN971" s="79"/>
      <c r="AO971" s="79"/>
      <c r="AP971" s="79"/>
      <c r="AQ971" s="79"/>
      <c r="AR971" s="79"/>
      <c r="AS971" s="79"/>
      <c r="AT971" s="79"/>
    </row>
    <row r="972">
      <c r="A972" s="79"/>
      <c r="B972" s="79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79"/>
      <c r="R972" s="79"/>
      <c r="S972" s="79"/>
      <c r="T972" s="79"/>
      <c r="U972" s="79"/>
      <c r="V972" s="79"/>
      <c r="W972" s="79"/>
      <c r="X972" s="79"/>
      <c r="Y972" s="79"/>
      <c r="Z972" s="79"/>
      <c r="AA972" s="79"/>
      <c r="AB972" s="79"/>
      <c r="AC972" s="79"/>
      <c r="AD972" s="79"/>
      <c r="AE972" s="79"/>
      <c r="AF972" s="79"/>
      <c r="AG972" s="79"/>
      <c r="AH972" s="79"/>
      <c r="AI972" s="79"/>
      <c r="AJ972" s="79"/>
      <c r="AK972" s="79"/>
      <c r="AL972" s="79"/>
      <c r="AM972" s="79"/>
      <c r="AN972" s="79"/>
      <c r="AO972" s="79"/>
      <c r="AP972" s="79"/>
      <c r="AQ972" s="79"/>
      <c r="AR972" s="79"/>
      <c r="AS972" s="79"/>
      <c r="AT972" s="79"/>
    </row>
    <row r="973">
      <c r="A973" s="79"/>
      <c r="B973" s="79"/>
      <c r="C973" s="79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79"/>
      <c r="R973" s="79"/>
      <c r="S973" s="79"/>
      <c r="T973" s="79"/>
      <c r="U973" s="79"/>
      <c r="V973" s="79"/>
      <c r="W973" s="79"/>
      <c r="X973" s="79"/>
      <c r="Y973" s="79"/>
      <c r="Z973" s="79"/>
      <c r="AA973" s="79"/>
      <c r="AB973" s="79"/>
      <c r="AC973" s="79"/>
      <c r="AD973" s="79"/>
      <c r="AE973" s="79"/>
      <c r="AF973" s="79"/>
      <c r="AG973" s="79"/>
      <c r="AH973" s="79"/>
      <c r="AI973" s="79"/>
      <c r="AJ973" s="79"/>
      <c r="AK973" s="79"/>
      <c r="AL973" s="79"/>
      <c r="AM973" s="79"/>
      <c r="AN973" s="79"/>
      <c r="AO973" s="79"/>
      <c r="AP973" s="79"/>
      <c r="AQ973" s="79"/>
      <c r="AR973" s="79"/>
      <c r="AS973" s="79"/>
      <c r="AT973" s="79"/>
    </row>
    <row r="974">
      <c r="A974" s="79"/>
      <c r="B974" s="79"/>
      <c r="C974" s="79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79"/>
      <c r="R974" s="79"/>
      <c r="S974" s="79"/>
      <c r="T974" s="79"/>
      <c r="U974" s="79"/>
      <c r="V974" s="79"/>
      <c r="W974" s="79"/>
      <c r="X974" s="79"/>
      <c r="Y974" s="79"/>
      <c r="Z974" s="79"/>
      <c r="AA974" s="79"/>
      <c r="AB974" s="79"/>
      <c r="AC974" s="79"/>
      <c r="AD974" s="79"/>
      <c r="AE974" s="79"/>
      <c r="AF974" s="79"/>
      <c r="AG974" s="79"/>
      <c r="AH974" s="79"/>
      <c r="AI974" s="79"/>
      <c r="AJ974" s="79"/>
      <c r="AK974" s="79"/>
      <c r="AL974" s="79"/>
      <c r="AM974" s="79"/>
      <c r="AN974" s="79"/>
      <c r="AO974" s="79"/>
      <c r="AP974" s="79"/>
      <c r="AQ974" s="79"/>
      <c r="AR974" s="79"/>
      <c r="AS974" s="79"/>
      <c r="AT974" s="79"/>
    </row>
    <row r="975">
      <c r="A975" s="79"/>
      <c r="B975" s="79"/>
      <c r="C975" s="79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79"/>
      <c r="R975" s="79"/>
      <c r="S975" s="79"/>
      <c r="T975" s="79"/>
      <c r="U975" s="79"/>
      <c r="V975" s="79"/>
      <c r="W975" s="79"/>
      <c r="X975" s="79"/>
      <c r="Y975" s="79"/>
      <c r="Z975" s="79"/>
      <c r="AA975" s="79"/>
      <c r="AB975" s="79"/>
      <c r="AC975" s="79"/>
      <c r="AD975" s="79"/>
      <c r="AE975" s="79"/>
      <c r="AF975" s="79"/>
      <c r="AG975" s="79"/>
      <c r="AH975" s="79"/>
      <c r="AI975" s="79"/>
      <c r="AJ975" s="79"/>
      <c r="AK975" s="79"/>
      <c r="AL975" s="79"/>
      <c r="AM975" s="79"/>
      <c r="AN975" s="79"/>
      <c r="AO975" s="79"/>
      <c r="AP975" s="79"/>
      <c r="AQ975" s="79"/>
      <c r="AR975" s="79"/>
      <c r="AS975" s="79"/>
      <c r="AT975" s="79"/>
    </row>
    <row r="976">
      <c r="A976" s="79"/>
      <c r="B976" s="79"/>
      <c r="C976" s="79"/>
      <c r="D976" s="79"/>
      <c r="E976" s="79"/>
      <c r="F976" s="79"/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79"/>
      <c r="R976" s="79"/>
      <c r="S976" s="79"/>
      <c r="T976" s="79"/>
      <c r="U976" s="79"/>
      <c r="V976" s="79"/>
      <c r="W976" s="79"/>
      <c r="X976" s="79"/>
      <c r="Y976" s="79"/>
      <c r="Z976" s="79"/>
      <c r="AA976" s="79"/>
      <c r="AB976" s="79"/>
      <c r="AC976" s="79"/>
      <c r="AD976" s="79"/>
      <c r="AE976" s="79"/>
      <c r="AF976" s="79"/>
      <c r="AG976" s="79"/>
      <c r="AH976" s="79"/>
      <c r="AI976" s="79"/>
      <c r="AJ976" s="79"/>
      <c r="AK976" s="79"/>
      <c r="AL976" s="79"/>
      <c r="AM976" s="79"/>
      <c r="AN976" s="79"/>
      <c r="AO976" s="79"/>
      <c r="AP976" s="79"/>
      <c r="AQ976" s="79"/>
      <c r="AR976" s="79"/>
      <c r="AS976" s="79"/>
      <c r="AT976" s="79"/>
    </row>
    <row r="977">
      <c r="A977" s="79"/>
      <c r="B977" s="79"/>
      <c r="C977" s="79"/>
      <c r="D977" s="79"/>
      <c r="E977" s="79"/>
      <c r="F977" s="79"/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79"/>
      <c r="R977" s="79"/>
      <c r="S977" s="79"/>
      <c r="T977" s="79"/>
      <c r="U977" s="79"/>
      <c r="V977" s="79"/>
      <c r="W977" s="79"/>
      <c r="X977" s="79"/>
      <c r="Y977" s="79"/>
      <c r="Z977" s="79"/>
      <c r="AA977" s="79"/>
      <c r="AB977" s="79"/>
      <c r="AC977" s="79"/>
      <c r="AD977" s="79"/>
      <c r="AE977" s="79"/>
      <c r="AF977" s="79"/>
      <c r="AG977" s="79"/>
      <c r="AH977" s="79"/>
      <c r="AI977" s="79"/>
      <c r="AJ977" s="79"/>
      <c r="AK977" s="79"/>
      <c r="AL977" s="79"/>
      <c r="AM977" s="79"/>
      <c r="AN977" s="79"/>
      <c r="AO977" s="79"/>
      <c r="AP977" s="79"/>
      <c r="AQ977" s="79"/>
      <c r="AR977" s="79"/>
      <c r="AS977" s="79"/>
      <c r="AT977" s="79"/>
    </row>
    <row r="978">
      <c r="A978" s="79"/>
      <c r="B978" s="79"/>
      <c r="C978" s="79"/>
      <c r="D978" s="79"/>
      <c r="E978" s="79"/>
      <c r="F978" s="79"/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79"/>
      <c r="R978" s="79"/>
      <c r="S978" s="79"/>
      <c r="T978" s="79"/>
      <c r="U978" s="79"/>
      <c r="V978" s="79"/>
      <c r="W978" s="79"/>
      <c r="X978" s="79"/>
      <c r="Y978" s="79"/>
      <c r="Z978" s="79"/>
      <c r="AA978" s="79"/>
      <c r="AB978" s="79"/>
      <c r="AC978" s="79"/>
      <c r="AD978" s="79"/>
      <c r="AE978" s="79"/>
      <c r="AF978" s="79"/>
      <c r="AG978" s="79"/>
      <c r="AH978" s="79"/>
      <c r="AI978" s="79"/>
      <c r="AJ978" s="79"/>
      <c r="AK978" s="79"/>
      <c r="AL978" s="79"/>
      <c r="AM978" s="79"/>
      <c r="AN978" s="79"/>
      <c r="AO978" s="79"/>
      <c r="AP978" s="79"/>
      <c r="AQ978" s="79"/>
      <c r="AR978" s="79"/>
      <c r="AS978" s="79"/>
      <c r="AT978" s="79"/>
    </row>
    <row r="979">
      <c r="A979" s="79"/>
      <c r="B979" s="79"/>
      <c r="C979" s="79"/>
      <c r="D979" s="79"/>
      <c r="E979" s="79"/>
      <c r="F979" s="79"/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79"/>
      <c r="R979" s="79"/>
      <c r="S979" s="79"/>
      <c r="T979" s="79"/>
      <c r="U979" s="79"/>
      <c r="V979" s="79"/>
      <c r="W979" s="79"/>
      <c r="X979" s="79"/>
      <c r="Y979" s="79"/>
      <c r="Z979" s="79"/>
      <c r="AA979" s="79"/>
      <c r="AB979" s="79"/>
      <c r="AC979" s="79"/>
      <c r="AD979" s="79"/>
      <c r="AE979" s="79"/>
      <c r="AF979" s="79"/>
      <c r="AG979" s="79"/>
      <c r="AH979" s="79"/>
      <c r="AI979" s="79"/>
      <c r="AJ979" s="79"/>
      <c r="AK979" s="79"/>
      <c r="AL979" s="79"/>
      <c r="AM979" s="79"/>
      <c r="AN979" s="79"/>
      <c r="AO979" s="79"/>
      <c r="AP979" s="79"/>
      <c r="AQ979" s="79"/>
      <c r="AR979" s="79"/>
      <c r="AS979" s="79"/>
      <c r="AT979" s="79"/>
    </row>
    <row r="980">
      <c r="A980" s="79"/>
      <c r="B980" s="79"/>
      <c r="C980" s="79"/>
      <c r="D980" s="79"/>
      <c r="E980" s="79"/>
      <c r="F980" s="79"/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79"/>
      <c r="R980" s="79"/>
      <c r="S980" s="79"/>
      <c r="T980" s="79"/>
      <c r="U980" s="79"/>
      <c r="V980" s="79"/>
      <c r="W980" s="79"/>
      <c r="X980" s="79"/>
      <c r="Y980" s="79"/>
      <c r="Z980" s="79"/>
      <c r="AA980" s="79"/>
      <c r="AB980" s="79"/>
      <c r="AC980" s="79"/>
      <c r="AD980" s="79"/>
      <c r="AE980" s="79"/>
      <c r="AF980" s="79"/>
      <c r="AG980" s="79"/>
      <c r="AH980" s="79"/>
      <c r="AI980" s="79"/>
      <c r="AJ980" s="79"/>
      <c r="AK980" s="79"/>
      <c r="AL980" s="79"/>
      <c r="AM980" s="79"/>
      <c r="AN980" s="79"/>
      <c r="AO980" s="79"/>
      <c r="AP980" s="79"/>
      <c r="AQ980" s="79"/>
      <c r="AR980" s="79"/>
      <c r="AS980" s="79"/>
      <c r="AT980" s="79"/>
    </row>
    <row r="981">
      <c r="A981" s="79"/>
      <c r="B981" s="79"/>
      <c r="C981" s="79"/>
      <c r="D981" s="79"/>
      <c r="E981" s="79"/>
      <c r="F981" s="79"/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79"/>
      <c r="R981" s="79"/>
      <c r="S981" s="79"/>
      <c r="T981" s="79"/>
      <c r="U981" s="79"/>
      <c r="V981" s="79"/>
      <c r="W981" s="79"/>
      <c r="X981" s="79"/>
      <c r="Y981" s="79"/>
      <c r="Z981" s="79"/>
      <c r="AA981" s="79"/>
      <c r="AB981" s="79"/>
      <c r="AC981" s="79"/>
      <c r="AD981" s="79"/>
      <c r="AE981" s="79"/>
      <c r="AF981" s="79"/>
      <c r="AG981" s="79"/>
      <c r="AH981" s="79"/>
      <c r="AI981" s="79"/>
      <c r="AJ981" s="79"/>
      <c r="AK981" s="79"/>
      <c r="AL981" s="79"/>
      <c r="AM981" s="79"/>
      <c r="AN981" s="79"/>
      <c r="AO981" s="79"/>
      <c r="AP981" s="79"/>
      <c r="AQ981" s="79"/>
      <c r="AR981" s="79"/>
      <c r="AS981" s="79"/>
      <c r="AT981" s="79"/>
    </row>
    <row r="982">
      <c r="A982" s="79"/>
      <c r="B982" s="79"/>
      <c r="C982" s="79"/>
      <c r="D982" s="79"/>
      <c r="E982" s="79"/>
      <c r="F982" s="79"/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79"/>
      <c r="R982" s="79"/>
      <c r="S982" s="79"/>
      <c r="T982" s="79"/>
      <c r="U982" s="79"/>
      <c r="V982" s="79"/>
      <c r="W982" s="79"/>
      <c r="X982" s="79"/>
      <c r="Y982" s="79"/>
      <c r="Z982" s="79"/>
      <c r="AA982" s="79"/>
      <c r="AB982" s="79"/>
      <c r="AC982" s="79"/>
      <c r="AD982" s="79"/>
      <c r="AE982" s="79"/>
      <c r="AF982" s="79"/>
      <c r="AG982" s="79"/>
      <c r="AH982" s="79"/>
      <c r="AI982" s="79"/>
      <c r="AJ982" s="79"/>
      <c r="AK982" s="79"/>
      <c r="AL982" s="79"/>
      <c r="AM982" s="79"/>
      <c r="AN982" s="79"/>
      <c r="AO982" s="79"/>
      <c r="AP982" s="79"/>
      <c r="AQ982" s="79"/>
      <c r="AR982" s="79"/>
      <c r="AS982" s="79"/>
      <c r="AT982" s="79"/>
    </row>
    <row r="983">
      <c r="A983" s="79"/>
      <c r="B983" s="79"/>
      <c r="C983" s="79"/>
      <c r="D983" s="79"/>
      <c r="E983" s="79"/>
      <c r="F983" s="79"/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79"/>
      <c r="R983" s="79"/>
      <c r="S983" s="79"/>
      <c r="T983" s="79"/>
      <c r="U983" s="79"/>
      <c r="V983" s="79"/>
      <c r="W983" s="79"/>
      <c r="X983" s="79"/>
      <c r="Y983" s="79"/>
      <c r="Z983" s="79"/>
      <c r="AA983" s="79"/>
      <c r="AB983" s="79"/>
      <c r="AC983" s="79"/>
      <c r="AD983" s="79"/>
      <c r="AE983" s="79"/>
      <c r="AF983" s="79"/>
      <c r="AG983" s="79"/>
      <c r="AH983" s="79"/>
      <c r="AI983" s="79"/>
      <c r="AJ983" s="79"/>
      <c r="AK983" s="79"/>
      <c r="AL983" s="79"/>
      <c r="AM983" s="79"/>
      <c r="AN983" s="79"/>
      <c r="AO983" s="79"/>
      <c r="AP983" s="79"/>
      <c r="AQ983" s="79"/>
      <c r="AR983" s="79"/>
      <c r="AS983" s="79"/>
      <c r="AT983" s="79"/>
    </row>
    <row r="984">
      <c r="A984" s="79"/>
      <c r="B984" s="79"/>
      <c r="C984" s="79"/>
      <c r="D984" s="79"/>
      <c r="E984" s="79"/>
      <c r="F984" s="79"/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79"/>
      <c r="R984" s="79"/>
      <c r="S984" s="79"/>
      <c r="T984" s="79"/>
      <c r="U984" s="79"/>
      <c r="V984" s="79"/>
      <c r="W984" s="79"/>
      <c r="X984" s="79"/>
      <c r="Y984" s="79"/>
      <c r="Z984" s="79"/>
      <c r="AA984" s="79"/>
      <c r="AB984" s="79"/>
      <c r="AC984" s="79"/>
      <c r="AD984" s="79"/>
      <c r="AE984" s="79"/>
      <c r="AF984" s="79"/>
      <c r="AG984" s="79"/>
      <c r="AH984" s="79"/>
      <c r="AI984" s="79"/>
      <c r="AJ984" s="79"/>
      <c r="AK984" s="79"/>
      <c r="AL984" s="79"/>
      <c r="AM984" s="79"/>
      <c r="AN984" s="79"/>
      <c r="AO984" s="79"/>
      <c r="AP984" s="79"/>
      <c r="AQ984" s="79"/>
      <c r="AR984" s="79"/>
      <c r="AS984" s="79"/>
      <c r="AT984" s="79"/>
    </row>
    <row r="985">
      <c r="A985" s="79"/>
      <c r="B985" s="79"/>
      <c r="C985" s="79"/>
      <c r="D985" s="79"/>
      <c r="E985" s="79"/>
      <c r="F985" s="79"/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79"/>
      <c r="R985" s="79"/>
      <c r="S985" s="79"/>
      <c r="T985" s="79"/>
      <c r="U985" s="79"/>
      <c r="V985" s="79"/>
      <c r="W985" s="79"/>
      <c r="X985" s="79"/>
      <c r="Y985" s="79"/>
      <c r="Z985" s="79"/>
      <c r="AA985" s="79"/>
      <c r="AB985" s="79"/>
      <c r="AC985" s="79"/>
      <c r="AD985" s="79"/>
      <c r="AE985" s="79"/>
      <c r="AF985" s="79"/>
      <c r="AG985" s="79"/>
      <c r="AH985" s="79"/>
      <c r="AI985" s="79"/>
      <c r="AJ985" s="79"/>
      <c r="AK985" s="79"/>
      <c r="AL985" s="79"/>
      <c r="AM985" s="79"/>
      <c r="AN985" s="79"/>
      <c r="AO985" s="79"/>
      <c r="AP985" s="79"/>
      <c r="AQ985" s="79"/>
      <c r="AR985" s="79"/>
      <c r="AS985" s="79"/>
      <c r="AT985" s="79"/>
    </row>
    <row r="986">
      <c r="A986" s="79"/>
      <c r="B986" s="79"/>
      <c r="C986" s="79"/>
      <c r="D986" s="79"/>
      <c r="E986" s="79"/>
      <c r="F986" s="79"/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79"/>
      <c r="R986" s="79"/>
      <c r="S986" s="79"/>
      <c r="T986" s="79"/>
      <c r="U986" s="79"/>
      <c r="V986" s="79"/>
      <c r="W986" s="79"/>
      <c r="X986" s="79"/>
      <c r="Y986" s="79"/>
      <c r="Z986" s="79"/>
      <c r="AA986" s="79"/>
      <c r="AB986" s="79"/>
      <c r="AC986" s="79"/>
      <c r="AD986" s="79"/>
      <c r="AE986" s="79"/>
      <c r="AF986" s="79"/>
      <c r="AG986" s="79"/>
      <c r="AH986" s="79"/>
      <c r="AI986" s="79"/>
      <c r="AJ986" s="79"/>
      <c r="AK986" s="79"/>
      <c r="AL986" s="79"/>
      <c r="AM986" s="79"/>
      <c r="AN986" s="79"/>
      <c r="AO986" s="79"/>
      <c r="AP986" s="79"/>
      <c r="AQ986" s="79"/>
      <c r="AR986" s="79"/>
      <c r="AS986" s="79"/>
      <c r="AT986" s="79"/>
    </row>
    <row r="987">
      <c r="A987" s="79"/>
      <c r="B987" s="79"/>
      <c r="C987" s="79"/>
      <c r="D987" s="79"/>
      <c r="E987" s="79"/>
      <c r="F987" s="79"/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79"/>
      <c r="R987" s="79"/>
      <c r="S987" s="79"/>
      <c r="T987" s="79"/>
      <c r="U987" s="79"/>
      <c r="V987" s="79"/>
      <c r="W987" s="79"/>
      <c r="X987" s="79"/>
      <c r="Y987" s="79"/>
      <c r="Z987" s="79"/>
      <c r="AA987" s="79"/>
      <c r="AB987" s="79"/>
      <c r="AC987" s="79"/>
      <c r="AD987" s="79"/>
      <c r="AE987" s="79"/>
      <c r="AF987" s="79"/>
      <c r="AG987" s="79"/>
      <c r="AH987" s="79"/>
      <c r="AI987" s="79"/>
      <c r="AJ987" s="79"/>
      <c r="AK987" s="79"/>
      <c r="AL987" s="79"/>
      <c r="AM987" s="79"/>
      <c r="AN987" s="79"/>
      <c r="AO987" s="79"/>
      <c r="AP987" s="79"/>
      <c r="AQ987" s="79"/>
      <c r="AR987" s="79"/>
      <c r="AS987" s="79"/>
      <c r="AT987" s="79"/>
    </row>
    <row r="988">
      <c r="A988" s="79"/>
      <c r="B988" s="79"/>
      <c r="C988" s="79"/>
      <c r="D988" s="79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79"/>
      <c r="R988" s="79"/>
      <c r="S988" s="79"/>
      <c r="T988" s="79"/>
      <c r="U988" s="79"/>
      <c r="V988" s="79"/>
      <c r="W988" s="79"/>
      <c r="X988" s="79"/>
      <c r="Y988" s="79"/>
      <c r="Z988" s="79"/>
      <c r="AA988" s="79"/>
      <c r="AB988" s="79"/>
      <c r="AC988" s="79"/>
      <c r="AD988" s="79"/>
      <c r="AE988" s="79"/>
      <c r="AF988" s="79"/>
      <c r="AG988" s="79"/>
      <c r="AH988" s="79"/>
      <c r="AI988" s="79"/>
      <c r="AJ988" s="79"/>
      <c r="AK988" s="79"/>
      <c r="AL988" s="79"/>
      <c r="AM988" s="79"/>
      <c r="AN988" s="79"/>
      <c r="AO988" s="79"/>
      <c r="AP988" s="79"/>
      <c r="AQ988" s="79"/>
      <c r="AR988" s="79"/>
      <c r="AS988" s="79"/>
      <c r="AT988" s="79"/>
    </row>
    <row r="989">
      <c r="A989" s="79"/>
      <c r="B989" s="79"/>
      <c r="C989" s="79"/>
      <c r="D989" s="79"/>
      <c r="E989" s="79"/>
      <c r="F989" s="79"/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79"/>
      <c r="R989" s="79"/>
      <c r="S989" s="79"/>
      <c r="T989" s="79"/>
      <c r="U989" s="79"/>
      <c r="V989" s="79"/>
      <c r="W989" s="79"/>
      <c r="X989" s="79"/>
      <c r="Y989" s="79"/>
      <c r="Z989" s="79"/>
      <c r="AA989" s="79"/>
      <c r="AB989" s="79"/>
      <c r="AC989" s="79"/>
      <c r="AD989" s="79"/>
      <c r="AE989" s="79"/>
      <c r="AF989" s="79"/>
      <c r="AG989" s="79"/>
      <c r="AH989" s="79"/>
      <c r="AI989" s="79"/>
      <c r="AJ989" s="79"/>
      <c r="AK989" s="79"/>
      <c r="AL989" s="79"/>
      <c r="AM989" s="79"/>
      <c r="AN989" s="79"/>
      <c r="AO989" s="79"/>
      <c r="AP989" s="79"/>
      <c r="AQ989" s="79"/>
      <c r="AR989" s="79"/>
      <c r="AS989" s="79"/>
      <c r="AT989" s="79"/>
    </row>
    <row r="990">
      <c r="A990" s="79"/>
      <c r="B990" s="79"/>
      <c r="C990" s="79"/>
      <c r="D990" s="79"/>
      <c r="E990" s="79"/>
      <c r="F990" s="79"/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79"/>
      <c r="R990" s="79"/>
      <c r="S990" s="79"/>
      <c r="T990" s="79"/>
      <c r="U990" s="79"/>
      <c r="V990" s="79"/>
      <c r="W990" s="79"/>
      <c r="X990" s="79"/>
      <c r="Y990" s="79"/>
      <c r="Z990" s="79"/>
      <c r="AA990" s="79"/>
      <c r="AB990" s="79"/>
      <c r="AC990" s="79"/>
      <c r="AD990" s="79"/>
      <c r="AE990" s="79"/>
      <c r="AF990" s="79"/>
      <c r="AG990" s="79"/>
      <c r="AH990" s="79"/>
      <c r="AI990" s="79"/>
      <c r="AJ990" s="79"/>
      <c r="AK990" s="79"/>
      <c r="AL990" s="79"/>
      <c r="AM990" s="79"/>
      <c r="AN990" s="79"/>
      <c r="AO990" s="79"/>
      <c r="AP990" s="79"/>
      <c r="AQ990" s="79"/>
      <c r="AR990" s="79"/>
      <c r="AS990" s="79"/>
      <c r="AT990" s="79"/>
    </row>
    <row r="991">
      <c r="A991" s="79"/>
      <c r="B991" s="79"/>
      <c r="C991" s="79"/>
      <c r="D991" s="79"/>
      <c r="E991" s="79"/>
      <c r="F991" s="79"/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79"/>
      <c r="R991" s="79"/>
      <c r="S991" s="79"/>
      <c r="T991" s="79"/>
      <c r="U991" s="79"/>
      <c r="V991" s="79"/>
      <c r="W991" s="79"/>
      <c r="X991" s="79"/>
      <c r="Y991" s="79"/>
      <c r="Z991" s="79"/>
      <c r="AA991" s="79"/>
      <c r="AB991" s="79"/>
      <c r="AC991" s="79"/>
      <c r="AD991" s="79"/>
      <c r="AE991" s="79"/>
      <c r="AF991" s="79"/>
      <c r="AG991" s="79"/>
      <c r="AH991" s="79"/>
      <c r="AI991" s="79"/>
      <c r="AJ991" s="79"/>
      <c r="AK991" s="79"/>
      <c r="AL991" s="79"/>
      <c r="AM991" s="79"/>
      <c r="AN991" s="79"/>
      <c r="AO991" s="79"/>
      <c r="AP991" s="79"/>
      <c r="AQ991" s="79"/>
      <c r="AR991" s="79"/>
      <c r="AS991" s="79"/>
      <c r="AT991" s="79"/>
    </row>
    <row r="992">
      <c r="A992" s="79"/>
      <c r="B992" s="79"/>
      <c r="C992" s="79"/>
      <c r="D992" s="79"/>
      <c r="E992" s="79"/>
      <c r="F992" s="79"/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79"/>
      <c r="R992" s="79"/>
      <c r="S992" s="79"/>
      <c r="T992" s="79"/>
      <c r="U992" s="79"/>
      <c r="V992" s="79"/>
      <c r="W992" s="79"/>
      <c r="X992" s="79"/>
      <c r="Y992" s="79"/>
      <c r="Z992" s="79"/>
      <c r="AA992" s="79"/>
      <c r="AB992" s="79"/>
      <c r="AC992" s="79"/>
      <c r="AD992" s="79"/>
      <c r="AE992" s="79"/>
      <c r="AF992" s="79"/>
      <c r="AG992" s="79"/>
      <c r="AH992" s="79"/>
      <c r="AI992" s="79"/>
      <c r="AJ992" s="79"/>
      <c r="AK992" s="79"/>
      <c r="AL992" s="79"/>
      <c r="AM992" s="79"/>
      <c r="AN992" s="79"/>
      <c r="AO992" s="79"/>
      <c r="AP992" s="79"/>
      <c r="AQ992" s="79"/>
      <c r="AR992" s="79"/>
      <c r="AS992" s="79"/>
      <c r="AT992" s="79"/>
    </row>
    <row r="993">
      <c r="A993" s="79"/>
      <c r="B993" s="79"/>
      <c r="C993" s="79"/>
      <c r="D993" s="79"/>
      <c r="E993" s="79"/>
      <c r="F993" s="79"/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79"/>
      <c r="R993" s="79"/>
      <c r="S993" s="79"/>
      <c r="T993" s="79"/>
      <c r="U993" s="79"/>
      <c r="V993" s="79"/>
      <c r="W993" s="79"/>
      <c r="X993" s="79"/>
      <c r="Y993" s="79"/>
      <c r="Z993" s="79"/>
      <c r="AA993" s="79"/>
      <c r="AB993" s="79"/>
      <c r="AC993" s="79"/>
      <c r="AD993" s="79"/>
      <c r="AE993" s="79"/>
      <c r="AF993" s="79"/>
      <c r="AG993" s="79"/>
      <c r="AH993" s="79"/>
      <c r="AI993" s="79"/>
      <c r="AJ993" s="79"/>
      <c r="AK993" s="79"/>
      <c r="AL993" s="79"/>
      <c r="AM993" s="79"/>
      <c r="AN993" s="79"/>
      <c r="AO993" s="79"/>
      <c r="AP993" s="79"/>
      <c r="AQ993" s="79"/>
      <c r="AR993" s="79"/>
      <c r="AS993" s="79"/>
      <c r="AT993" s="79"/>
    </row>
    <row r="994">
      <c r="A994" s="79"/>
      <c r="B994" s="79"/>
      <c r="C994" s="79"/>
      <c r="D994" s="79"/>
      <c r="E994" s="79"/>
      <c r="F994" s="79"/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79"/>
      <c r="R994" s="79"/>
      <c r="S994" s="79"/>
      <c r="T994" s="79"/>
      <c r="U994" s="79"/>
      <c r="V994" s="79"/>
      <c r="W994" s="79"/>
      <c r="X994" s="79"/>
      <c r="Y994" s="79"/>
      <c r="Z994" s="79"/>
      <c r="AA994" s="79"/>
      <c r="AB994" s="79"/>
      <c r="AC994" s="79"/>
      <c r="AD994" s="79"/>
      <c r="AE994" s="79"/>
      <c r="AF994" s="79"/>
      <c r="AG994" s="79"/>
      <c r="AH994" s="79"/>
      <c r="AI994" s="79"/>
      <c r="AJ994" s="79"/>
      <c r="AK994" s="79"/>
      <c r="AL994" s="79"/>
      <c r="AM994" s="79"/>
      <c r="AN994" s="79"/>
      <c r="AO994" s="79"/>
      <c r="AP994" s="79"/>
      <c r="AQ994" s="79"/>
      <c r="AR994" s="79"/>
      <c r="AS994" s="79"/>
      <c r="AT994" s="79"/>
    </row>
    <row r="995">
      <c r="A995" s="79"/>
      <c r="B995" s="79"/>
      <c r="C995" s="79"/>
      <c r="D995" s="79"/>
      <c r="E995" s="79"/>
      <c r="F995" s="79"/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79"/>
      <c r="R995" s="79"/>
      <c r="S995" s="79"/>
      <c r="T995" s="79"/>
      <c r="U995" s="79"/>
      <c r="V995" s="79"/>
      <c r="W995" s="79"/>
      <c r="X995" s="79"/>
      <c r="Y995" s="79"/>
      <c r="Z995" s="79"/>
      <c r="AA995" s="79"/>
      <c r="AB995" s="79"/>
      <c r="AC995" s="79"/>
      <c r="AD995" s="79"/>
      <c r="AE995" s="79"/>
      <c r="AF995" s="79"/>
      <c r="AG995" s="79"/>
      <c r="AH995" s="79"/>
      <c r="AI995" s="79"/>
      <c r="AJ995" s="79"/>
      <c r="AK995" s="79"/>
      <c r="AL995" s="79"/>
      <c r="AM995" s="79"/>
      <c r="AN995" s="79"/>
      <c r="AO995" s="79"/>
      <c r="AP995" s="79"/>
      <c r="AQ995" s="79"/>
      <c r="AR995" s="79"/>
      <c r="AS995" s="79"/>
      <c r="AT995" s="79"/>
    </row>
    <row r="996">
      <c r="A996" s="79"/>
      <c r="B996" s="79"/>
      <c r="C996" s="79"/>
      <c r="D996" s="79"/>
      <c r="E996" s="79"/>
      <c r="F996" s="79"/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79"/>
      <c r="R996" s="79"/>
      <c r="S996" s="79"/>
      <c r="T996" s="79"/>
      <c r="U996" s="79"/>
      <c r="V996" s="79"/>
      <c r="W996" s="79"/>
      <c r="X996" s="79"/>
      <c r="Y996" s="79"/>
      <c r="Z996" s="79"/>
      <c r="AA996" s="79"/>
      <c r="AB996" s="79"/>
      <c r="AC996" s="79"/>
      <c r="AD996" s="79"/>
      <c r="AE996" s="79"/>
      <c r="AF996" s="79"/>
      <c r="AG996" s="79"/>
      <c r="AH996" s="79"/>
      <c r="AI996" s="79"/>
      <c r="AJ996" s="79"/>
      <c r="AK996" s="79"/>
      <c r="AL996" s="79"/>
      <c r="AM996" s="79"/>
      <c r="AN996" s="79"/>
      <c r="AO996" s="79"/>
      <c r="AP996" s="79"/>
      <c r="AQ996" s="79"/>
      <c r="AR996" s="79"/>
      <c r="AS996" s="79"/>
      <c r="AT996" s="79"/>
    </row>
    <row r="997">
      <c r="A997" s="79"/>
      <c r="B997" s="79"/>
      <c r="C997" s="79"/>
      <c r="D997" s="79"/>
      <c r="E997" s="79"/>
      <c r="F997" s="79"/>
      <c r="G997" s="79"/>
      <c r="H997" s="79"/>
      <c r="I997" s="79"/>
      <c r="J997" s="79"/>
      <c r="K997" s="79"/>
      <c r="L997" s="79"/>
      <c r="M997" s="79"/>
      <c r="N997" s="79"/>
      <c r="O997" s="79"/>
      <c r="P997" s="79"/>
      <c r="Q997" s="79"/>
      <c r="R997" s="79"/>
      <c r="S997" s="79"/>
      <c r="T997" s="79"/>
      <c r="U997" s="79"/>
      <c r="V997" s="79"/>
      <c r="W997" s="79"/>
      <c r="X997" s="79"/>
      <c r="Y997" s="79"/>
      <c r="Z997" s="79"/>
      <c r="AA997" s="79"/>
      <c r="AB997" s="79"/>
      <c r="AC997" s="79"/>
      <c r="AD997" s="79"/>
      <c r="AE997" s="79"/>
      <c r="AF997" s="79"/>
      <c r="AG997" s="79"/>
      <c r="AH997" s="79"/>
      <c r="AI997" s="79"/>
      <c r="AJ997" s="79"/>
      <c r="AK997" s="79"/>
      <c r="AL997" s="79"/>
      <c r="AM997" s="79"/>
      <c r="AN997" s="79"/>
      <c r="AO997" s="79"/>
      <c r="AP997" s="79"/>
      <c r="AQ997" s="79"/>
      <c r="AR997" s="79"/>
      <c r="AS997" s="79"/>
      <c r="AT997" s="79"/>
    </row>
    <row r="998">
      <c r="A998" s="79"/>
      <c r="B998" s="79"/>
      <c r="C998" s="79"/>
      <c r="D998" s="79"/>
      <c r="E998" s="79"/>
      <c r="F998" s="79"/>
      <c r="G998" s="79"/>
      <c r="H998" s="79"/>
      <c r="I998" s="79"/>
      <c r="J998" s="79"/>
      <c r="K998" s="79"/>
      <c r="L998" s="79"/>
      <c r="M998" s="79"/>
      <c r="N998" s="79"/>
      <c r="O998" s="79"/>
      <c r="P998" s="79"/>
      <c r="Q998" s="79"/>
      <c r="R998" s="79"/>
      <c r="S998" s="79"/>
      <c r="T998" s="79"/>
      <c r="U998" s="79"/>
      <c r="V998" s="79"/>
      <c r="W998" s="79"/>
      <c r="X998" s="79"/>
      <c r="Y998" s="79"/>
      <c r="Z998" s="79"/>
      <c r="AA998" s="79"/>
      <c r="AB998" s="79"/>
      <c r="AC998" s="79"/>
      <c r="AD998" s="79"/>
      <c r="AE998" s="79"/>
      <c r="AF998" s="79"/>
      <c r="AG998" s="79"/>
      <c r="AH998" s="79"/>
      <c r="AI998" s="79"/>
      <c r="AJ998" s="79"/>
      <c r="AK998" s="79"/>
      <c r="AL998" s="79"/>
      <c r="AM998" s="79"/>
      <c r="AN998" s="79"/>
      <c r="AO998" s="79"/>
      <c r="AP998" s="79"/>
      <c r="AQ998" s="79"/>
      <c r="AR998" s="79"/>
      <c r="AS998" s="79"/>
      <c r="AT998" s="79"/>
    </row>
    <row r="999">
      <c r="A999" s="79"/>
      <c r="B999" s="79"/>
      <c r="C999" s="79"/>
      <c r="D999" s="79"/>
      <c r="E999" s="79"/>
      <c r="F999" s="79"/>
      <c r="G999" s="79"/>
      <c r="H999" s="79"/>
      <c r="I999" s="79"/>
      <c r="J999" s="79"/>
      <c r="K999" s="79"/>
      <c r="L999" s="79"/>
      <c r="M999" s="79"/>
      <c r="N999" s="79"/>
      <c r="O999" s="79"/>
      <c r="P999" s="79"/>
      <c r="Q999" s="79"/>
      <c r="R999" s="79"/>
      <c r="S999" s="79"/>
      <c r="T999" s="79"/>
      <c r="U999" s="79"/>
      <c r="V999" s="79"/>
      <c r="W999" s="79"/>
      <c r="X999" s="79"/>
      <c r="Y999" s="79"/>
      <c r="Z999" s="79"/>
      <c r="AA999" s="79"/>
      <c r="AB999" s="79"/>
      <c r="AC999" s="79"/>
      <c r="AD999" s="79"/>
      <c r="AE999" s="79"/>
      <c r="AF999" s="79"/>
      <c r="AG999" s="79"/>
      <c r="AH999" s="79"/>
      <c r="AI999" s="79"/>
      <c r="AJ999" s="79"/>
      <c r="AK999" s="79"/>
      <c r="AL999" s="79"/>
      <c r="AM999" s="79"/>
      <c r="AN999" s="79"/>
      <c r="AO999" s="79"/>
      <c r="AP999" s="79"/>
      <c r="AQ999" s="79"/>
      <c r="AR999" s="79"/>
      <c r="AS999" s="79"/>
      <c r="AT999" s="79"/>
    </row>
    <row r="1000">
      <c r="A1000" s="79"/>
      <c r="B1000" s="79"/>
      <c r="C1000" s="79"/>
      <c r="D1000" s="79"/>
      <c r="E1000" s="79"/>
      <c r="F1000" s="79"/>
      <c r="G1000" s="79"/>
      <c r="H1000" s="79"/>
      <c r="I1000" s="79"/>
      <c r="J1000" s="79"/>
      <c r="K1000" s="79"/>
      <c r="L1000" s="79"/>
      <c r="M1000" s="79"/>
      <c r="N1000" s="79"/>
      <c r="O1000" s="79"/>
      <c r="P1000" s="79"/>
      <c r="Q1000" s="79"/>
      <c r="R1000" s="79"/>
      <c r="S1000" s="79"/>
      <c r="T1000" s="79"/>
      <c r="U1000" s="79"/>
      <c r="V1000" s="79"/>
      <c r="W1000" s="79"/>
      <c r="X1000" s="79"/>
      <c r="Y1000" s="79"/>
      <c r="Z1000" s="79"/>
      <c r="AA1000" s="79"/>
      <c r="AB1000" s="79"/>
      <c r="AC1000" s="79"/>
      <c r="AD1000" s="79"/>
      <c r="AE1000" s="79"/>
      <c r="AF1000" s="79"/>
      <c r="AG1000" s="79"/>
      <c r="AH1000" s="79"/>
      <c r="AI1000" s="79"/>
      <c r="AJ1000" s="79"/>
      <c r="AK1000" s="79"/>
      <c r="AL1000" s="79"/>
      <c r="AM1000" s="79"/>
      <c r="AN1000" s="79"/>
      <c r="AO1000" s="79"/>
      <c r="AP1000" s="79"/>
      <c r="AQ1000" s="79"/>
      <c r="AR1000" s="79"/>
      <c r="AS1000" s="79"/>
      <c r="AT1000" s="79"/>
    </row>
  </sheetData>
  <mergeCells count="26">
    <mergeCell ref="D3:E3"/>
    <mergeCell ref="B11:F11"/>
    <mergeCell ref="G12:H12"/>
    <mergeCell ref="B18:F18"/>
    <mergeCell ref="H29:K29"/>
    <mergeCell ref="L29:O29"/>
    <mergeCell ref="P29:S29"/>
    <mergeCell ref="Y124:AB124"/>
    <mergeCell ref="AC124:AF124"/>
    <mergeCell ref="Q124:T124"/>
    <mergeCell ref="Q166:T166"/>
    <mergeCell ref="U166:X166"/>
    <mergeCell ref="Y166:AB166"/>
    <mergeCell ref="B172:E172"/>
    <mergeCell ref="B195:E195"/>
    <mergeCell ref="B218:E218"/>
    <mergeCell ref="B241:E241"/>
    <mergeCell ref="B264:E264"/>
    <mergeCell ref="B287:E287"/>
    <mergeCell ref="B29:E29"/>
    <mergeCell ref="B53:E53"/>
    <mergeCell ref="B77:E77"/>
    <mergeCell ref="B101:E101"/>
    <mergeCell ref="B124:E124"/>
    <mergeCell ref="U124:X124"/>
    <mergeCell ref="B147:E147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D1" s="41" t="s">
        <v>158</v>
      </c>
    </row>
    <row r="2">
      <c r="D2" s="41"/>
      <c r="E2" s="41"/>
      <c r="F2" s="41" t="s">
        <v>84</v>
      </c>
      <c r="G2" s="41"/>
      <c r="H2" s="41"/>
      <c r="I2" s="41"/>
      <c r="J2" s="41"/>
      <c r="K2" s="41"/>
      <c r="L2" s="41"/>
      <c r="M2" s="41" t="s">
        <v>85</v>
      </c>
      <c r="N2" s="41"/>
      <c r="O2" s="41"/>
      <c r="P2" s="41"/>
      <c r="Q2" s="41"/>
      <c r="R2" s="41"/>
      <c r="S2" s="41" t="s">
        <v>86</v>
      </c>
      <c r="T2" s="41"/>
      <c r="U2" s="41"/>
      <c r="V2" s="41"/>
      <c r="W2" s="41"/>
      <c r="X2" s="41"/>
      <c r="Y2" s="41"/>
      <c r="Z2" s="41" t="s">
        <v>87</v>
      </c>
    </row>
    <row r="3">
      <c r="D3" s="41" t="s">
        <v>159</v>
      </c>
      <c r="E3" s="41"/>
      <c r="F3" s="41" t="s">
        <v>91</v>
      </c>
      <c r="G3" s="41" t="s">
        <v>92</v>
      </c>
      <c r="H3" s="41" t="s">
        <v>160</v>
      </c>
      <c r="I3" s="41" t="s">
        <v>161</v>
      </c>
      <c r="J3" s="41" t="s">
        <v>69</v>
      </c>
      <c r="K3" s="41"/>
      <c r="L3" s="41"/>
      <c r="M3" s="41" t="s">
        <v>91</v>
      </c>
      <c r="N3" s="41" t="s">
        <v>92</v>
      </c>
      <c r="O3" s="41" t="s">
        <v>160</v>
      </c>
      <c r="P3" s="41" t="s">
        <v>161</v>
      </c>
      <c r="Q3" s="41" t="s">
        <v>69</v>
      </c>
      <c r="R3" s="41"/>
      <c r="S3" s="41" t="s">
        <v>91</v>
      </c>
      <c r="T3" s="41" t="s">
        <v>92</v>
      </c>
      <c r="U3" s="41" t="s">
        <v>160</v>
      </c>
      <c r="V3" s="41" t="s">
        <v>161</v>
      </c>
      <c r="W3" s="41" t="s">
        <v>69</v>
      </c>
      <c r="X3" s="41"/>
      <c r="Y3" s="41"/>
      <c r="Z3" s="41" t="s">
        <v>93</v>
      </c>
      <c r="AA3" s="41" t="s">
        <v>92</v>
      </c>
      <c r="AB3" s="41" t="s">
        <v>160</v>
      </c>
      <c r="AC3" s="41" t="s">
        <v>161</v>
      </c>
      <c r="AD3" s="41" t="s">
        <v>69</v>
      </c>
    </row>
    <row r="4">
      <c r="D4" s="78">
        <v>0.0</v>
      </c>
      <c r="F4" s="41">
        <v>0.0</v>
      </c>
      <c r="G4" s="41">
        <v>0.0</v>
      </c>
      <c r="H4" s="130">
        <v>0.0</v>
      </c>
      <c r="I4" s="131">
        <f t="shared" ref="I4:I13" si="1">D5-D4</f>
        <v>0.006</v>
      </c>
      <c r="J4" s="130">
        <v>0.0</v>
      </c>
      <c r="M4" s="78">
        <v>0.6837227480160659</v>
      </c>
      <c r="N4" s="78">
        <v>-0.1469156318051051</v>
      </c>
      <c r="O4" s="78">
        <f t="shared" ref="O4:O13" si="2">M4-N4</f>
        <v>0.8306383798</v>
      </c>
      <c r="P4" s="131">
        <f t="shared" ref="P4:P13" si="3">D5-D4</f>
        <v>0.006</v>
      </c>
      <c r="Q4" s="78">
        <f t="shared" ref="Q4:Q13" si="4">O4*P4</f>
        <v>0.004983830279</v>
      </c>
      <c r="S4" s="78">
        <v>0.7102414169791419</v>
      </c>
      <c r="T4" s="78">
        <v>0.9131675361160398</v>
      </c>
      <c r="U4" s="131">
        <f t="shared" ref="U4:U13" si="5">S4-T4</f>
        <v>-0.2029261191</v>
      </c>
      <c r="V4" s="131">
        <f t="shared" ref="V4:V13" si="6">D5-D4</f>
        <v>0.006</v>
      </c>
      <c r="W4" s="131">
        <f t="shared" ref="W4:W13" si="7">U4*V4</f>
        <v>-0.001217556715</v>
      </c>
      <c r="Z4" s="78">
        <v>-0.31861019300539345</v>
      </c>
      <c r="AA4" s="78">
        <v>4.006176861615643</v>
      </c>
      <c r="AB4" s="78">
        <f t="shared" ref="AB4:AB13" si="8">Z4-AA4</f>
        <v>-4.324787055</v>
      </c>
      <c r="AC4" s="78">
        <f t="shared" ref="AC4:AC13" si="9">D5-D4</f>
        <v>0.006</v>
      </c>
      <c r="AD4" s="78">
        <f t="shared" ref="AD4:AD13" si="10">AC4*AB4</f>
        <v>-0.02594872233</v>
      </c>
    </row>
    <row r="5">
      <c r="D5" s="41">
        <v>0.006</v>
      </c>
      <c r="F5" s="41">
        <v>0.0</v>
      </c>
      <c r="G5" s="41">
        <v>0.0</v>
      </c>
      <c r="H5" s="130">
        <v>0.0</v>
      </c>
      <c r="I5" s="131">
        <f t="shared" si="1"/>
        <v>0.002</v>
      </c>
      <c r="J5" s="130">
        <v>0.0</v>
      </c>
      <c r="M5" s="78">
        <v>-1.034060023859009</v>
      </c>
      <c r="N5" s="78">
        <v>-0.4294456929687687</v>
      </c>
      <c r="O5" s="78">
        <f t="shared" si="2"/>
        <v>-0.6046143309</v>
      </c>
      <c r="P5" s="131">
        <f t="shared" si="3"/>
        <v>0.002</v>
      </c>
      <c r="Q5" s="78">
        <f t="shared" si="4"/>
        <v>-0.001209228662</v>
      </c>
      <c r="S5" s="78">
        <v>-3.5737544314664764</v>
      </c>
      <c r="T5" s="78">
        <v>0.06764203971229923</v>
      </c>
      <c r="U5" s="131">
        <f t="shared" si="5"/>
        <v>-3.641396471</v>
      </c>
      <c r="V5" s="131">
        <f t="shared" si="6"/>
        <v>0.002</v>
      </c>
      <c r="W5" s="131">
        <f t="shared" si="7"/>
        <v>-0.007282792942</v>
      </c>
      <c r="Z5" s="78">
        <v>3.8510275502391025</v>
      </c>
      <c r="AA5" s="78">
        <v>3.823322316064721</v>
      </c>
      <c r="AB5" s="78">
        <f t="shared" si="8"/>
        <v>0.02770523417</v>
      </c>
      <c r="AC5" s="78">
        <f t="shared" si="9"/>
        <v>0.002</v>
      </c>
      <c r="AD5" s="78">
        <f t="shared" si="10"/>
        <v>0.00005541046835</v>
      </c>
    </row>
    <row r="6">
      <c r="D6" s="41">
        <v>0.008</v>
      </c>
      <c r="F6" s="41">
        <v>0.0</v>
      </c>
      <c r="G6" s="41">
        <v>0.0</v>
      </c>
      <c r="H6" s="130">
        <v>0.0</v>
      </c>
      <c r="I6" s="131">
        <f t="shared" si="1"/>
        <v>0.008</v>
      </c>
      <c r="J6" s="130">
        <v>0.0</v>
      </c>
      <c r="M6" s="78">
        <v>-1.3956985021484984</v>
      </c>
      <c r="N6" s="78">
        <v>-0.23167465015420416</v>
      </c>
      <c r="O6" s="78">
        <f t="shared" si="2"/>
        <v>-1.164023852</v>
      </c>
      <c r="P6" s="131">
        <f t="shared" si="3"/>
        <v>0.008</v>
      </c>
      <c r="Q6" s="78">
        <f t="shared" si="4"/>
        <v>-0.009312190816</v>
      </c>
      <c r="S6" s="78">
        <v>-3.8443225903156737</v>
      </c>
      <c r="T6" s="78">
        <v>0.6786751317800689</v>
      </c>
      <c r="U6" s="131">
        <f t="shared" si="5"/>
        <v>-4.522997722</v>
      </c>
      <c r="V6" s="131">
        <f t="shared" si="6"/>
        <v>0.008</v>
      </c>
      <c r="W6" s="131">
        <f t="shared" si="7"/>
        <v>-0.03618398178</v>
      </c>
      <c r="Z6" s="78">
        <v>-4.571363638773036</v>
      </c>
      <c r="AA6" s="78">
        <v>2.39096170924917</v>
      </c>
      <c r="AB6" s="78">
        <f t="shared" si="8"/>
        <v>-6.962325348</v>
      </c>
      <c r="AC6" s="78">
        <f t="shared" si="9"/>
        <v>0.008</v>
      </c>
      <c r="AD6" s="78">
        <f t="shared" si="10"/>
        <v>-0.05569860278</v>
      </c>
    </row>
    <row r="7">
      <c r="D7" s="41">
        <v>0.016</v>
      </c>
      <c r="F7" s="41">
        <v>0.0</v>
      </c>
      <c r="G7" s="41">
        <v>0.0</v>
      </c>
      <c r="H7" s="130">
        <v>0.0</v>
      </c>
      <c r="I7" s="131">
        <f t="shared" si="1"/>
        <v>0.008</v>
      </c>
      <c r="J7" s="130">
        <v>0.0</v>
      </c>
      <c r="M7" s="78">
        <v>-1.5708671400699696</v>
      </c>
      <c r="N7" s="78">
        <v>-0.23732525137747745</v>
      </c>
      <c r="O7" s="78">
        <f t="shared" si="2"/>
        <v>-1.333541889</v>
      </c>
      <c r="P7" s="131">
        <f t="shared" si="3"/>
        <v>0.008</v>
      </c>
      <c r="Q7" s="78">
        <f t="shared" si="4"/>
        <v>-0.01066833511</v>
      </c>
      <c r="S7" s="78">
        <v>-3.86686993688644</v>
      </c>
      <c r="T7" s="78">
        <v>1.0146305956844888</v>
      </c>
      <c r="U7" s="131">
        <f t="shared" si="5"/>
        <v>-4.881500533</v>
      </c>
      <c r="V7" s="131">
        <f t="shared" si="6"/>
        <v>0.008</v>
      </c>
      <c r="W7" s="131">
        <f t="shared" si="7"/>
        <v>-0.03905200426</v>
      </c>
      <c r="Z7" s="78">
        <v>-10.47257851791641</v>
      </c>
      <c r="AA7" s="78">
        <v>1.1109798903927197</v>
      </c>
      <c r="AB7" s="78">
        <f t="shared" si="8"/>
        <v>-11.58355841</v>
      </c>
      <c r="AC7" s="78">
        <f t="shared" si="9"/>
        <v>0.008</v>
      </c>
      <c r="AD7" s="78">
        <f t="shared" si="10"/>
        <v>-0.09266846727</v>
      </c>
    </row>
    <row r="8">
      <c r="D8" s="41">
        <v>0.024</v>
      </c>
      <c r="F8" s="41">
        <v>0.0</v>
      </c>
      <c r="G8" s="41">
        <v>0.0</v>
      </c>
      <c r="H8" s="130">
        <v>0.0</v>
      </c>
      <c r="I8" s="131">
        <f t="shared" si="1"/>
        <v>0.008</v>
      </c>
      <c r="J8" s="130">
        <v>0.0</v>
      </c>
      <c r="M8" s="78">
        <v>-1.3674454960321318</v>
      </c>
      <c r="N8" s="78">
        <v>-0.2429758526007507</v>
      </c>
      <c r="O8" s="78">
        <f t="shared" si="2"/>
        <v>-1.124469643</v>
      </c>
      <c r="P8" s="131">
        <f t="shared" si="3"/>
        <v>0.008</v>
      </c>
      <c r="Q8" s="78">
        <f t="shared" si="4"/>
        <v>-0.008995757147</v>
      </c>
      <c r="S8" s="78">
        <v>-3.179175866478064</v>
      </c>
      <c r="T8" s="78">
        <v>-0.27056815884919694</v>
      </c>
      <c r="U8" s="131">
        <f t="shared" si="5"/>
        <v>-2.908607708</v>
      </c>
      <c r="V8" s="131">
        <f t="shared" si="6"/>
        <v>0.008</v>
      </c>
      <c r="W8" s="131">
        <f t="shared" si="7"/>
        <v>-0.02326886166</v>
      </c>
      <c r="Z8" s="78">
        <v>-3.5185647401465183</v>
      </c>
      <c r="AA8" s="78">
        <v>1.5127057859212594</v>
      </c>
      <c r="AB8" s="78">
        <f t="shared" si="8"/>
        <v>-5.031270526</v>
      </c>
      <c r="AC8" s="78">
        <f t="shared" si="9"/>
        <v>0.008</v>
      </c>
      <c r="AD8" s="78">
        <f t="shared" si="10"/>
        <v>-0.04025016421</v>
      </c>
    </row>
    <row r="9">
      <c r="D9" s="41">
        <v>0.032</v>
      </c>
      <c r="F9" s="41">
        <v>0.0</v>
      </c>
      <c r="G9" s="41">
        <v>0.0</v>
      </c>
      <c r="H9" s="130">
        <v>0.0</v>
      </c>
      <c r="I9" s="131">
        <f t="shared" si="1"/>
        <v>0.008</v>
      </c>
      <c r="J9" s="130">
        <v>0.0</v>
      </c>
      <c r="M9" s="78">
        <v>-1.2261804654503001</v>
      </c>
      <c r="N9" s="78">
        <v>0.8306383798211711</v>
      </c>
      <c r="O9" s="78">
        <f t="shared" si="2"/>
        <v>-2.056818845</v>
      </c>
      <c r="P9" s="131">
        <f t="shared" si="3"/>
        <v>0.008</v>
      </c>
      <c r="Q9" s="78">
        <f t="shared" si="4"/>
        <v>-0.01645455076</v>
      </c>
      <c r="S9" s="78">
        <v>-2.8296919946311845</v>
      </c>
      <c r="T9" s="78">
        <v>1.6685036462367147</v>
      </c>
      <c r="U9" s="131">
        <f t="shared" si="5"/>
        <v>-4.498195641</v>
      </c>
      <c r="V9" s="131">
        <f t="shared" si="6"/>
        <v>0.008</v>
      </c>
      <c r="W9" s="131">
        <f t="shared" si="7"/>
        <v>-0.03598556513</v>
      </c>
      <c r="Z9" s="78">
        <v>2.9561484864065632</v>
      </c>
      <c r="AA9" s="78">
        <v>4.058816806546968</v>
      </c>
      <c r="AB9" s="78">
        <f t="shared" si="8"/>
        <v>-1.10266832</v>
      </c>
      <c r="AC9" s="78">
        <f t="shared" si="9"/>
        <v>0.008</v>
      </c>
      <c r="AD9" s="78">
        <f t="shared" si="10"/>
        <v>-0.008821346561</v>
      </c>
    </row>
    <row r="10">
      <c r="D10" s="41">
        <v>0.04</v>
      </c>
      <c r="F10" s="41">
        <v>0.0</v>
      </c>
      <c r="G10" s="41">
        <v>0.0</v>
      </c>
      <c r="H10" s="130">
        <v>0.0</v>
      </c>
      <c r="I10" s="131">
        <f t="shared" si="1"/>
        <v>0.008</v>
      </c>
      <c r="J10" s="130">
        <v>0.0</v>
      </c>
      <c r="M10" s="78">
        <v>-1.1188190422081081</v>
      </c>
      <c r="N10" s="78">
        <v>-0.2429758526007507</v>
      </c>
      <c r="O10" s="78">
        <f t="shared" si="2"/>
        <v>-0.8758431896</v>
      </c>
      <c r="P10" s="131">
        <f t="shared" si="3"/>
        <v>0.008</v>
      </c>
      <c r="Q10" s="78">
        <f t="shared" si="4"/>
        <v>-0.007006745517</v>
      </c>
      <c r="S10" s="78">
        <v>-2.3336503700743236</v>
      </c>
      <c r="T10" s="78">
        <v>-0.03382101985614962</v>
      </c>
      <c r="U10" s="131">
        <f t="shared" si="5"/>
        <v>-2.29982935</v>
      </c>
      <c r="V10" s="131">
        <f t="shared" si="6"/>
        <v>0.008</v>
      </c>
      <c r="W10" s="131">
        <f t="shared" si="7"/>
        <v>-0.0183986348</v>
      </c>
      <c r="Z10" s="78">
        <v>3.4797774123023837</v>
      </c>
      <c r="AA10" s="78">
        <v>3.634926723678924</v>
      </c>
      <c r="AB10" s="78">
        <f t="shared" si="8"/>
        <v>-0.1551493114</v>
      </c>
      <c r="AC10" s="78">
        <f t="shared" si="9"/>
        <v>0.008</v>
      </c>
      <c r="AD10" s="78">
        <f t="shared" si="10"/>
        <v>-0.001241194491</v>
      </c>
    </row>
    <row r="11">
      <c r="D11" s="41">
        <v>0.048</v>
      </c>
      <c r="F11" s="41">
        <v>0.0</v>
      </c>
      <c r="G11" s="41">
        <v>0.0</v>
      </c>
      <c r="H11" s="130">
        <v>0.0</v>
      </c>
      <c r="I11" s="131">
        <f t="shared" si="1"/>
        <v>0.008</v>
      </c>
      <c r="J11" s="130">
        <v>0.0</v>
      </c>
      <c r="M11" s="78">
        <v>-0.954951606733183</v>
      </c>
      <c r="N11" s="78">
        <v>-0.2542770550472973</v>
      </c>
      <c r="O11" s="78">
        <f t="shared" si="2"/>
        <v>-0.7006745517</v>
      </c>
      <c r="P11" s="131">
        <f t="shared" si="3"/>
        <v>0.008</v>
      </c>
      <c r="Q11" s="78">
        <f t="shared" si="4"/>
        <v>-0.005605396413</v>
      </c>
      <c r="S11" s="78">
        <v>-1.9616191516566779</v>
      </c>
      <c r="T11" s="78">
        <v>-0.1691050992807481</v>
      </c>
      <c r="U11" s="131">
        <f t="shared" si="5"/>
        <v>-1.792514052</v>
      </c>
      <c r="V11" s="131">
        <f t="shared" si="6"/>
        <v>0.008</v>
      </c>
      <c r="W11" s="131">
        <f t="shared" si="7"/>
        <v>-0.01434011242</v>
      </c>
      <c r="Z11" s="78">
        <v>3.5601225914080916</v>
      </c>
      <c r="AA11" s="78">
        <v>2.2247303042028777</v>
      </c>
      <c r="AB11" s="78">
        <f t="shared" si="8"/>
        <v>1.335392287</v>
      </c>
      <c r="AC11" s="78">
        <f t="shared" si="9"/>
        <v>0.008</v>
      </c>
      <c r="AD11" s="78">
        <f t="shared" si="10"/>
        <v>0.0106831383</v>
      </c>
    </row>
    <row r="12">
      <c r="D12" s="41">
        <v>0.056</v>
      </c>
      <c r="F12" s="41">
        <v>0.0</v>
      </c>
      <c r="H12" s="130">
        <v>0.0</v>
      </c>
      <c r="I12" s="131">
        <f t="shared" si="1"/>
        <v>0.008</v>
      </c>
      <c r="J12" s="130">
        <v>0.0</v>
      </c>
      <c r="M12" s="78">
        <v>-0.745879361472072</v>
      </c>
      <c r="O12" s="78">
        <f t="shared" si="2"/>
        <v>-0.7458793615</v>
      </c>
      <c r="P12" s="131">
        <f t="shared" si="3"/>
        <v>0.008</v>
      </c>
      <c r="Q12" s="78">
        <f t="shared" si="4"/>
        <v>-0.005967034892</v>
      </c>
      <c r="S12" s="78">
        <v>-1.4543038538144337</v>
      </c>
      <c r="U12" s="131">
        <f t="shared" si="5"/>
        <v>-1.454303854</v>
      </c>
      <c r="V12" s="131">
        <f t="shared" si="6"/>
        <v>0.008</v>
      </c>
      <c r="W12" s="131">
        <f t="shared" si="7"/>
        <v>-0.01163443083</v>
      </c>
      <c r="Z12" s="78">
        <v>-1.2273418739251245</v>
      </c>
      <c r="AB12" s="78">
        <f t="shared" si="8"/>
        <v>-1.227341874</v>
      </c>
      <c r="AC12" s="78">
        <f t="shared" si="9"/>
        <v>0.008</v>
      </c>
      <c r="AD12" s="78">
        <f t="shared" si="10"/>
        <v>-0.009818734991</v>
      </c>
    </row>
    <row r="13">
      <c r="D13" s="41">
        <v>0.064</v>
      </c>
      <c r="F13" s="41">
        <v>0.0</v>
      </c>
      <c r="H13" s="130">
        <v>0.0</v>
      </c>
      <c r="I13" s="131">
        <f t="shared" si="1"/>
        <v>-0.064</v>
      </c>
      <c r="J13" s="130">
        <v>0.0</v>
      </c>
      <c r="M13" s="78">
        <v>-0.5368071162109609</v>
      </c>
      <c r="O13" s="78">
        <f t="shared" si="2"/>
        <v>-0.5368071162</v>
      </c>
      <c r="P13" s="131">
        <f t="shared" si="3"/>
        <v>-0.064</v>
      </c>
      <c r="Q13" s="78">
        <f t="shared" si="4"/>
        <v>0.03435565544</v>
      </c>
      <c r="S13" s="78">
        <v>-0.5298626444130107</v>
      </c>
      <c r="U13" s="131">
        <f t="shared" si="5"/>
        <v>-0.5298626444</v>
      </c>
      <c r="V13" s="131">
        <f t="shared" si="6"/>
        <v>-0.064</v>
      </c>
      <c r="W13" s="131">
        <f t="shared" si="7"/>
        <v>0.03391120924</v>
      </c>
      <c r="Z13" s="78">
        <v>1.684478237802428</v>
      </c>
      <c r="AB13" s="78">
        <f t="shared" si="8"/>
        <v>1.684478238</v>
      </c>
      <c r="AC13" s="78">
        <f t="shared" si="9"/>
        <v>-0.064</v>
      </c>
      <c r="AD13" s="78">
        <f t="shared" si="10"/>
        <v>-0.1078066072</v>
      </c>
    </row>
    <row r="14">
      <c r="I14" s="41" t="s">
        <v>162</v>
      </c>
      <c r="J14" s="41">
        <v>0.0</v>
      </c>
      <c r="P14" s="41" t="s">
        <v>163</v>
      </c>
      <c r="Q14" s="132">
        <f>SUM(Q4:Q13)/0.08</f>
        <v>-0.32349692</v>
      </c>
      <c r="V14" s="41" t="s">
        <v>164</v>
      </c>
      <c r="W14" s="78">
        <f>SUM(W4:W13)/0.08</f>
        <v>-1.918159141</v>
      </c>
      <c r="AC14" s="41" t="s">
        <v>165</v>
      </c>
      <c r="AD14" s="78">
        <f>SUM(AD4:AD13)/0.08</f>
        <v>-4.143941139</v>
      </c>
    </row>
    <row r="17">
      <c r="I17" s="41" t="s">
        <v>166</v>
      </c>
      <c r="J17" s="41" t="s">
        <v>15</v>
      </c>
      <c r="K17" s="41" t="s">
        <v>167</v>
      </c>
      <c r="L17" s="41" t="s">
        <v>166</v>
      </c>
      <c r="M17" s="41" t="s">
        <v>16</v>
      </c>
      <c r="N17" s="41" t="s">
        <v>168</v>
      </c>
      <c r="O17" s="41" t="s">
        <v>169</v>
      </c>
    </row>
    <row r="18">
      <c r="I18" s="41">
        <v>0.0</v>
      </c>
      <c r="J18" s="41">
        <v>0.0</v>
      </c>
      <c r="K18" s="41">
        <f>'Lab 3'!K104</f>
        <v>0.1978282226</v>
      </c>
      <c r="L18" s="41">
        <v>0.0</v>
      </c>
      <c r="M18" s="41">
        <v>0.0</v>
      </c>
      <c r="N18" s="41">
        <f>-'Lab 3'!L104</f>
        <v>-0.1978282226</v>
      </c>
      <c r="O18" s="133">
        <f>wake!F64</f>
        <v>0</v>
      </c>
    </row>
    <row r="19">
      <c r="I19" s="41">
        <v>4.0</v>
      </c>
      <c r="J19" s="41">
        <v>0.323496920032395</v>
      </c>
      <c r="K19" s="41">
        <f>'Lab 3'!K105</f>
        <v>0.5837854558</v>
      </c>
      <c r="L19" s="41">
        <v>4.0</v>
      </c>
      <c r="M19" s="41">
        <v>4.62622148845751</v>
      </c>
      <c r="N19" s="41">
        <f>-'Lab 3'!L105</f>
        <v>0.552655819</v>
      </c>
      <c r="O19" s="133">
        <f>wake!L72</f>
        <v>0</v>
      </c>
    </row>
    <row r="20">
      <c r="I20" s="41">
        <v>8.0</v>
      </c>
      <c r="J20" s="41">
        <v>1.91815914114153</v>
      </c>
      <c r="K20" s="41">
        <f>'Lab 3'!K106</f>
        <v>0.8498423327</v>
      </c>
      <c r="L20" s="41">
        <v>8.0</v>
      </c>
      <c r="M20" s="41">
        <v>13.6484114755929</v>
      </c>
      <c r="N20" s="41">
        <f>-'Lab 3'!L106</f>
        <v>0.3861646213</v>
      </c>
      <c r="O20" s="133">
        <f>-wake!R72</f>
        <v>0.0366228</v>
      </c>
    </row>
    <row r="21">
      <c r="I21" s="41">
        <v>20.0</v>
      </c>
      <c r="J21" s="41">
        <v>4.14394113854776</v>
      </c>
      <c r="K21" s="41">
        <f>'Lab 3'!K107</f>
        <v>1.016034938</v>
      </c>
      <c r="L21" s="41">
        <v>20.0</v>
      </c>
      <c r="M21" s="41">
        <v>11.385384705709</v>
      </c>
      <c r="N21" s="41">
        <f>-'Lab 3'!L107</f>
        <v>0.1841080572</v>
      </c>
      <c r="O21" s="133">
        <f>-wake!X102</f>
        <v>0.060498</v>
      </c>
    </row>
    <row r="23">
      <c r="D23" s="41" t="s">
        <v>170</v>
      </c>
    </row>
    <row r="24">
      <c r="D24" s="41"/>
      <c r="E24" s="41"/>
      <c r="F24" s="41" t="s">
        <v>84</v>
      </c>
      <c r="G24" s="41"/>
      <c r="H24" s="41"/>
      <c r="I24" s="41"/>
      <c r="J24" s="41"/>
      <c r="K24" s="41"/>
      <c r="L24" s="41"/>
      <c r="M24" s="41" t="s">
        <v>85</v>
      </c>
      <c r="N24" s="41"/>
      <c r="O24" s="41"/>
      <c r="P24" s="41"/>
      <c r="Q24" s="41"/>
      <c r="R24" s="41"/>
      <c r="S24" s="41" t="s">
        <v>86</v>
      </c>
      <c r="T24" s="41"/>
      <c r="U24" s="41"/>
      <c r="V24" s="41"/>
      <c r="W24" s="41"/>
      <c r="X24" s="41"/>
      <c r="Y24" s="41"/>
      <c r="Z24" s="41" t="s">
        <v>87</v>
      </c>
    </row>
    <row r="25">
      <c r="D25" s="41" t="s">
        <v>159</v>
      </c>
      <c r="E25" s="41"/>
      <c r="F25" s="41" t="s">
        <v>91</v>
      </c>
      <c r="G25" s="41" t="s">
        <v>92</v>
      </c>
      <c r="H25" s="41" t="s">
        <v>160</v>
      </c>
      <c r="I25" s="41" t="s">
        <v>161</v>
      </c>
      <c r="J25" s="41" t="s">
        <v>69</v>
      </c>
      <c r="K25" s="41"/>
      <c r="L25" s="41"/>
      <c r="M25" s="41" t="s">
        <v>91</v>
      </c>
      <c r="N25" s="41" t="s">
        <v>92</v>
      </c>
      <c r="O25" s="41" t="s">
        <v>160</v>
      </c>
      <c r="P25" s="41" t="s">
        <v>161</v>
      </c>
      <c r="Q25" s="41" t="s">
        <v>69</v>
      </c>
      <c r="R25" s="41"/>
      <c r="S25" s="41" t="s">
        <v>91</v>
      </c>
      <c r="T25" s="41" t="s">
        <v>92</v>
      </c>
      <c r="U25" s="41" t="s">
        <v>160</v>
      </c>
      <c r="V25" s="41" t="s">
        <v>161</v>
      </c>
      <c r="W25" s="41" t="s">
        <v>69</v>
      </c>
      <c r="X25" s="41"/>
      <c r="Y25" s="41"/>
      <c r="Z25" s="41" t="s">
        <v>93</v>
      </c>
      <c r="AA25" s="41" t="s">
        <v>92</v>
      </c>
      <c r="AB25" s="41" t="s">
        <v>160</v>
      </c>
      <c r="AC25" s="41" t="s">
        <v>161</v>
      </c>
      <c r="AD25" s="41" t="s">
        <v>69</v>
      </c>
    </row>
    <row r="26">
      <c r="D26" s="78">
        <v>0.0</v>
      </c>
      <c r="F26" s="78">
        <v>-0.8753743108903977</v>
      </c>
      <c r="G26" s="78">
        <v>11.006880465630564</v>
      </c>
      <c r="H26" s="130">
        <v>0.0</v>
      </c>
      <c r="I26" s="131">
        <f t="shared" ref="I26:I35" si="11">D27-D26</f>
        <v>0.006</v>
      </c>
      <c r="J26" s="130">
        <v>0.0</v>
      </c>
      <c r="M26" s="78">
        <v>9.777690831499704</v>
      </c>
      <c r="N26" s="78">
        <v>-2.10099141833878</v>
      </c>
      <c r="O26" s="78">
        <f t="shared" ref="O26:O35" si="12">M26-N26</f>
        <v>11.87868225</v>
      </c>
      <c r="P26" s="131">
        <f t="shared" ref="P26:P35" si="13">D27-D26</f>
        <v>0.006</v>
      </c>
      <c r="Q26" s="78">
        <f t="shared" ref="Q26:Q35" si="14">O26*P26</f>
        <v>0.0712720935</v>
      </c>
      <c r="S26" s="78">
        <v>5.053630273956645</v>
      </c>
      <c r="T26" s="78">
        <v>6.497524637944259</v>
      </c>
      <c r="U26" s="131">
        <f t="shared" ref="U26:U35" si="15">S26-T26</f>
        <v>-1.443894364</v>
      </c>
      <c r="V26" s="131">
        <f t="shared" ref="V26:V35" si="16">D27-D26</f>
        <v>0.006</v>
      </c>
      <c r="W26" s="131">
        <f t="shared" ref="W26:W35" si="17">U26*V26</f>
        <v>-0.008663366184</v>
      </c>
      <c r="Z26" s="78">
        <v>-0.8753743108903977</v>
      </c>
      <c r="AA26" s="78">
        <v>11.006880465630564</v>
      </c>
      <c r="AB26" s="78">
        <f t="shared" ref="AB26:AB35" si="18">Z26-AA26</f>
        <v>-11.88225478</v>
      </c>
      <c r="AC26" s="78">
        <f t="shared" ref="AC26:AC35" si="19">D27-D26</f>
        <v>0.006</v>
      </c>
      <c r="AD26" s="78">
        <f t="shared" ref="AD26:AD35" si="20">AC26*AB26</f>
        <v>-0.07129352866</v>
      </c>
    </row>
    <row r="27">
      <c r="D27" s="41">
        <v>0.006</v>
      </c>
      <c r="F27" s="78">
        <v>10.580611235979587</v>
      </c>
      <c r="G27" s="78">
        <v>10.504491730684771</v>
      </c>
      <c r="H27" s="130">
        <v>0.0</v>
      </c>
      <c r="I27" s="131">
        <f t="shared" si="11"/>
        <v>0.002</v>
      </c>
      <c r="J27" s="130">
        <v>0.0</v>
      </c>
      <c r="M27" s="78">
        <v>-14.78774729061526</v>
      </c>
      <c r="N27" s="78">
        <v>-6.141359530528741</v>
      </c>
      <c r="O27" s="78">
        <f t="shared" si="12"/>
        <v>-8.64638776</v>
      </c>
      <c r="P27" s="131">
        <f t="shared" si="13"/>
        <v>0.002</v>
      </c>
      <c r="Q27" s="78">
        <f t="shared" si="14"/>
        <v>-0.01729277552</v>
      </c>
      <c r="S27" s="78">
        <v>-25.42858407689296</v>
      </c>
      <c r="T27" s="78">
        <v>0.4812981213292043</v>
      </c>
      <c r="U27" s="131">
        <f t="shared" si="15"/>
        <v>-25.9098822</v>
      </c>
      <c r="V27" s="131">
        <f t="shared" si="16"/>
        <v>0.002</v>
      </c>
      <c r="W27" s="131">
        <f t="shared" si="17"/>
        <v>-0.0518197644</v>
      </c>
      <c r="Z27" s="78">
        <v>10.580611235979587</v>
      </c>
      <c r="AA27" s="78">
        <v>10.504491730684771</v>
      </c>
      <c r="AB27" s="78">
        <f t="shared" si="18"/>
        <v>0.07611950529</v>
      </c>
      <c r="AC27" s="78">
        <f t="shared" si="19"/>
        <v>0.002</v>
      </c>
      <c r="AD27" s="78">
        <f t="shared" si="20"/>
        <v>0.0001522390106</v>
      </c>
    </row>
    <row r="28">
      <c r="D28" s="41">
        <v>0.008</v>
      </c>
      <c r="F28" s="78">
        <v>-12.559718373644834</v>
      </c>
      <c r="G28" s="78">
        <v>6.5691133069427226</v>
      </c>
      <c r="H28" s="130">
        <v>0.0</v>
      </c>
      <c r="I28" s="131">
        <f t="shared" si="11"/>
        <v>0.008</v>
      </c>
      <c r="J28" s="130">
        <v>0.0</v>
      </c>
      <c r="M28" s="78">
        <v>-19.959418474218413</v>
      </c>
      <c r="N28" s="78">
        <v>-3.3131018519957682</v>
      </c>
      <c r="O28" s="78">
        <f t="shared" si="12"/>
        <v>-16.64631662</v>
      </c>
      <c r="P28" s="131">
        <f t="shared" si="13"/>
        <v>0.008</v>
      </c>
      <c r="Q28" s="78">
        <f t="shared" si="14"/>
        <v>-0.133170533</v>
      </c>
      <c r="S28" s="78">
        <v>-27.35377656220978</v>
      </c>
      <c r="T28" s="78">
        <v>4.829024484003017</v>
      </c>
      <c r="U28" s="131">
        <f t="shared" si="15"/>
        <v>-32.18280105</v>
      </c>
      <c r="V28" s="131">
        <f t="shared" si="16"/>
        <v>0.008</v>
      </c>
      <c r="W28" s="131">
        <f t="shared" si="17"/>
        <v>-0.2574624084</v>
      </c>
      <c r="Z28" s="78">
        <v>-12.559718373644834</v>
      </c>
      <c r="AA28" s="78">
        <v>6.5691133069427226</v>
      </c>
      <c r="AB28" s="78">
        <f t="shared" si="18"/>
        <v>-19.12883168</v>
      </c>
      <c r="AC28" s="78">
        <f t="shared" si="19"/>
        <v>0.008</v>
      </c>
      <c r="AD28" s="78">
        <f t="shared" si="20"/>
        <v>-0.1530306534</v>
      </c>
    </row>
    <row r="29">
      <c r="D29" s="41">
        <v>0.016</v>
      </c>
      <c r="F29" s="78">
        <v>-28.773173001440895</v>
      </c>
      <c r="G29" s="78">
        <v>3.052392162322169</v>
      </c>
      <c r="H29" s="130">
        <v>0.0</v>
      </c>
      <c r="I29" s="131">
        <f t="shared" si="11"/>
        <v>0.008</v>
      </c>
      <c r="J29" s="130">
        <v>0.0</v>
      </c>
      <c r="M29" s="78">
        <v>-22.46444670377618</v>
      </c>
      <c r="N29" s="78">
        <v>-3.3939092142395677</v>
      </c>
      <c r="O29" s="78">
        <f t="shared" si="12"/>
        <v>-19.07053749</v>
      </c>
      <c r="P29" s="131">
        <f t="shared" si="13"/>
        <v>0.008</v>
      </c>
      <c r="Q29" s="78">
        <f t="shared" si="14"/>
        <v>-0.1525642999</v>
      </c>
      <c r="S29" s="78">
        <v>-27.51420926931951</v>
      </c>
      <c r="T29" s="78">
        <v>7.219471819938065</v>
      </c>
      <c r="U29" s="131">
        <f t="shared" si="15"/>
        <v>-34.73368109</v>
      </c>
      <c r="V29" s="131">
        <f t="shared" si="16"/>
        <v>0.008</v>
      </c>
      <c r="W29" s="131">
        <f t="shared" si="17"/>
        <v>-0.2778694487</v>
      </c>
      <c r="Z29" s="78">
        <v>-28.773173001440895</v>
      </c>
      <c r="AA29" s="78">
        <v>3.052392162322169</v>
      </c>
      <c r="AB29" s="78">
        <f t="shared" si="18"/>
        <v>-31.82556516</v>
      </c>
      <c r="AC29" s="78">
        <f t="shared" si="19"/>
        <v>0.008</v>
      </c>
      <c r="AD29" s="78">
        <f t="shared" si="20"/>
        <v>-0.2546045213</v>
      </c>
    </row>
    <row r="30">
      <c r="D30" s="41">
        <v>0.024</v>
      </c>
      <c r="F30" s="78">
        <v>-9.66717717244178</v>
      </c>
      <c r="G30" s="78">
        <v>4.156124989097019</v>
      </c>
      <c r="H30" s="130">
        <v>0.0</v>
      </c>
      <c r="I30" s="131">
        <f t="shared" si="11"/>
        <v>0.008</v>
      </c>
      <c r="J30" s="130">
        <v>0.0</v>
      </c>
      <c r="M30" s="78">
        <v>-19.55538166299941</v>
      </c>
      <c r="N30" s="78">
        <v>-3.4747165764833663</v>
      </c>
      <c r="O30" s="78">
        <f t="shared" si="12"/>
        <v>-16.08066509</v>
      </c>
      <c r="P30" s="131">
        <f t="shared" si="13"/>
        <v>0.008</v>
      </c>
      <c r="Q30" s="78">
        <f t="shared" si="14"/>
        <v>-0.1286453207</v>
      </c>
      <c r="S30" s="78">
        <v>-22.6210117024726</v>
      </c>
      <c r="T30" s="78">
        <v>-1.9251924853168172</v>
      </c>
      <c r="U30" s="131">
        <f t="shared" si="15"/>
        <v>-20.69581922</v>
      </c>
      <c r="V30" s="131">
        <f t="shared" si="16"/>
        <v>0.008</v>
      </c>
      <c r="W30" s="131">
        <f t="shared" si="17"/>
        <v>-0.1655665537</v>
      </c>
      <c r="Z30" s="78">
        <v>-9.66717717244178</v>
      </c>
      <c r="AA30" s="78">
        <v>4.156124989097019</v>
      </c>
      <c r="AB30" s="78">
        <f t="shared" si="18"/>
        <v>-13.82330216</v>
      </c>
      <c r="AC30" s="78">
        <f t="shared" si="19"/>
        <v>0.008</v>
      </c>
      <c r="AD30" s="78">
        <f t="shared" si="20"/>
        <v>-0.1105864173</v>
      </c>
    </row>
    <row r="31">
      <c r="D31" s="41">
        <v>0.032</v>
      </c>
      <c r="F31" s="78">
        <v>8.121951214956994</v>
      </c>
      <c r="G31" s="78">
        <v>11.151507525690716</v>
      </c>
      <c r="H31" s="130">
        <v>0.0</v>
      </c>
      <c r="I31" s="131">
        <f t="shared" si="11"/>
        <v>0.008</v>
      </c>
      <c r="J31" s="130">
        <v>0.0</v>
      </c>
      <c r="M31" s="78">
        <v>-17.535197606904433</v>
      </c>
      <c r="N31" s="78">
        <v>11.878682249838487</v>
      </c>
      <c r="O31" s="78">
        <f t="shared" si="12"/>
        <v>-29.41387986</v>
      </c>
      <c r="P31" s="131">
        <f t="shared" si="13"/>
        <v>0.008</v>
      </c>
      <c r="Q31" s="78">
        <f t="shared" si="14"/>
        <v>-0.2353110389</v>
      </c>
      <c r="S31" s="78">
        <v>-20.134304742271713</v>
      </c>
      <c r="T31" s="78">
        <v>11.872020326120373</v>
      </c>
      <c r="U31" s="131">
        <f t="shared" si="15"/>
        <v>-32.00632507</v>
      </c>
      <c r="V31" s="131">
        <f t="shared" si="16"/>
        <v>0.008</v>
      </c>
      <c r="W31" s="131">
        <f t="shared" si="17"/>
        <v>-0.2560506005</v>
      </c>
      <c r="Z31" s="78">
        <v>8.121951214956994</v>
      </c>
      <c r="AA31" s="78">
        <v>11.151507525690716</v>
      </c>
      <c r="AB31" s="78">
        <f t="shared" si="18"/>
        <v>-3.029556311</v>
      </c>
      <c r="AC31" s="78">
        <f t="shared" si="19"/>
        <v>0.008</v>
      </c>
      <c r="AD31" s="78">
        <f t="shared" si="20"/>
        <v>-0.02423645049</v>
      </c>
    </row>
    <row r="32">
      <c r="D32" s="41">
        <v>0.04</v>
      </c>
      <c r="F32" s="78">
        <v>9.560609865029036</v>
      </c>
      <c r="G32" s="78">
        <v>9.986879094680017</v>
      </c>
      <c r="H32" s="130">
        <v>0.0</v>
      </c>
      <c r="I32" s="131">
        <f t="shared" si="11"/>
        <v>0.008</v>
      </c>
      <c r="J32" s="130">
        <v>0.0</v>
      </c>
      <c r="M32" s="78">
        <v>-15.99985772427225</v>
      </c>
      <c r="N32" s="78">
        <v>-3.4747165764833663</v>
      </c>
      <c r="O32" s="78">
        <f t="shared" si="12"/>
        <v>-12.52514115</v>
      </c>
      <c r="P32" s="131">
        <f t="shared" si="13"/>
        <v>0.008</v>
      </c>
      <c r="Q32" s="78">
        <f t="shared" si="14"/>
        <v>-0.1002011292</v>
      </c>
      <c r="S32" s="78">
        <v>-16.604785185857548</v>
      </c>
      <c r="T32" s="78">
        <v>-0.24064906066460215</v>
      </c>
      <c r="U32" s="131">
        <f t="shared" si="15"/>
        <v>-16.36413613</v>
      </c>
      <c r="V32" s="131">
        <f t="shared" si="16"/>
        <v>0.008</v>
      </c>
      <c r="W32" s="131">
        <f t="shared" si="17"/>
        <v>-0.130913089</v>
      </c>
      <c r="Z32" s="78">
        <v>9.560609865029036</v>
      </c>
      <c r="AA32" s="78">
        <v>9.986879094680017</v>
      </c>
      <c r="AB32" s="78">
        <f t="shared" si="18"/>
        <v>-0.4262692297</v>
      </c>
      <c r="AC32" s="78">
        <f t="shared" si="19"/>
        <v>0.008</v>
      </c>
      <c r="AD32" s="78">
        <f t="shared" si="20"/>
        <v>-0.003410153837</v>
      </c>
    </row>
    <row r="33">
      <c r="D33" s="41">
        <v>0.048</v>
      </c>
      <c r="F33" s="78">
        <v>9.781356430384006</v>
      </c>
      <c r="G33" s="78">
        <v>6.11239627517382</v>
      </c>
      <c r="H33" s="130">
        <v>0.0</v>
      </c>
      <c r="I33" s="131">
        <f t="shared" si="11"/>
        <v>0.008</v>
      </c>
      <c r="J33" s="130">
        <v>0.0</v>
      </c>
      <c r="M33" s="78">
        <v>-13.656444219202069</v>
      </c>
      <c r="N33" s="78">
        <v>-3.636331300970966</v>
      </c>
      <c r="O33" s="78">
        <f t="shared" si="12"/>
        <v>-10.02011292</v>
      </c>
      <c r="P33" s="131">
        <f t="shared" si="13"/>
        <v>0.008</v>
      </c>
      <c r="Q33" s="78">
        <f t="shared" si="14"/>
        <v>-0.08016090335</v>
      </c>
      <c r="S33" s="78">
        <v>-13.957645518546924</v>
      </c>
      <c r="T33" s="78">
        <v>-1.2032453033230108</v>
      </c>
      <c r="U33" s="131">
        <f t="shared" si="15"/>
        <v>-12.75440022</v>
      </c>
      <c r="V33" s="131">
        <f t="shared" si="16"/>
        <v>0.008</v>
      </c>
      <c r="W33" s="131">
        <f t="shared" si="17"/>
        <v>-0.1020352017</v>
      </c>
      <c r="Z33" s="78">
        <v>9.781356430384006</v>
      </c>
      <c r="AA33" s="78">
        <v>6.11239627517382</v>
      </c>
      <c r="AB33" s="78">
        <f t="shared" si="18"/>
        <v>3.668960155</v>
      </c>
      <c r="AC33" s="78">
        <f t="shared" si="19"/>
        <v>0.008</v>
      </c>
      <c r="AD33" s="78">
        <f t="shared" si="20"/>
        <v>0.02935168124</v>
      </c>
    </row>
    <row r="34">
      <c r="D34" s="41">
        <v>0.056</v>
      </c>
      <c r="F34" s="78">
        <v>-3.372094084560401</v>
      </c>
      <c r="H34" s="130">
        <v>0.0</v>
      </c>
      <c r="I34" s="131">
        <f t="shared" si="11"/>
        <v>0.008</v>
      </c>
      <c r="J34" s="130">
        <v>0.0</v>
      </c>
      <c r="M34" s="78">
        <v>-10.666571816181497</v>
      </c>
      <c r="O34" s="78">
        <f t="shared" si="12"/>
        <v>-10.66657182</v>
      </c>
      <c r="P34" s="131">
        <f t="shared" si="13"/>
        <v>0.008</v>
      </c>
      <c r="Q34" s="78">
        <f t="shared" si="14"/>
        <v>-0.08533257453</v>
      </c>
      <c r="S34" s="78">
        <v>-10.347909608577893</v>
      </c>
      <c r="U34" s="131">
        <f t="shared" si="15"/>
        <v>-10.34790961</v>
      </c>
      <c r="V34" s="131">
        <f t="shared" si="16"/>
        <v>0.008</v>
      </c>
      <c r="W34" s="131">
        <f t="shared" si="17"/>
        <v>-0.08278327687</v>
      </c>
      <c r="Z34" s="78">
        <v>-3.372094084560401</v>
      </c>
      <c r="AB34" s="78">
        <f t="shared" si="18"/>
        <v>-3.372094085</v>
      </c>
      <c r="AC34" s="78">
        <f t="shared" si="19"/>
        <v>0.008</v>
      </c>
      <c r="AD34" s="78">
        <f t="shared" si="20"/>
        <v>-0.02697675268</v>
      </c>
    </row>
    <row r="35">
      <c r="D35" s="41">
        <v>0.064</v>
      </c>
      <c r="F35" s="78">
        <v>4.628065921924885</v>
      </c>
      <c r="H35" s="130">
        <v>0.0</v>
      </c>
      <c r="I35" s="131">
        <f t="shared" si="11"/>
        <v>-0.064</v>
      </c>
      <c r="J35" s="130">
        <v>0.0</v>
      </c>
      <c r="M35" s="78">
        <v>-7.676699413160926</v>
      </c>
      <c r="O35" s="78">
        <f t="shared" si="12"/>
        <v>-7.676699413</v>
      </c>
      <c r="P35" s="131">
        <f t="shared" si="13"/>
        <v>-0.064</v>
      </c>
      <c r="Q35" s="78">
        <f t="shared" si="14"/>
        <v>0.4913087624</v>
      </c>
      <c r="S35" s="78">
        <v>-3.7701686170787667</v>
      </c>
      <c r="U35" s="131">
        <f t="shared" si="15"/>
        <v>-3.770168617</v>
      </c>
      <c r="V35" s="131">
        <f t="shared" si="16"/>
        <v>-0.064</v>
      </c>
      <c r="W35" s="131">
        <f t="shared" si="17"/>
        <v>0.2412907915</v>
      </c>
      <c r="Z35" s="78">
        <v>4.628065921924885</v>
      </c>
      <c r="AB35" s="78">
        <f t="shared" si="18"/>
        <v>4.628065922</v>
      </c>
      <c r="AC35" s="78">
        <f t="shared" si="19"/>
        <v>-0.064</v>
      </c>
      <c r="AD35" s="78">
        <f t="shared" si="20"/>
        <v>-0.296196219</v>
      </c>
    </row>
    <row r="36">
      <c r="I36" s="41" t="s">
        <v>162</v>
      </c>
      <c r="J36" s="41">
        <v>0.0</v>
      </c>
      <c r="P36" s="41" t="s">
        <v>163</v>
      </c>
      <c r="Q36" s="132">
        <f>SUM(Q26:Q35)/0.08</f>
        <v>-4.626221488</v>
      </c>
      <c r="V36" s="41" t="s">
        <v>164</v>
      </c>
      <c r="W36" s="78">
        <f>SUM(W26:W35)/0.08</f>
        <v>-13.64841148</v>
      </c>
      <c r="AC36" s="41" t="s">
        <v>165</v>
      </c>
      <c r="AD36" s="78">
        <f>SUM(AD26:AD35)/0.08</f>
        <v>-11.38538471</v>
      </c>
    </row>
    <row r="38">
      <c r="J38" s="41" t="s">
        <v>166</v>
      </c>
      <c r="K38" s="41" t="s">
        <v>16</v>
      </c>
    </row>
    <row r="39">
      <c r="J39" s="41">
        <v>0.0</v>
      </c>
      <c r="K39" s="41">
        <v>0.0</v>
      </c>
    </row>
    <row r="40">
      <c r="J40" s="41">
        <v>4.0</v>
      </c>
      <c r="K40" s="41">
        <v>4.62622148845751</v>
      </c>
    </row>
    <row r="41">
      <c r="J41" s="41">
        <v>8.0</v>
      </c>
      <c r="K41" s="41">
        <v>13.6484114755929</v>
      </c>
    </row>
    <row r="42">
      <c r="J42" s="41">
        <v>20.0</v>
      </c>
      <c r="K42" s="41">
        <v>11.385384705709</v>
      </c>
    </row>
    <row r="46">
      <c r="B46" s="41"/>
      <c r="C46" s="41"/>
    </row>
    <row r="47">
      <c r="B47" s="41"/>
    </row>
    <row r="48">
      <c r="B48" s="41"/>
    </row>
    <row r="49">
      <c r="B49" s="41"/>
    </row>
    <row r="50">
      <c r="B50" s="41"/>
    </row>
    <row r="52">
      <c r="B52" s="134"/>
      <c r="G52" s="134"/>
      <c r="L52" s="134"/>
      <c r="Q52" s="134"/>
    </row>
    <row r="53">
      <c r="B53" s="135"/>
      <c r="C53" s="135"/>
      <c r="D53" s="134"/>
      <c r="E53" s="134"/>
      <c r="G53" s="135"/>
      <c r="H53" s="135"/>
      <c r="I53" s="134"/>
      <c r="J53" s="134"/>
      <c r="L53" s="135"/>
      <c r="M53" s="135"/>
      <c r="N53" s="134"/>
      <c r="O53" s="134"/>
      <c r="Q53" s="135"/>
      <c r="R53" s="135"/>
      <c r="S53" s="134"/>
      <c r="T53" s="134"/>
    </row>
    <row r="54">
      <c r="B54" s="76"/>
    </row>
    <row r="55">
      <c r="B55" s="76"/>
    </row>
    <row r="56">
      <c r="B56" s="76"/>
    </row>
    <row r="57">
      <c r="B57" s="76"/>
    </row>
    <row r="58">
      <c r="B58" s="76"/>
    </row>
    <row r="59">
      <c r="B59" s="76"/>
    </row>
    <row r="60">
      <c r="B60" s="76"/>
    </row>
    <row r="61">
      <c r="B61" s="76"/>
    </row>
    <row r="62">
      <c r="B62" s="76"/>
    </row>
    <row r="63">
      <c r="B63" s="76"/>
    </row>
    <row r="64">
      <c r="B64" s="76"/>
    </row>
    <row r="65">
      <c r="B65" s="76"/>
    </row>
    <row r="66">
      <c r="B66" s="76"/>
    </row>
    <row r="67">
      <c r="B67" s="76"/>
    </row>
    <row r="68">
      <c r="B68" s="76"/>
    </row>
    <row r="69">
      <c r="B69" s="76"/>
    </row>
    <row r="70">
      <c r="B70" s="76"/>
    </row>
    <row r="71">
      <c r="B71" s="76"/>
    </row>
    <row r="72">
      <c r="B72" s="76"/>
    </row>
    <row r="73">
      <c r="B73" s="76"/>
    </row>
    <row r="74">
      <c r="B74" s="76"/>
    </row>
    <row r="75">
      <c r="B75" s="76"/>
    </row>
    <row r="76">
      <c r="B76" s="76"/>
    </row>
    <row r="77">
      <c r="C77" s="134"/>
    </row>
    <row r="85">
      <c r="H85" s="134"/>
      <c r="M85" s="134"/>
    </row>
    <row r="115">
      <c r="R115" s="134"/>
    </row>
  </sheetData>
  <mergeCells count="8">
    <mergeCell ref="B52:E52"/>
    <mergeCell ref="G52:J52"/>
    <mergeCell ref="L52:O52"/>
    <mergeCell ref="Q52:T52"/>
    <mergeCell ref="C77:D77"/>
    <mergeCell ref="H85:I85"/>
    <mergeCell ref="M85:N85"/>
    <mergeCell ref="R115:S115"/>
  </mergeCells>
  <drawing r:id="rId1"/>
</worksheet>
</file>